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ichStyles.xml" ContentType="application/vnd.ms-excel.richstyles+xml"/>
  <Override PartName="/xl/richData/rdsupportingpropertybag.xml" ContentType="application/vnd.ms-excel.rdsupportingpropertybag+xml"/>
  <Override PartName="/xl/richData/rdRichValueTypes.xml" ContentType="application/vnd.ms-excel.rdrichvaluetypes+xml"/>
  <Override PartName="/xl/richData/rdsupportingpropertybagstructure.xml" ContentType="application/vnd.ms-excel.rdsupportingpropertybagstructure+xml"/>
  <Override PartName="/xl/richData/rdrichvalue.xml" ContentType="application/vnd.ms-excel.rdrichvalue+xml"/>
  <Override PartName="/xl/richData/rdrichvaluestructure.xml" ContentType="application/vnd.ms-excel.rdrichvaluestruc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filterPrivacy="1" codeName="ThisWorkbook"/>
  <bookViews>
    <workbookView xWindow="-120" yWindow="-120" windowWidth="29040" windowHeight="15840" tabRatio="859" firstSheet="76" activeTab="80"/>
  </bookViews>
  <sheets>
    <sheet name="January 2015" sheetId="55" r:id="rId1"/>
    <sheet name="February 2015" sheetId="56" r:id="rId2"/>
    <sheet name="March 2015" sheetId="57" r:id="rId3"/>
    <sheet name="April 2015" sheetId="58" r:id="rId4"/>
    <sheet name="May 2015" sheetId="59" r:id="rId5"/>
    <sheet name="June 2015" sheetId="60" r:id="rId6"/>
    <sheet name="July 2015" sheetId="61" r:id="rId7"/>
    <sheet name="August 2015" sheetId="62" r:id="rId8"/>
    <sheet name="September 2015" sheetId="63" r:id="rId9"/>
    <sheet name="October 2015" sheetId="67" r:id="rId10"/>
    <sheet name="November 2015" sheetId="68" r:id="rId11"/>
    <sheet name="December 2015" sheetId="69" r:id="rId12"/>
    <sheet name="January 2016" sheetId="70" r:id="rId13"/>
    <sheet name="February 2016" sheetId="71" r:id="rId14"/>
    <sheet name="March 2016" sheetId="72" r:id="rId15"/>
    <sheet name="April 2016" sheetId="73" r:id="rId16"/>
    <sheet name="May 2016" sheetId="74" r:id="rId17"/>
    <sheet name="June 2016" sheetId="75" r:id="rId18"/>
    <sheet name="July 2016" sheetId="76" r:id="rId19"/>
    <sheet name="August 2016" sheetId="77" r:id="rId20"/>
    <sheet name="September 2016" sheetId="78" r:id="rId21"/>
    <sheet name="October 2016" sheetId="79" r:id="rId22"/>
    <sheet name="November 2016" sheetId="80" r:id="rId23"/>
    <sheet name="December  2016" sheetId="81" r:id="rId24"/>
    <sheet name="January 2017" sheetId="64" r:id="rId25"/>
    <sheet name="February 2017" sheetId="65" r:id="rId26"/>
    <sheet name="March 2017" sheetId="66" r:id="rId27"/>
    <sheet name="April 2017" sheetId="4" r:id="rId28"/>
    <sheet name="May 2017" sheetId="5" r:id="rId29"/>
    <sheet name="June 2017" sheetId="6" r:id="rId30"/>
    <sheet name="July 2017" sheetId="7" r:id="rId31"/>
    <sheet name="August 2017" sheetId="8" r:id="rId32"/>
    <sheet name="September 2017" sheetId="9" r:id="rId33"/>
    <sheet name="October 2017" sheetId="11" r:id="rId34"/>
    <sheet name="November 2017" sheetId="12" r:id="rId35"/>
    <sheet name="December 2017" sheetId="13" r:id="rId36"/>
    <sheet name="January 2018" sheetId="82" r:id="rId37"/>
    <sheet name="February 2018" sheetId="83" r:id="rId38"/>
    <sheet name="March 2018" sheetId="84" r:id="rId39"/>
    <sheet name="April 2018" sheetId="85" r:id="rId40"/>
    <sheet name="May 2018" sheetId="86" r:id="rId41"/>
    <sheet name="June 2018" sheetId="87" r:id="rId42"/>
    <sheet name="July 2018" sheetId="88" r:id="rId43"/>
    <sheet name="August 2018" sheetId="89" r:id="rId44"/>
    <sheet name="September 2018" sheetId="90" r:id="rId45"/>
    <sheet name="October 2018" sheetId="91" r:id="rId46"/>
    <sheet name="November 2018" sheetId="92" r:id="rId47"/>
    <sheet name="December 2018" sheetId="93" r:id="rId48"/>
    <sheet name="January 2019" sheetId="26" r:id="rId49"/>
    <sheet name="February 2019" sheetId="27" r:id="rId50"/>
    <sheet name="March 20019" sheetId="29" r:id="rId51"/>
    <sheet name="April 2019" sheetId="30" r:id="rId52"/>
    <sheet name="May 2019" sheetId="31" r:id="rId53"/>
    <sheet name="June 2019" sheetId="32" r:id="rId54"/>
    <sheet name="July 2019" sheetId="33" r:id="rId55"/>
    <sheet name="August 2019" sheetId="34" r:id="rId56"/>
    <sheet name="September 2019" sheetId="35" r:id="rId57"/>
    <sheet name="October 2019" sheetId="36" r:id="rId58"/>
    <sheet name="November 2019" sheetId="37" r:id="rId59"/>
    <sheet name="December 2019" sheetId="38" r:id="rId60"/>
    <sheet name="February 2020" sheetId="99" r:id="rId61"/>
    <sheet name="March 2020" sheetId="98" r:id="rId62"/>
    <sheet name="April 2020" sheetId="97" r:id="rId63"/>
    <sheet name="May 2020" sheetId="96" r:id="rId64"/>
    <sheet name="June 2020" sheetId="44" r:id="rId65"/>
    <sheet name="July 2020" sheetId="45" r:id="rId66"/>
    <sheet name="August 2020" sheetId="46" r:id="rId67"/>
    <sheet name="September 2020" sheetId="47" r:id="rId68"/>
    <sheet name="October 2020" sheetId="51" r:id="rId69"/>
    <sheet name="November 2020" sheetId="94" r:id="rId70"/>
    <sheet name="December 2020" sheetId="107" r:id="rId71"/>
    <sheet name="January 2021" sheetId="108" r:id="rId72"/>
    <sheet name="February 2021" sheetId="111" r:id="rId73"/>
    <sheet name="March 2021" sheetId="115" r:id="rId74"/>
    <sheet name="April 2021" sheetId="117" r:id="rId75"/>
    <sheet name="May 2021" sheetId="118" r:id="rId76"/>
    <sheet name="June 2021" sheetId="119" r:id="rId77"/>
    <sheet name="Shit sheet" sheetId="116" r:id="rId78"/>
    <sheet name="Tips" sheetId="42" r:id="rId79"/>
    <sheet name="MAIN Analysis" sheetId="43" r:id="rId80"/>
    <sheet name="Sector Charts" sheetId="101" r:id="rId81"/>
    <sheet name="Watchlist" sheetId="120" r:id="rId82"/>
    <sheet name="Trade Ideas" sheetId="54" r:id="rId83"/>
    <sheet name="ISM 365 Sector Description" sheetId="112" r:id="rId84"/>
    <sheet name="Sheet1" sheetId="114" r:id="rId85"/>
    <sheet name="Recommendation history" sheetId="53" r:id="rId86"/>
    <sheet name="Spread Trades Attemps" sheetId="113" r:id="rId87"/>
    <sheet name="Main portfolio" sheetId="110" r:id="rId88"/>
    <sheet name="To do list" sheetId="100" r:id="rId89"/>
  </sheets>
  <definedNames>
    <definedName name="_xlnm._FilterDatabase" localSheetId="83" hidden="1">'ISM 365 Sector Description'!$A$716:$D$716</definedName>
  </definedNames>
  <calcPr calcId="152511"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Z130" i="43" l="1"/>
  <c r="BZ131" i="43"/>
  <c r="BZ134" i="43"/>
  <c r="BZ135" i="43"/>
  <c r="BZ136" i="43"/>
  <c r="BZ137" i="43"/>
  <c r="BZ138" i="43"/>
  <c r="BZ139" i="43"/>
  <c r="BZ140" i="43"/>
  <c r="BZ141" i="43"/>
  <c r="BZ142" i="43"/>
  <c r="BZ143" i="43"/>
  <c r="BZ144" i="43"/>
  <c r="BZ145" i="43"/>
  <c r="BZ129" i="43"/>
  <c r="BZ110" i="43"/>
  <c r="BZ111" i="43"/>
  <c r="BZ112" i="43"/>
  <c r="BZ113" i="43"/>
  <c r="BZ114" i="43"/>
  <c r="BZ115" i="43"/>
  <c r="BZ116" i="43"/>
  <c r="BZ118" i="43"/>
  <c r="BZ119" i="43"/>
  <c r="BZ120" i="43"/>
  <c r="BZ121" i="43"/>
  <c r="BZ122" i="43"/>
  <c r="BZ123" i="43"/>
  <c r="BZ124" i="43"/>
  <c r="BZ125" i="43"/>
  <c r="BZ126" i="43"/>
  <c r="BZ109" i="43"/>
  <c r="BZ90" i="43"/>
  <c r="BZ91" i="43"/>
  <c r="BZ92" i="43"/>
  <c r="BZ93" i="43"/>
  <c r="BZ94" i="43"/>
  <c r="BZ96" i="43"/>
  <c r="BZ97" i="43"/>
  <c r="BZ98" i="43"/>
  <c r="BZ99" i="43"/>
  <c r="BZ100" i="43"/>
  <c r="BZ101" i="43"/>
  <c r="BZ102" i="43"/>
  <c r="BZ103" i="43"/>
  <c r="BZ104" i="43"/>
  <c r="BZ89" i="43"/>
  <c r="BZ50" i="43"/>
  <c r="BZ51" i="43"/>
  <c r="BZ52" i="43"/>
  <c r="BZ53" i="43"/>
  <c r="BZ54" i="43"/>
  <c r="BZ55" i="43"/>
  <c r="BZ56" i="43"/>
  <c r="BZ57" i="43"/>
  <c r="BZ58" i="43"/>
  <c r="BZ59" i="43"/>
  <c r="BZ60" i="43"/>
  <c r="BZ61" i="43"/>
  <c r="BZ62" i="43"/>
  <c r="BZ63" i="43"/>
  <c r="BZ64" i="43"/>
  <c r="BZ66" i="43"/>
  <c r="BZ29" i="43"/>
  <c r="BZ30" i="43"/>
  <c r="BZ31" i="43"/>
  <c r="BZ32" i="43"/>
  <c r="BZ33" i="43"/>
  <c r="BZ34" i="43"/>
  <c r="BZ35" i="43"/>
  <c r="BZ36" i="43"/>
  <c r="BZ37" i="43"/>
  <c r="BZ38" i="43"/>
  <c r="BZ39" i="43"/>
  <c r="BZ40" i="43"/>
  <c r="BZ41" i="43"/>
  <c r="BZ42" i="43"/>
  <c r="BZ43" i="43"/>
  <c r="BZ45" i="43"/>
  <c r="BZ28" i="43"/>
  <c r="B93" i="119"/>
  <c r="B94" i="119"/>
  <c r="B95" i="119"/>
  <c r="B96" i="119"/>
  <c r="B97" i="119"/>
  <c r="B98" i="119"/>
  <c r="B99" i="119"/>
  <c r="B100" i="119"/>
  <c r="B101" i="119"/>
  <c r="B102" i="119"/>
  <c r="B103" i="119"/>
  <c r="B104" i="119"/>
  <c r="B105" i="119"/>
  <c r="B106" i="119"/>
  <c r="B92" i="119"/>
  <c r="B74" i="119"/>
  <c r="B75" i="119"/>
  <c r="B76" i="119"/>
  <c r="B77" i="119"/>
  <c r="B78" i="119"/>
  <c r="B79" i="119"/>
  <c r="B80" i="119"/>
  <c r="B81" i="119"/>
  <c r="B82" i="119"/>
  <c r="B83" i="119"/>
  <c r="B84" i="119"/>
  <c r="B85" i="119"/>
  <c r="B86" i="119"/>
  <c r="B87" i="119"/>
  <c r="B88" i="119"/>
  <c r="B89" i="119"/>
  <c r="B73" i="119"/>
  <c r="B57" i="119"/>
  <c r="B58" i="119"/>
  <c r="B59" i="119"/>
  <c r="B60" i="119"/>
  <c r="B61" i="119"/>
  <c r="B62" i="119"/>
  <c r="B63" i="119"/>
  <c r="B64" i="119"/>
  <c r="B65" i="119"/>
  <c r="B66" i="119"/>
  <c r="B67" i="119"/>
  <c r="B68" i="119"/>
  <c r="B69" i="119"/>
  <c r="B70" i="119"/>
  <c r="B56" i="119"/>
  <c r="B40" i="119"/>
  <c r="B41" i="119"/>
  <c r="B42" i="119"/>
  <c r="B43" i="119"/>
  <c r="B44" i="119"/>
  <c r="B45" i="119"/>
  <c r="B46" i="119"/>
  <c r="B47" i="119"/>
  <c r="B48" i="119"/>
  <c r="B49" i="119"/>
  <c r="B50" i="119"/>
  <c r="B51" i="119"/>
  <c r="B52" i="119"/>
  <c r="B53" i="119"/>
  <c r="B39" i="119"/>
  <c r="BZ70" i="43"/>
  <c r="B22" i="119"/>
  <c r="B23" i="119"/>
  <c r="B24" i="119"/>
  <c r="B25" i="119"/>
  <c r="B26" i="119"/>
  <c r="B27" i="119"/>
  <c r="B28" i="119"/>
  <c r="B29" i="119"/>
  <c r="B30" i="119"/>
  <c r="B31" i="119"/>
  <c r="B32" i="119"/>
  <c r="B33" i="119"/>
  <c r="B34" i="119"/>
  <c r="B35" i="119"/>
  <c r="B36" i="119"/>
  <c r="B21" i="119"/>
  <c r="B3" i="119"/>
  <c r="B4" i="119"/>
  <c r="B5" i="119"/>
  <c r="B6" i="119"/>
  <c r="B7" i="119"/>
  <c r="B8" i="119"/>
  <c r="B9" i="119"/>
  <c r="B10" i="119"/>
  <c r="B11" i="119"/>
  <c r="B12" i="119"/>
  <c r="B13" i="119"/>
  <c r="B14" i="119"/>
  <c r="B15" i="119"/>
  <c r="B16" i="119"/>
  <c r="B17" i="119"/>
  <c r="B18" i="119"/>
  <c r="B2" i="119"/>
  <c r="BY130" i="43"/>
  <c r="BY131" i="43"/>
  <c r="BY132" i="43"/>
  <c r="BY133" i="43"/>
  <c r="BY134" i="43"/>
  <c r="BY135" i="43"/>
  <c r="BY136" i="43"/>
  <c r="BY138" i="43"/>
  <c r="BY139" i="43"/>
  <c r="BY140" i="43"/>
  <c r="BY141" i="43"/>
  <c r="BY142" i="43"/>
  <c r="BY144" i="43"/>
  <c r="BY145" i="43"/>
  <c r="BY129" i="43"/>
  <c r="BY110" i="43"/>
  <c r="BY111" i="43"/>
  <c r="BY112" i="43"/>
  <c r="BY113" i="43"/>
  <c r="BY114" i="43"/>
  <c r="BY115" i="43"/>
  <c r="BY116" i="43"/>
  <c r="BY118" i="43"/>
  <c r="BY119" i="43"/>
  <c r="BY120" i="43"/>
  <c r="BY121" i="43"/>
  <c r="BY122" i="43"/>
  <c r="BY123" i="43"/>
  <c r="BY124" i="43"/>
  <c r="BY125" i="43"/>
  <c r="BY109" i="43"/>
  <c r="BY90" i="43"/>
  <c r="BY91" i="43"/>
  <c r="BY92" i="43"/>
  <c r="BY94" i="43"/>
  <c r="BY96" i="43"/>
  <c r="BY98" i="43"/>
  <c r="BY99" i="43"/>
  <c r="BY100" i="43"/>
  <c r="BY101" i="43"/>
  <c r="BY103" i="43"/>
  <c r="BY104" i="43"/>
  <c r="BY89" i="43"/>
  <c r="BY70" i="43"/>
  <c r="BY71" i="43"/>
  <c r="BY72" i="43"/>
  <c r="BY73" i="43"/>
  <c r="BY74" i="43"/>
  <c r="BY75" i="43"/>
  <c r="BY76" i="43"/>
  <c r="BY78" i="43"/>
  <c r="BY79" i="43"/>
  <c r="BY80" i="43"/>
  <c r="BY81" i="43"/>
  <c r="BY82" i="43"/>
  <c r="BY83" i="43"/>
  <c r="BY84" i="43"/>
  <c r="BY86" i="43"/>
  <c r="BY50" i="43"/>
  <c r="BY51" i="43"/>
  <c r="BY52" i="43"/>
  <c r="BY53" i="43"/>
  <c r="BY54" i="43"/>
  <c r="BY55" i="43"/>
  <c r="BY56" i="43"/>
  <c r="BY57" i="43"/>
  <c r="BY58" i="43"/>
  <c r="BY59" i="43"/>
  <c r="BY60" i="43"/>
  <c r="BY61" i="43"/>
  <c r="BY62" i="43"/>
  <c r="BY63" i="43"/>
  <c r="BY64" i="43"/>
  <c r="BY66" i="43"/>
  <c r="BY49" i="43"/>
  <c r="BY29" i="43"/>
  <c r="BY30" i="43"/>
  <c r="BY31" i="43"/>
  <c r="BY32" i="43"/>
  <c r="BY33" i="43"/>
  <c r="BY34" i="43"/>
  <c r="BY35" i="43"/>
  <c r="BY36" i="43"/>
  <c r="BY37" i="43"/>
  <c r="BY38" i="43"/>
  <c r="BY39" i="43"/>
  <c r="BY40" i="43"/>
  <c r="BY41" i="43"/>
  <c r="BY42" i="43"/>
  <c r="BY43" i="43"/>
  <c r="BY45" i="43"/>
  <c r="BY28" i="43"/>
  <c r="B90" i="118"/>
  <c r="B91" i="118"/>
  <c r="B92" i="118"/>
  <c r="B93" i="118"/>
  <c r="B94" i="118"/>
  <c r="B95" i="118"/>
  <c r="B96" i="118"/>
  <c r="B97" i="118"/>
  <c r="B98" i="118"/>
  <c r="B99" i="118"/>
  <c r="B100" i="118"/>
  <c r="B101" i="118"/>
  <c r="B102" i="118"/>
  <c r="B103" i="118"/>
  <c r="B89" i="118"/>
  <c r="B72" i="118"/>
  <c r="B73" i="118"/>
  <c r="B74" i="118"/>
  <c r="B75" i="118"/>
  <c r="B76" i="118"/>
  <c r="B77" i="118"/>
  <c r="B78" i="118"/>
  <c r="B79" i="118"/>
  <c r="B80" i="118"/>
  <c r="B81" i="118"/>
  <c r="B82" i="118"/>
  <c r="B83" i="118"/>
  <c r="B84" i="118"/>
  <c r="B85" i="118"/>
  <c r="B86" i="118"/>
  <c r="B71" i="118"/>
  <c r="B58" i="118"/>
  <c r="B59" i="118"/>
  <c r="B60" i="118"/>
  <c r="B61" i="118"/>
  <c r="B62" i="118"/>
  <c r="B63" i="118"/>
  <c r="B64" i="118"/>
  <c r="B65" i="118"/>
  <c r="B66" i="118"/>
  <c r="B67" i="118"/>
  <c r="B68" i="118"/>
  <c r="B57" i="118"/>
  <c r="B41" i="118"/>
  <c r="B42" i="118"/>
  <c r="B43" i="118"/>
  <c r="B44" i="118"/>
  <c r="B45" i="118"/>
  <c r="B46" i="118"/>
  <c r="B47" i="118"/>
  <c r="B48" i="118"/>
  <c r="B49" i="118"/>
  <c r="B50" i="118"/>
  <c r="B51" i="118"/>
  <c r="B52" i="118"/>
  <c r="B53" i="118"/>
  <c r="B54" i="118"/>
  <c r="B40" i="118"/>
  <c r="B22" i="118"/>
  <c r="B23" i="118"/>
  <c r="B24" i="118"/>
  <c r="B25" i="118"/>
  <c r="B26" i="118"/>
  <c r="B27" i="118"/>
  <c r="B28" i="118"/>
  <c r="B29" i="118"/>
  <c r="B30" i="118"/>
  <c r="B31" i="118"/>
  <c r="B32" i="118"/>
  <c r="B33" i="118"/>
  <c r="B34" i="118"/>
  <c r="B35" i="118"/>
  <c r="B36" i="118"/>
  <c r="B37" i="118"/>
  <c r="B21" i="118"/>
  <c r="B3" i="118"/>
  <c r="B4" i="118"/>
  <c r="B5" i="118"/>
  <c r="B6" i="118"/>
  <c r="B7" i="118"/>
  <c r="B8" i="118"/>
  <c r="B9" i="118"/>
  <c r="B10" i="118"/>
  <c r="B11" i="118"/>
  <c r="B12" i="118"/>
  <c r="B13" i="118"/>
  <c r="B14" i="118"/>
  <c r="B15" i="118"/>
  <c r="B16" i="118"/>
  <c r="B17" i="118"/>
  <c r="B18" i="118"/>
  <c r="B2" i="118"/>
  <c r="BX130" i="43"/>
  <c r="BX131" i="43"/>
  <c r="BX132" i="43"/>
  <c r="BX133" i="43"/>
  <c r="BX134" i="43"/>
  <c r="BX135" i="43"/>
  <c r="BX136" i="43"/>
  <c r="BX139" i="43"/>
  <c r="BX140" i="43"/>
  <c r="BX142" i="43"/>
  <c r="BX143" i="43"/>
  <c r="BX144" i="43"/>
  <c r="BX146" i="43"/>
  <c r="BX129" i="43"/>
  <c r="BX110" i="43"/>
  <c r="BX111" i="43"/>
  <c r="BX112" i="43"/>
  <c r="BX113" i="43"/>
  <c r="BX114" i="43"/>
  <c r="BX115" i="43"/>
  <c r="BX116" i="43"/>
  <c r="BX117" i="43"/>
  <c r="BX118" i="43"/>
  <c r="BX119" i="43"/>
  <c r="BX120" i="43"/>
  <c r="BX121" i="43"/>
  <c r="BX122" i="43"/>
  <c r="BX123" i="43"/>
  <c r="BX124" i="43"/>
  <c r="BX125" i="43"/>
  <c r="BX126" i="43"/>
  <c r="BX109" i="43"/>
  <c r="BX90" i="43"/>
  <c r="BX91" i="43"/>
  <c r="BX92" i="43"/>
  <c r="BX93" i="43"/>
  <c r="BX94" i="43"/>
  <c r="BX95" i="43"/>
  <c r="BX96" i="43"/>
  <c r="BX99" i="43"/>
  <c r="BX100" i="43"/>
  <c r="BX101" i="43"/>
  <c r="BX102" i="43"/>
  <c r="BX103" i="43"/>
  <c r="BX104" i="43"/>
  <c r="BX106" i="43"/>
  <c r="BX89" i="43"/>
  <c r="BX70" i="43"/>
  <c r="BX71" i="43"/>
  <c r="BX72" i="43"/>
  <c r="BX73" i="43"/>
  <c r="BX74" i="43"/>
  <c r="BX75" i="43"/>
  <c r="BX76" i="43"/>
  <c r="BX77" i="43"/>
  <c r="BX78" i="43"/>
  <c r="BX79" i="43"/>
  <c r="BX80" i="43"/>
  <c r="BX81" i="43"/>
  <c r="BX83" i="43"/>
  <c r="BX84" i="43"/>
  <c r="BX86" i="43"/>
  <c r="BX69" i="43"/>
  <c r="BX50" i="43"/>
  <c r="BX51" i="43"/>
  <c r="BX52" i="43"/>
  <c r="BX53" i="43"/>
  <c r="BX54" i="43"/>
  <c r="BX55" i="43"/>
  <c r="BX56" i="43"/>
  <c r="BX57" i="43"/>
  <c r="BX58" i="43"/>
  <c r="BX59" i="43"/>
  <c r="BX60" i="43"/>
  <c r="BX61" i="43"/>
  <c r="BX62" i="43"/>
  <c r="BX63" i="43"/>
  <c r="BX64" i="43"/>
  <c r="BX66" i="43"/>
  <c r="BX49" i="43"/>
  <c r="B2" i="117"/>
  <c r="BX29" i="43"/>
  <c r="BX30" i="43"/>
  <c r="BX31" i="43"/>
  <c r="BX32" i="43"/>
  <c r="BX33" i="43"/>
  <c r="BX34" i="43"/>
  <c r="BX35" i="43"/>
  <c r="BX36" i="43"/>
  <c r="BX37" i="43"/>
  <c r="BX38" i="43"/>
  <c r="BX39" i="43"/>
  <c r="BX40" i="43"/>
  <c r="BX41" i="43"/>
  <c r="BX42" i="43"/>
  <c r="BX43" i="43"/>
  <c r="BX44" i="43"/>
  <c r="BX45" i="43"/>
  <c r="BX28" i="43"/>
  <c r="B97" i="117"/>
  <c r="B98" i="117"/>
  <c r="B99" i="117"/>
  <c r="B100" i="117"/>
  <c r="B101" i="117"/>
  <c r="B102" i="117"/>
  <c r="B103" i="117"/>
  <c r="B104" i="117"/>
  <c r="B105" i="117"/>
  <c r="B106" i="117"/>
  <c r="B107" i="117"/>
  <c r="B108" i="117"/>
  <c r="B109" i="117"/>
  <c r="B96" i="117"/>
  <c r="B77" i="117"/>
  <c r="B78" i="117"/>
  <c r="B79" i="117"/>
  <c r="B80" i="117"/>
  <c r="B81" i="117"/>
  <c r="B82" i="117"/>
  <c r="B83" i="117"/>
  <c r="B84" i="117"/>
  <c r="B85" i="117"/>
  <c r="B86" i="117"/>
  <c r="B87" i="117"/>
  <c r="B88" i="117"/>
  <c r="B89" i="117"/>
  <c r="B90" i="117"/>
  <c r="B91" i="117"/>
  <c r="B92" i="117"/>
  <c r="B93" i="117"/>
  <c r="B76" i="117"/>
  <c r="B60" i="117"/>
  <c r="B61" i="117"/>
  <c r="B62" i="117"/>
  <c r="B63" i="117"/>
  <c r="B64" i="117"/>
  <c r="B65" i="117"/>
  <c r="B66" i="117"/>
  <c r="B67" i="117"/>
  <c r="B68" i="117"/>
  <c r="B69" i="117"/>
  <c r="B70" i="117"/>
  <c r="B71" i="117"/>
  <c r="B72" i="117"/>
  <c r="B73" i="117"/>
  <c r="B59" i="117"/>
  <c r="B42" i="117"/>
  <c r="B43" i="117"/>
  <c r="B44" i="117"/>
  <c r="B45" i="117"/>
  <c r="B46" i="117"/>
  <c r="B47" i="117"/>
  <c r="B48" i="117"/>
  <c r="B49" i="117"/>
  <c r="B50" i="117"/>
  <c r="B51" i="117"/>
  <c r="B52" i="117"/>
  <c r="B53" i="117"/>
  <c r="B54" i="117"/>
  <c r="B55" i="117"/>
  <c r="B56" i="117"/>
  <c r="B41" i="117"/>
  <c r="B23" i="117"/>
  <c r="B24" i="117"/>
  <c r="B25" i="117"/>
  <c r="B26" i="117"/>
  <c r="B27" i="117"/>
  <c r="B28" i="117"/>
  <c r="B29" i="117"/>
  <c r="B30" i="117"/>
  <c r="B31" i="117"/>
  <c r="B32" i="117"/>
  <c r="B33" i="117"/>
  <c r="B34" i="117"/>
  <c r="B35" i="117"/>
  <c r="B36" i="117"/>
  <c r="B37" i="117"/>
  <c r="B38" i="117"/>
  <c r="B22" i="117"/>
  <c r="B3" i="117"/>
  <c r="B4" i="117"/>
  <c r="B5" i="117"/>
  <c r="B6" i="117"/>
  <c r="B7" i="117"/>
  <c r="B8" i="117"/>
  <c r="B9" i="117"/>
  <c r="B10" i="117"/>
  <c r="B11" i="117"/>
  <c r="B12" i="117"/>
  <c r="B13" i="117"/>
  <c r="B14" i="117"/>
  <c r="B15" i="117"/>
  <c r="B16" i="117"/>
  <c r="B17" i="117"/>
  <c r="B18" i="117"/>
  <c r="B19" i="117"/>
  <c r="BW91" i="43"/>
  <c r="BW92" i="43"/>
  <c r="BW93" i="43"/>
  <c r="BW94" i="43"/>
  <c r="BW95" i="43"/>
  <c r="BW96" i="43"/>
  <c r="BW98" i="43"/>
  <c r="BW99" i="43"/>
  <c r="BW100" i="43"/>
  <c r="BW101" i="43"/>
  <c r="BW102" i="43"/>
  <c r="BW103" i="43"/>
  <c r="BW104" i="43"/>
  <c r="BW70" i="43"/>
  <c r="BW71" i="43"/>
  <c r="BW72" i="43"/>
  <c r="BW73" i="43"/>
  <c r="BW74" i="43"/>
  <c r="BW77" i="43"/>
  <c r="BW78" i="43"/>
  <c r="BW79" i="43"/>
  <c r="BW80" i="43"/>
  <c r="BW81" i="43"/>
  <c r="BW82" i="43"/>
  <c r="BW83" i="43"/>
  <c r="BW84" i="43"/>
  <c r="B39" i="115"/>
  <c r="BW69" i="43"/>
  <c r="BW50" i="43"/>
  <c r="BW51" i="43"/>
  <c r="BW52" i="43"/>
  <c r="BW53" i="43"/>
  <c r="BW54" i="43"/>
  <c r="BW55" i="43"/>
  <c r="BW58" i="43"/>
  <c r="BW59" i="43"/>
  <c r="BW60" i="43"/>
  <c r="BW61" i="43"/>
  <c r="BW62" i="43"/>
  <c r="BW63" i="43"/>
  <c r="BW64" i="43"/>
  <c r="BW65" i="43"/>
  <c r="BW66" i="43"/>
  <c r="BW49" i="43"/>
  <c r="BW29" i="43"/>
  <c r="BW30" i="43"/>
  <c r="BW31" i="43"/>
  <c r="BW32" i="43"/>
  <c r="BW33" i="43"/>
  <c r="BW34" i="43"/>
  <c r="BW35" i="43"/>
  <c r="BW36" i="43"/>
  <c r="BW37" i="43"/>
  <c r="BW38" i="43"/>
  <c r="BW39" i="43"/>
  <c r="BW40" i="43"/>
  <c r="BW41" i="43"/>
  <c r="BW42" i="43"/>
  <c r="BW43" i="43"/>
  <c r="BW44" i="43"/>
  <c r="BW28" i="43"/>
  <c r="BW131" i="43"/>
  <c r="BW132" i="43"/>
  <c r="BW133" i="43"/>
  <c r="BW134" i="43"/>
  <c r="BW136" i="43"/>
  <c r="BW138" i="43"/>
  <c r="BW139" i="43"/>
  <c r="BW141" i="43"/>
  <c r="BW142" i="43"/>
  <c r="BW143" i="43"/>
  <c r="BW144" i="43"/>
  <c r="BW146" i="43"/>
  <c r="BW129" i="43"/>
  <c r="BW110" i="43"/>
  <c r="BW111" i="43"/>
  <c r="BW112" i="43"/>
  <c r="BW113" i="43"/>
  <c r="BW114" i="43"/>
  <c r="BW115" i="43"/>
  <c r="BW116" i="43"/>
  <c r="BW118" i="43"/>
  <c r="BW119" i="43"/>
  <c r="BW120" i="43"/>
  <c r="BW121" i="43"/>
  <c r="BW122" i="43"/>
  <c r="BW123" i="43"/>
  <c r="BW124" i="43"/>
  <c r="BW126" i="43"/>
  <c r="BW109" i="43"/>
  <c r="BW89" i="43"/>
  <c r="B5" i="115"/>
  <c r="B91" i="115"/>
  <c r="B92" i="115"/>
  <c r="B93" i="115"/>
  <c r="B94" i="115"/>
  <c r="B95" i="115"/>
  <c r="B96" i="115"/>
  <c r="B97" i="115"/>
  <c r="B98" i="115"/>
  <c r="B99" i="115"/>
  <c r="B100" i="115"/>
  <c r="B101" i="115"/>
  <c r="B102" i="115"/>
  <c r="B90" i="115"/>
  <c r="B72" i="115"/>
  <c r="B73" i="115"/>
  <c r="B74" i="115"/>
  <c r="B75" i="115"/>
  <c r="B76" i="115"/>
  <c r="B77" i="115"/>
  <c r="B78" i="115"/>
  <c r="B79" i="115"/>
  <c r="B80" i="115"/>
  <c r="B81" i="115"/>
  <c r="B82" i="115"/>
  <c r="B83" i="115"/>
  <c r="B84" i="115"/>
  <c r="B85" i="115"/>
  <c r="B86" i="115"/>
  <c r="B87" i="115"/>
  <c r="B71" i="115"/>
  <c r="B56" i="115"/>
  <c r="B57" i="115"/>
  <c r="B58" i="115"/>
  <c r="B59" i="115"/>
  <c r="B60" i="115"/>
  <c r="B61" i="115"/>
  <c r="B62" i="115"/>
  <c r="B63" i="115"/>
  <c r="B64" i="115"/>
  <c r="B65" i="115"/>
  <c r="B66" i="115"/>
  <c r="B67" i="115"/>
  <c r="B68" i="115"/>
  <c r="B55" i="115"/>
  <c r="B40" i="115"/>
  <c r="B41" i="115"/>
  <c r="B42" i="115"/>
  <c r="B43" i="115"/>
  <c r="B44" i="115"/>
  <c r="B45" i="115"/>
  <c r="B46" i="115"/>
  <c r="B47" i="115"/>
  <c r="B48" i="115"/>
  <c r="B49" i="115"/>
  <c r="B50" i="115"/>
  <c r="B51" i="115"/>
  <c r="B52" i="115"/>
  <c r="B22" i="115"/>
  <c r="B23" i="115"/>
  <c r="B24" i="115"/>
  <c r="B25" i="115"/>
  <c r="B26" i="115"/>
  <c r="B27" i="115"/>
  <c r="B28" i="115"/>
  <c r="B29" i="115"/>
  <c r="B30" i="115"/>
  <c r="B31" i="115"/>
  <c r="B32" i="115"/>
  <c r="B33" i="115"/>
  <c r="B34" i="115"/>
  <c r="B35" i="115"/>
  <c r="B36" i="115"/>
  <c r="B21" i="115"/>
  <c r="B3" i="115"/>
  <c r="B4" i="115"/>
  <c r="B6" i="115"/>
  <c r="B7" i="115"/>
  <c r="B8" i="115"/>
  <c r="B9" i="115"/>
  <c r="B10" i="115"/>
  <c r="B11" i="115"/>
  <c r="B12" i="115"/>
  <c r="B13" i="115"/>
  <c r="B14" i="115"/>
  <c r="B15" i="115"/>
  <c r="B16" i="115"/>
  <c r="B17" i="115"/>
  <c r="B18" i="115"/>
  <c r="B2" i="115"/>
  <c r="C2" i="114" a="1"/>
  <c r="C2" i="114"/>
  <c r="C3" i="114" a="1"/>
  <c r="C3" i="114"/>
  <c r="C4" i="114" a="1"/>
  <c r="C4" i="114"/>
  <c r="C5" i="114" a="1"/>
  <c r="C5" i="114"/>
  <c r="C6" i="114" a="1"/>
  <c r="C6" i="114"/>
  <c r="C7" i="114" a="1"/>
  <c r="C7" i="114"/>
  <c r="C8" i="114" a="1"/>
  <c r="C8" i="114"/>
  <c r="C9" i="114" a="1"/>
  <c r="C9" i="114"/>
  <c r="C10" i="114" a="1"/>
  <c r="C10" i="114"/>
  <c r="C11" i="114" a="1"/>
  <c r="C11" i="114"/>
  <c r="C12" i="114" a="1"/>
  <c r="C12" i="114"/>
  <c r="C13" i="114" a="1"/>
  <c r="C13" i="114"/>
  <c r="C14" i="114" a="1"/>
  <c r="C14" i="114"/>
  <c r="C15" i="114" a="1"/>
  <c r="C15" i="114"/>
  <c r="C16" i="114" a="1"/>
  <c r="C16" i="114"/>
  <c r="C17" i="114" a="1"/>
  <c r="C17" i="114"/>
  <c r="C18" i="114" a="1"/>
  <c r="C18" i="114"/>
  <c r="C19" i="114" a="1"/>
  <c r="C19" i="114"/>
  <c r="C20" i="114" a="1"/>
  <c r="C20" i="114"/>
  <c r="C21" i="114" a="1"/>
  <c r="C21" i="114"/>
  <c r="C22" i="114" a="1"/>
  <c r="C22" i="114"/>
  <c r="C23" i="114" a="1"/>
  <c r="C23" i="114"/>
  <c r="C24" i="114" a="1"/>
  <c r="C24" i="114"/>
  <c r="C25" i="114" a="1"/>
  <c r="C25" i="114"/>
  <c r="C26" i="114" a="1"/>
  <c r="C26" i="114"/>
  <c r="C27" i="114" a="1"/>
  <c r="C27" i="114"/>
  <c r="C28" i="114" a="1"/>
  <c r="C28" i="114"/>
  <c r="C29" i="114" a="1"/>
  <c r="C29" i="114"/>
  <c r="C30" i="114" a="1"/>
  <c r="C30" i="114"/>
  <c r="C31" i="114" a="1"/>
  <c r="C31" i="114"/>
  <c r="C32" i="114" a="1"/>
  <c r="C32" i="114"/>
  <c r="C33" i="114" a="1"/>
  <c r="C33" i="114"/>
  <c r="C34" i="114" a="1"/>
  <c r="C34" i="114"/>
  <c r="C35" i="114" a="1"/>
  <c r="C35" i="114"/>
  <c r="C36" i="114" a="1"/>
  <c r="C36" i="114"/>
  <c r="C37" i="114" a="1"/>
  <c r="C37" i="114"/>
  <c r="C38" i="114" a="1"/>
  <c r="C38" i="114"/>
  <c r="C39" i="114" a="1"/>
  <c r="C39" i="114"/>
  <c r="C40" i="114" a="1"/>
  <c r="C40" i="114"/>
  <c r="C41" i="114" a="1"/>
  <c r="C41" i="114"/>
  <c r="C42" i="114" a="1"/>
  <c r="C42" i="114"/>
  <c r="C43" i="114" a="1"/>
  <c r="C43" i="114"/>
  <c r="C44" i="114" a="1"/>
  <c r="C44" i="114"/>
  <c r="C45" i="114" a="1"/>
  <c r="C45" i="114"/>
  <c r="B2" i="114" a="1"/>
  <c r="B2" i="114"/>
  <c r="B3" i="114" a="1"/>
  <c r="B3" i="114"/>
  <c r="B4" i="114" a="1"/>
  <c r="B4" i="114"/>
  <c r="B5" i="114" a="1"/>
  <c r="B5" i="114"/>
  <c r="B6" i="114" a="1"/>
  <c r="B6" i="114"/>
  <c r="B7" i="114" a="1"/>
  <c r="B7" i="114"/>
  <c r="B8" i="114" a="1"/>
  <c r="B8" i="114"/>
  <c r="B9" i="114" a="1"/>
  <c r="B9" i="114"/>
  <c r="B10" i="114" a="1"/>
  <c r="B10" i="114"/>
  <c r="B11" i="114" a="1"/>
  <c r="B11" i="114"/>
  <c r="B12" i="114" a="1"/>
  <c r="B12" i="114"/>
  <c r="B13" i="114" a="1"/>
  <c r="B13" i="114"/>
  <c r="B14" i="114" a="1"/>
  <c r="B14" i="114"/>
  <c r="B15" i="114" a="1"/>
  <c r="B15" i="114"/>
  <c r="B16" i="114" a="1"/>
  <c r="B16" i="114"/>
  <c r="B17" i="114" a="1"/>
  <c r="B17" i="114"/>
  <c r="B18" i="114" a="1"/>
  <c r="B18" i="114"/>
  <c r="B19" i="114" a="1"/>
  <c r="B19" i="114"/>
  <c r="B20" i="114" a="1"/>
  <c r="B20" i="114"/>
  <c r="B21" i="114" a="1"/>
  <c r="B21" i="114"/>
  <c r="B22" i="114" a="1"/>
  <c r="B22" i="114"/>
  <c r="B23" i="114" a="1"/>
  <c r="B23" i="114"/>
  <c r="B24" i="114" a="1"/>
  <c r="B24" i="114"/>
  <c r="B25" i="114" a="1"/>
  <c r="B25" i="114"/>
  <c r="B26" i="114" a="1"/>
  <c r="B26" i="114"/>
  <c r="B27" i="114" a="1"/>
  <c r="B27" i="114"/>
  <c r="B28" i="114" a="1"/>
  <c r="B28" i="114"/>
  <c r="B29" i="114" a="1"/>
  <c r="B29" i="114"/>
  <c r="B30" i="114" a="1"/>
  <c r="B30" i="114"/>
  <c r="B31" i="114" a="1"/>
  <c r="B31" i="114"/>
  <c r="B32" i="114" a="1"/>
  <c r="B32" i="114"/>
  <c r="B33" i="114" a="1"/>
  <c r="B33" i="114"/>
  <c r="B34" i="114" a="1"/>
  <c r="B34" i="114"/>
  <c r="B35" i="114" a="1"/>
  <c r="B35" i="114"/>
  <c r="B36" i="114" a="1"/>
  <c r="B36" i="114"/>
  <c r="B37" i="114" a="1"/>
  <c r="B37" i="114"/>
  <c r="B38" i="114" a="1"/>
  <c r="B38" i="114"/>
  <c r="B39" i="114" a="1"/>
  <c r="B39" i="114"/>
  <c r="B40" i="114" a="1"/>
  <c r="B40" i="114"/>
  <c r="B41" i="114" a="1"/>
  <c r="B41" i="114"/>
  <c r="B42" i="114" a="1"/>
  <c r="B42" i="114"/>
  <c r="B43" i="114" a="1"/>
  <c r="B43" i="114"/>
  <c r="B44" i="114" a="1"/>
  <c r="B44" i="114"/>
  <c r="B45" i="114" a="1"/>
  <c r="B45" i="114"/>
  <c r="E717" i="112" a="1"/>
  <c r="E717" i="112"/>
  <c r="E718" i="112" a="1"/>
  <c r="E718" i="112"/>
  <c r="E719" i="112" a="1"/>
  <c r="E719" i="112"/>
  <c r="E720" i="112" a="1"/>
  <c r="E720" i="112"/>
  <c r="E721" i="112" a="1"/>
  <c r="E721" i="112"/>
  <c r="E722" i="112" a="1"/>
  <c r="E722" i="112"/>
  <c r="E723" i="112" a="1"/>
  <c r="E723" i="112"/>
  <c r="E724" i="112" a="1"/>
  <c r="E724" i="112"/>
  <c r="E725" i="112" a="1"/>
  <c r="E725" i="112"/>
  <c r="E726" i="112" a="1"/>
  <c r="E726" i="112"/>
  <c r="E727" i="112" a="1"/>
  <c r="E727" i="112"/>
  <c r="E728" i="112" a="1"/>
  <c r="E728" i="112"/>
  <c r="E729" i="112" a="1"/>
  <c r="E729" i="112"/>
  <c r="E730" i="112" a="1"/>
  <c r="E730" i="112"/>
  <c r="E731" i="112" a="1"/>
  <c r="E731" i="112"/>
  <c r="E732" i="112" a="1"/>
  <c r="E732" i="112"/>
  <c r="E733" i="112" a="1"/>
  <c r="E733" i="112"/>
  <c r="E734" i="112" a="1"/>
  <c r="E734" i="112"/>
  <c r="E735" i="112" a="1"/>
  <c r="E735" i="112"/>
  <c r="E736" i="112" a="1"/>
  <c r="E736" i="112"/>
  <c r="E737" i="112" a="1"/>
  <c r="E737" i="112"/>
  <c r="E738" i="112" a="1"/>
  <c r="E738" i="112"/>
  <c r="E739" i="112" a="1"/>
  <c r="E739" i="112"/>
  <c r="E740" i="112" a="1"/>
  <c r="E740" i="112"/>
  <c r="E741" i="112" a="1"/>
  <c r="E741" i="112"/>
  <c r="E742" i="112" a="1"/>
  <c r="E742" i="112"/>
  <c r="E743" i="112" a="1"/>
  <c r="E743" i="112"/>
  <c r="E744" i="112" a="1"/>
  <c r="E744" i="112"/>
  <c r="E745" i="112" a="1"/>
  <c r="E745" i="112"/>
  <c r="E746" i="112" a="1"/>
  <c r="E746" i="112"/>
  <c r="E747" i="112" a="1"/>
  <c r="E747" i="112"/>
  <c r="E748" i="112" a="1"/>
  <c r="E748" i="112"/>
  <c r="E749" i="112" a="1"/>
  <c r="E749" i="112"/>
  <c r="E750" i="112" a="1"/>
  <c r="E750" i="112"/>
  <c r="E751" i="112" a="1"/>
  <c r="E751" i="112"/>
  <c r="E752" i="112" a="1"/>
  <c r="E752" i="112"/>
  <c r="E753" i="112" a="1"/>
  <c r="E753" i="112"/>
  <c r="E754" i="112" a="1"/>
  <c r="E754" i="112"/>
  <c r="E755" i="112" a="1"/>
  <c r="E755" i="112"/>
  <c r="E756" i="112" a="1"/>
  <c r="E756" i="112"/>
  <c r="E757" i="112" a="1"/>
  <c r="E757" i="112"/>
  <c r="E758" i="112" a="1"/>
  <c r="E758" i="112"/>
  <c r="E759" i="112" a="1"/>
  <c r="E759" i="112"/>
  <c r="E760" i="112" a="1"/>
  <c r="E760" i="112"/>
  <c r="E761" i="112" a="1"/>
  <c r="E761" i="112"/>
  <c r="E762" i="112" a="1"/>
  <c r="E762" i="112"/>
  <c r="E763" i="112" a="1"/>
  <c r="E763" i="112"/>
  <c r="E764" i="112" a="1"/>
  <c r="E764" i="112"/>
  <c r="E765" i="112" a="1"/>
  <c r="E765" i="112"/>
  <c r="E766" i="112" a="1"/>
  <c r="E766" i="112"/>
  <c r="E767" i="112" a="1"/>
  <c r="E767" i="112"/>
  <c r="E768" i="112" a="1"/>
  <c r="E768" i="112"/>
  <c r="E769" i="112" a="1"/>
  <c r="E769" i="112"/>
  <c r="E770" i="112" a="1"/>
  <c r="E770" i="112"/>
  <c r="E771" i="112" a="1"/>
  <c r="E771" i="112"/>
  <c r="E772" i="112" a="1"/>
  <c r="E772" i="112"/>
  <c r="E773" i="112" a="1"/>
  <c r="E773" i="112"/>
  <c r="E774" i="112" a="1"/>
  <c r="E774" i="112"/>
  <c r="E775" i="112" a="1"/>
  <c r="E775" i="112"/>
  <c r="E776" i="112" a="1"/>
  <c r="E776" i="112"/>
  <c r="E777" i="112" a="1"/>
  <c r="E777" i="112"/>
  <c r="E778" i="112" a="1"/>
  <c r="E778" i="112"/>
  <c r="E779" i="112" a="1"/>
  <c r="E779" i="112"/>
  <c r="E780" i="112" a="1"/>
  <c r="E780" i="112"/>
  <c r="E781" i="112" a="1"/>
  <c r="E781" i="112"/>
  <c r="E782" i="112" a="1"/>
  <c r="E782" i="112"/>
  <c r="E783" i="112" a="1"/>
  <c r="E783" i="112"/>
  <c r="E784" i="112" a="1"/>
  <c r="E784" i="112"/>
  <c r="E785" i="112" a="1"/>
  <c r="E785" i="112"/>
  <c r="E786" i="112" a="1"/>
  <c r="E786" i="112"/>
  <c r="E787" i="112" a="1"/>
  <c r="E787" i="112"/>
  <c r="E788" i="112" a="1"/>
  <c r="E788" i="112"/>
  <c r="E789" i="112" a="1"/>
  <c r="E789" i="112"/>
  <c r="E790" i="112" a="1"/>
  <c r="E790" i="112"/>
  <c r="E791" i="112" a="1"/>
  <c r="E791" i="112"/>
  <c r="E792" i="112" a="1"/>
  <c r="E792" i="112"/>
  <c r="E793" i="112" a="1"/>
  <c r="E793" i="112"/>
  <c r="E794" i="112" a="1"/>
  <c r="E794" i="112"/>
  <c r="E795" i="112" a="1"/>
  <c r="E795" i="112"/>
  <c r="E796" i="112" a="1"/>
  <c r="E796" i="112"/>
  <c r="E797" i="112" a="1"/>
  <c r="E797" i="112"/>
  <c r="E798" i="112" a="1"/>
  <c r="E798" i="112"/>
  <c r="E799" i="112" a="1"/>
  <c r="E799" i="112"/>
  <c r="E800" i="112" a="1"/>
  <c r="E800" i="112"/>
  <c r="E801" i="112" a="1"/>
  <c r="E801" i="112"/>
  <c r="E802" i="112" a="1"/>
  <c r="E802" i="112"/>
  <c r="E803" i="112" a="1"/>
  <c r="E803" i="112"/>
  <c r="E804" i="112" a="1"/>
  <c r="E804" i="112"/>
  <c r="E805" i="112" a="1"/>
  <c r="E805" i="112"/>
  <c r="E806" i="112" a="1"/>
  <c r="E806" i="112"/>
  <c r="E807" i="112" a="1"/>
  <c r="E807" i="112"/>
  <c r="E808" i="112" a="1"/>
  <c r="E808" i="112"/>
  <c r="E809" i="112" a="1"/>
  <c r="E809" i="112"/>
  <c r="E810" i="112" a="1"/>
  <c r="E810" i="112"/>
  <c r="E811" i="112" a="1"/>
  <c r="E811" i="112"/>
  <c r="E812" i="112" a="1"/>
  <c r="E812" i="112"/>
  <c r="E813" i="112" a="1"/>
  <c r="E813" i="112"/>
  <c r="E814" i="112" a="1"/>
  <c r="E814" i="112"/>
  <c r="E815" i="112" a="1"/>
  <c r="E815" i="112"/>
  <c r="E816" i="112" a="1"/>
  <c r="E816" i="112"/>
  <c r="E817" i="112" a="1"/>
  <c r="E817" i="112"/>
  <c r="E818" i="112" a="1"/>
  <c r="E818" i="112"/>
  <c r="E819" i="112" a="1"/>
  <c r="E819" i="112"/>
  <c r="E820" i="112" a="1"/>
  <c r="E820" i="112"/>
  <c r="E821" i="112" a="1"/>
  <c r="E821" i="112"/>
  <c r="E822" i="112" a="1"/>
  <c r="E822" i="112"/>
  <c r="E823" i="112" a="1"/>
  <c r="E823" i="112"/>
  <c r="E824" i="112" a="1"/>
  <c r="E824" i="112"/>
  <c r="E825" i="112" a="1"/>
  <c r="E825" i="112"/>
  <c r="E826" i="112" a="1"/>
  <c r="E826" i="112"/>
  <c r="E827" i="112" a="1"/>
  <c r="E827" i="112"/>
  <c r="E828" i="112" a="1"/>
  <c r="E828" i="112"/>
  <c r="E829" i="112" a="1"/>
  <c r="E829" i="112"/>
  <c r="E830" i="112" a="1"/>
  <c r="E830" i="112"/>
  <c r="E831" i="112" a="1"/>
  <c r="E831" i="112"/>
  <c r="E832" i="112" a="1"/>
  <c r="E832" i="112"/>
  <c r="E833" i="112" a="1"/>
  <c r="E833" i="112"/>
  <c r="E834" i="112" a="1"/>
  <c r="E834" i="112"/>
  <c r="E20" i="112" a="1"/>
  <c r="E20" i="112"/>
  <c r="E21" i="112" a="1"/>
  <c r="E21" i="112"/>
  <c r="E22" i="112" a="1"/>
  <c r="E22" i="112"/>
  <c r="E23" i="112" a="1"/>
  <c r="E23" i="112"/>
  <c r="E24" i="112" a="1"/>
  <c r="E24" i="112"/>
  <c r="E25" i="112" a="1"/>
  <c r="E25" i="112"/>
  <c r="E26" i="112" a="1"/>
  <c r="E26" i="112"/>
  <c r="E27" i="112" a="1"/>
  <c r="E27" i="112"/>
  <c r="E28" i="112" a="1"/>
  <c r="E28" i="112"/>
  <c r="E29" i="112" a="1"/>
  <c r="E29" i="112"/>
  <c r="E19" i="112" a="1"/>
  <c r="E19" i="112"/>
  <c r="D916" i="112" a="1"/>
  <c r="D916" i="112"/>
  <c r="C916" i="112" a="1"/>
  <c r="C916" i="112"/>
  <c r="B916" i="112" a="1"/>
  <c r="B916" i="112"/>
  <c r="D915" i="112" a="1"/>
  <c r="D915" i="112"/>
  <c r="C915" i="112" a="1"/>
  <c r="C915" i="112"/>
  <c r="B915" i="112" a="1"/>
  <c r="B915" i="112"/>
  <c r="D914" i="112" a="1"/>
  <c r="D914" i="112"/>
  <c r="C914" i="112" a="1"/>
  <c r="C914" i="112"/>
  <c r="B914" i="112" a="1"/>
  <c r="B914" i="112"/>
  <c r="D913" i="112" a="1"/>
  <c r="D913" i="112"/>
  <c r="C913" i="112" a="1"/>
  <c r="C913" i="112"/>
  <c r="B913" i="112" a="1"/>
  <c r="B913" i="112"/>
  <c r="D912" i="112" a="1"/>
  <c r="D912" i="112"/>
  <c r="C912" i="112" a="1"/>
  <c r="C912" i="112"/>
  <c r="B912" i="112" a="1"/>
  <c r="B912" i="112"/>
  <c r="D911" i="112" a="1"/>
  <c r="D911" i="112"/>
  <c r="C911" i="112" a="1"/>
  <c r="C911" i="112"/>
  <c r="B911" i="112" a="1"/>
  <c r="B911" i="112"/>
  <c r="D910" i="112" a="1"/>
  <c r="D910" i="112"/>
  <c r="C910" i="112" a="1"/>
  <c r="C910" i="112"/>
  <c r="B910" i="112" a="1"/>
  <c r="B910" i="112"/>
  <c r="D909" i="112" a="1"/>
  <c r="D909" i="112"/>
  <c r="C909" i="112" a="1"/>
  <c r="C909" i="112"/>
  <c r="B909" i="112" a="1"/>
  <c r="B909" i="112"/>
  <c r="D908" i="112" a="1"/>
  <c r="D908" i="112"/>
  <c r="C908" i="112" a="1"/>
  <c r="C908" i="112"/>
  <c r="B908" i="112" a="1"/>
  <c r="B908" i="112"/>
  <c r="D907" i="112" a="1"/>
  <c r="D907" i="112"/>
  <c r="C907" i="112" a="1"/>
  <c r="C907" i="112"/>
  <c r="B907" i="112" a="1"/>
  <c r="B907" i="112"/>
  <c r="D906" i="112" a="1"/>
  <c r="D906" i="112"/>
  <c r="C906" i="112" a="1"/>
  <c r="C906" i="112"/>
  <c r="B906" i="112" a="1"/>
  <c r="B906" i="112"/>
  <c r="D905" i="112" a="1"/>
  <c r="D905" i="112"/>
  <c r="C905" i="112" a="1"/>
  <c r="C905" i="112"/>
  <c r="B905" i="112" a="1"/>
  <c r="B905" i="112"/>
  <c r="D904" i="112" a="1"/>
  <c r="D904" i="112"/>
  <c r="C904" i="112" a="1"/>
  <c r="C904" i="112"/>
  <c r="B904" i="112" a="1"/>
  <c r="B904" i="112"/>
  <c r="D903" i="112" a="1"/>
  <c r="D903" i="112"/>
  <c r="C903" i="112" a="1"/>
  <c r="C903" i="112"/>
  <c r="B903" i="112" a="1"/>
  <c r="B903" i="112"/>
  <c r="D902" i="112" a="1"/>
  <c r="D902" i="112"/>
  <c r="C902" i="112" a="1"/>
  <c r="C902" i="112"/>
  <c r="B902" i="112" a="1"/>
  <c r="B902" i="112"/>
  <c r="D901" i="112" a="1"/>
  <c r="D901" i="112"/>
  <c r="C901" i="112" a="1"/>
  <c r="C901" i="112"/>
  <c r="B901" i="112" a="1"/>
  <c r="B901" i="112"/>
  <c r="D900" i="112" a="1"/>
  <c r="D900" i="112"/>
  <c r="C900" i="112" a="1"/>
  <c r="C900" i="112"/>
  <c r="B900" i="112" a="1"/>
  <c r="B900" i="112"/>
  <c r="D899" i="112" a="1"/>
  <c r="D899" i="112"/>
  <c r="C899" i="112" a="1"/>
  <c r="C899" i="112"/>
  <c r="B899" i="112" a="1"/>
  <c r="B899" i="112"/>
  <c r="D898" i="112" a="1"/>
  <c r="D898" i="112"/>
  <c r="C898" i="112" a="1"/>
  <c r="C898" i="112"/>
  <c r="B898" i="112" a="1"/>
  <c r="B898" i="112"/>
  <c r="D897" i="112" a="1"/>
  <c r="D897" i="112"/>
  <c r="C897" i="112" a="1"/>
  <c r="C897" i="112"/>
  <c r="B897" i="112" a="1"/>
  <c r="B897" i="112"/>
  <c r="D896" i="112" a="1"/>
  <c r="D896" i="112"/>
  <c r="C896" i="112" a="1"/>
  <c r="C896" i="112"/>
  <c r="B896" i="112" a="1"/>
  <c r="B896" i="112"/>
  <c r="D895" i="112" a="1"/>
  <c r="D895" i="112"/>
  <c r="C895" i="112" a="1"/>
  <c r="C895" i="112"/>
  <c r="B895" i="112" a="1"/>
  <c r="B895" i="112"/>
  <c r="D894" i="112" a="1"/>
  <c r="D894" i="112"/>
  <c r="C894" i="112" a="1"/>
  <c r="C894" i="112"/>
  <c r="B894" i="112" a="1"/>
  <c r="B894" i="112"/>
  <c r="D893" i="112" a="1"/>
  <c r="D893" i="112"/>
  <c r="C893" i="112" a="1"/>
  <c r="C893" i="112"/>
  <c r="B893" i="112" a="1"/>
  <c r="B893" i="112"/>
  <c r="D892" i="112" a="1"/>
  <c r="D892" i="112"/>
  <c r="C892" i="112" a="1"/>
  <c r="C892" i="112"/>
  <c r="B892" i="112" a="1"/>
  <c r="B892" i="112"/>
  <c r="D891" i="112" a="1"/>
  <c r="D891" i="112"/>
  <c r="C891" i="112" a="1"/>
  <c r="C891" i="112"/>
  <c r="B891" i="112" a="1"/>
  <c r="B891" i="112"/>
  <c r="D890" i="112" a="1"/>
  <c r="D890" i="112"/>
  <c r="C890" i="112" a="1"/>
  <c r="C890" i="112"/>
  <c r="B890" i="112" a="1"/>
  <c r="B890" i="112"/>
  <c r="D889" i="112" a="1"/>
  <c r="D889" i="112"/>
  <c r="C889" i="112" a="1"/>
  <c r="C889" i="112"/>
  <c r="B889" i="112" a="1"/>
  <c r="B889" i="112"/>
  <c r="D888" i="112" a="1"/>
  <c r="D888" i="112"/>
  <c r="C888" i="112" a="1"/>
  <c r="C888" i="112"/>
  <c r="B888" i="112" a="1"/>
  <c r="B888" i="112"/>
  <c r="D887" i="112" a="1"/>
  <c r="D887" i="112"/>
  <c r="C887" i="112" a="1"/>
  <c r="C887" i="112"/>
  <c r="B887" i="112" a="1"/>
  <c r="B887" i="112"/>
  <c r="D886" i="112" a="1"/>
  <c r="D886" i="112"/>
  <c r="C886" i="112" a="1"/>
  <c r="C886" i="112"/>
  <c r="B886" i="112" a="1"/>
  <c r="B886" i="112"/>
  <c r="D885" i="112" a="1"/>
  <c r="D885" i="112"/>
  <c r="C885" i="112" a="1"/>
  <c r="C885" i="112"/>
  <c r="B885" i="112" a="1"/>
  <c r="B885" i="112"/>
  <c r="D884" i="112" a="1"/>
  <c r="D884" i="112"/>
  <c r="C884" i="112" a="1"/>
  <c r="C884" i="112"/>
  <c r="B884" i="112" a="1"/>
  <c r="B884" i="112"/>
  <c r="D883" i="112" a="1"/>
  <c r="D883" i="112"/>
  <c r="C883" i="112" a="1"/>
  <c r="C883" i="112"/>
  <c r="B883" i="112" a="1"/>
  <c r="B883" i="112"/>
  <c r="D882" i="112" a="1"/>
  <c r="D882" i="112"/>
  <c r="C882" i="112" a="1"/>
  <c r="C882" i="112"/>
  <c r="B882" i="112" a="1"/>
  <c r="B882" i="112"/>
  <c r="D881" i="112" a="1"/>
  <c r="D881" i="112"/>
  <c r="C881" i="112" a="1"/>
  <c r="C881" i="112"/>
  <c r="B881" i="112" a="1"/>
  <c r="B881" i="112"/>
  <c r="D880" i="112" a="1"/>
  <c r="D880" i="112"/>
  <c r="C880" i="112" a="1"/>
  <c r="C880" i="112"/>
  <c r="B880" i="112" a="1"/>
  <c r="B880" i="112"/>
  <c r="D879" i="112" a="1"/>
  <c r="D879" i="112"/>
  <c r="C879" i="112" a="1"/>
  <c r="C879" i="112"/>
  <c r="B879" i="112" a="1"/>
  <c r="B879" i="112"/>
  <c r="D878" i="112" a="1"/>
  <c r="D878" i="112"/>
  <c r="C878" i="112" a="1"/>
  <c r="C878" i="112"/>
  <c r="B878" i="112" a="1"/>
  <c r="B878" i="112"/>
  <c r="D877" i="112" a="1"/>
  <c r="D877" i="112"/>
  <c r="C877" i="112" a="1"/>
  <c r="C877" i="112"/>
  <c r="B877" i="112" a="1"/>
  <c r="B877" i="112"/>
  <c r="D876" i="112" a="1"/>
  <c r="D876" i="112"/>
  <c r="C876" i="112" a="1"/>
  <c r="C876" i="112"/>
  <c r="B876" i="112" a="1"/>
  <c r="B876" i="112"/>
  <c r="D875" i="112" a="1"/>
  <c r="D875" i="112"/>
  <c r="C875" i="112" a="1"/>
  <c r="C875" i="112"/>
  <c r="B875" i="112" a="1"/>
  <c r="B875" i="112"/>
  <c r="D874" i="112" a="1"/>
  <c r="D874" i="112"/>
  <c r="C874" i="112" a="1"/>
  <c r="C874" i="112"/>
  <c r="B874" i="112" a="1"/>
  <c r="B874" i="112"/>
  <c r="D873" i="112" a="1"/>
  <c r="D873" i="112"/>
  <c r="C873" i="112" a="1"/>
  <c r="C873" i="112"/>
  <c r="B873" i="112" a="1"/>
  <c r="B873" i="112"/>
  <c r="D872" i="112" a="1"/>
  <c r="D872" i="112"/>
  <c r="C872" i="112" a="1"/>
  <c r="C872" i="112"/>
  <c r="B872" i="112" a="1"/>
  <c r="B872" i="112"/>
  <c r="D871" i="112" a="1"/>
  <c r="D871" i="112"/>
  <c r="C871" i="112" a="1"/>
  <c r="C871" i="112"/>
  <c r="B871" i="112" a="1"/>
  <c r="B871" i="112"/>
  <c r="D870" i="112" a="1"/>
  <c r="D870" i="112"/>
  <c r="C870" i="112" a="1"/>
  <c r="C870" i="112"/>
  <c r="B870" i="112" a="1"/>
  <c r="B870" i="112"/>
  <c r="D869" i="112" a="1"/>
  <c r="D869" i="112"/>
  <c r="C869" i="112" a="1"/>
  <c r="C869" i="112"/>
  <c r="B869" i="112" a="1"/>
  <c r="B869" i="112"/>
  <c r="D868" i="112" a="1"/>
  <c r="D868" i="112"/>
  <c r="C868" i="112" a="1"/>
  <c r="C868" i="112"/>
  <c r="B868" i="112" a="1"/>
  <c r="B868" i="112"/>
  <c r="D867" i="112" a="1"/>
  <c r="D867" i="112"/>
  <c r="C867" i="112" a="1"/>
  <c r="C867" i="112"/>
  <c r="B867" i="112" a="1"/>
  <c r="B867" i="112"/>
  <c r="D866" i="112" a="1"/>
  <c r="D866" i="112"/>
  <c r="C866" i="112" a="1"/>
  <c r="C866" i="112"/>
  <c r="B866" i="112" a="1"/>
  <c r="B866" i="112"/>
  <c r="D865" i="112" a="1"/>
  <c r="D865" i="112"/>
  <c r="C865" i="112" a="1"/>
  <c r="C865" i="112"/>
  <c r="B865" i="112" a="1"/>
  <c r="B865" i="112"/>
  <c r="D864" i="112" a="1"/>
  <c r="D864" i="112"/>
  <c r="C864" i="112" a="1"/>
  <c r="C864" i="112"/>
  <c r="B864" i="112" a="1"/>
  <c r="B864" i="112"/>
  <c r="D863" i="112" a="1"/>
  <c r="D863" i="112"/>
  <c r="C863" i="112" a="1"/>
  <c r="C863" i="112"/>
  <c r="B863" i="112" a="1"/>
  <c r="B863" i="112"/>
  <c r="D862" i="112" a="1"/>
  <c r="D862" i="112"/>
  <c r="C862" i="112" a="1"/>
  <c r="C862" i="112"/>
  <c r="B862" i="112" a="1"/>
  <c r="B862" i="112"/>
  <c r="D861" i="112" a="1"/>
  <c r="D861" i="112"/>
  <c r="C861" i="112" a="1"/>
  <c r="C861" i="112"/>
  <c r="B861" i="112" a="1"/>
  <c r="B861" i="112"/>
  <c r="D860" i="112" a="1"/>
  <c r="D860" i="112"/>
  <c r="C860" i="112" a="1"/>
  <c r="C860" i="112"/>
  <c r="B860" i="112" a="1"/>
  <c r="B860" i="112"/>
  <c r="D859" i="112" a="1"/>
  <c r="D859" i="112"/>
  <c r="C859" i="112" a="1"/>
  <c r="C859" i="112"/>
  <c r="B859" i="112" a="1"/>
  <c r="B859" i="112"/>
  <c r="D858" i="112" a="1"/>
  <c r="D858" i="112"/>
  <c r="C858" i="112" a="1"/>
  <c r="C858" i="112"/>
  <c r="B858" i="112" a="1"/>
  <c r="B858" i="112"/>
  <c r="D857" i="112" a="1"/>
  <c r="D857" i="112"/>
  <c r="C857" i="112" a="1"/>
  <c r="C857" i="112"/>
  <c r="B857" i="112" a="1"/>
  <c r="B857" i="112"/>
  <c r="D856" i="112" a="1"/>
  <c r="D856" i="112"/>
  <c r="C856" i="112" a="1"/>
  <c r="C856" i="112"/>
  <c r="B856" i="112" a="1"/>
  <c r="B856" i="112"/>
  <c r="D855" i="112" a="1"/>
  <c r="D855" i="112"/>
  <c r="C855" i="112" a="1"/>
  <c r="C855" i="112"/>
  <c r="B855" i="112" a="1"/>
  <c r="B855" i="112"/>
  <c r="D854" i="112" a="1"/>
  <c r="D854" i="112"/>
  <c r="C854" i="112" a="1"/>
  <c r="C854" i="112"/>
  <c r="B854" i="112" a="1"/>
  <c r="B854" i="112"/>
  <c r="D853" i="112" a="1"/>
  <c r="D853" i="112"/>
  <c r="C853" i="112" a="1"/>
  <c r="C853" i="112"/>
  <c r="B853" i="112" a="1"/>
  <c r="B853" i="112"/>
  <c r="D852" i="112" a="1"/>
  <c r="D852" i="112"/>
  <c r="C852" i="112" a="1"/>
  <c r="C852" i="112"/>
  <c r="B852" i="112" a="1"/>
  <c r="B852" i="112"/>
  <c r="D851" i="112" a="1"/>
  <c r="D851" i="112"/>
  <c r="C851" i="112" a="1"/>
  <c r="C851" i="112"/>
  <c r="B851" i="112" a="1"/>
  <c r="B851" i="112"/>
  <c r="D850" i="112" a="1"/>
  <c r="D850" i="112"/>
  <c r="C850" i="112" a="1"/>
  <c r="C850" i="112"/>
  <c r="B850" i="112" a="1"/>
  <c r="B850" i="112"/>
  <c r="D849" i="112" a="1"/>
  <c r="D849" i="112"/>
  <c r="C849" i="112" a="1"/>
  <c r="C849" i="112"/>
  <c r="B849" i="112" a="1"/>
  <c r="B849" i="112"/>
  <c r="D848" i="112" a="1"/>
  <c r="D848" i="112"/>
  <c r="C848" i="112" a="1"/>
  <c r="C848" i="112"/>
  <c r="B848" i="112" a="1"/>
  <c r="B848" i="112"/>
  <c r="D818" i="112" a="1"/>
  <c r="D818" i="112"/>
  <c r="C818" i="112" a="1"/>
  <c r="C818" i="112"/>
  <c r="B818" i="112" a="1"/>
  <c r="B818" i="112"/>
  <c r="D741" i="112" a="1"/>
  <c r="D741" i="112"/>
  <c r="C741" i="112" a="1"/>
  <c r="C741" i="112"/>
  <c r="B741" i="112" a="1"/>
  <c r="B741" i="112"/>
  <c r="D734" i="112" a="1"/>
  <c r="D734" i="112"/>
  <c r="C734" i="112" a="1"/>
  <c r="C734" i="112"/>
  <c r="B734" i="112" a="1"/>
  <c r="B734" i="112"/>
  <c r="D731" i="112" a="1"/>
  <c r="D731" i="112"/>
  <c r="C731" i="112" a="1"/>
  <c r="C731" i="112"/>
  <c r="B731" i="112" a="1"/>
  <c r="B731" i="112"/>
  <c r="D813" i="112" a="1"/>
  <c r="D813" i="112"/>
  <c r="C813" i="112" a="1"/>
  <c r="C813" i="112"/>
  <c r="B813" i="112" a="1"/>
  <c r="B813" i="112"/>
  <c r="D827" i="112" a="1"/>
  <c r="D827" i="112"/>
  <c r="C827" i="112" a="1"/>
  <c r="C827" i="112"/>
  <c r="B827" i="112" a="1"/>
  <c r="B827" i="112"/>
  <c r="D819" i="112" a="1"/>
  <c r="D819" i="112"/>
  <c r="C819" i="112" a="1"/>
  <c r="C819" i="112"/>
  <c r="B819" i="112" a="1"/>
  <c r="B819" i="112"/>
  <c r="D832" i="112" a="1"/>
  <c r="D832" i="112"/>
  <c r="C832" i="112" a="1"/>
  <c r="C832" i="112"/>
  <c r="B832" i="112" a="1"/>
  <c r="B832" i="112"/>
  <c r="D755" i="112" a="1"/>
  <c r="D755" i="112"/>
  <c r="C755" i="112" a="1"/>
  <c r="C755" i="112"/>
  <c r="B755" i="112" a="1"/>
  <c r="B755" i="112"/>
  <c r="D752" i="112" a="1"/>
  <c r="D752" i="112"/>
  <c r="C752" i="112" a="1"/>
  <c r="C752" i="112"/>
  <c r="B752" i="112" a="1"/>
  <c r="B752" i="112"/>
  <c r="D766" i="112" a="1"/>
  <c r="D766" i="112"/>
  <c r="C766" i="112" a="1"/>
  <c r="C766" i="112"/>
  <c r="B766" i="112" a="1"/>
  <c r="B766" i="112"/>
  <c r="D728" i="112" a="1"/>
  <c r="D728" i="112"/>
  <c r="C728" i="112" a="1"/>
  <c r="C728" i="112"/>
  <c r="B728" i="112" a="1"/>
  <c r="B728" i="112"/>
  <c r="D791" i="112" a="1"/>
  <c r="D791" i="112"/>
  <c r="C791" i="112" a="1"/>
  <c r="C791" i="112"/>
  <c r="B791" i="112" a="1"/>
  <c r="B791" i="112"/>
  <c r="D776" i="112" a="1"/>
  <c r="D776" i="112"/>
  <c r="C776" i="112" a="1"/>
  <c r="C776" i="112"/>
  <c r="B776" i="112" a="1"/>
  <c r="B776" i="112"/>
  <c r="D736" i="112" a="1"/>
  <c r="D736" i="112"/>
  <c r="C736" i="112" a="1"/>
  <c r="C736" i="112"/>
  <c r="B736" i="112" a="1"/>
  <c r="B736" i="112"/>
  <c r="D801" i="112" a="1"/>
  <c r="D801" i="112"/>
  <c r="C801" i="112" a="1"/>
  <c r="C801" i="112"/>
  <c r="B801" i="112" a="1"/>
  <c r="B801" i="112"/>
  <c r="D739" i="112" a="1"/>
  <c r="D739" i="112"/>
  <c r="C739" i="112" a="1"/>
  <c r="C739" i="112"/>
  <c r="B739" i="112" a="1"/>
  <c r="B739" i="112"/>
  <c r="D764" i="112" a="1"/>
  <c r="D764" i="112"/>
  <c r="C764" i="112" a="1"/>
  <c r="C764" i="112"/>
  <c r="B764" i="112" a="1"/>
  <c r="B764" i="112"/>
  <c r="D747" i="112" a="1"/>
  <c r="D747" i="112"/>
  <c r="C747" i="112" a="1"/>
  <c r="C747" i="112"/>
  <c r="B747" i="112" a="1"/>
  <c r="B747" i="112"/>
  <c r="D822" i="112" a="1"/>
  <c r="D822" i="112"/>
  <c r="C822" i="112" a="1"/>
  <c r="C822" i="112"/>
  <c r="B822" i="112" a="1"/>
  <c r="B822" i="112"/>
  <c r="D727" i="112" a="1"/>
  <c r="D727" i="112"/>
  <c r="C727" i="112" a="1"/>
  <c r="C727" i="112"/>
  <c r="B727" i="112" a="1"/>
  <c r="B727" i="112"/>
  <c r="D833" i="112" a="1"/>
  <c r="D833" i="112"/>
  <c r="C833" i="112" a="1"/>
  <c r="C833" i="112"/>
  <c r="B833" i="112" a="1"/>
  <c r="B833" i="112"/>
  <c r="D781" i="112" a="1"/>
  <c r="D781" i="112"/>
  <c r="C781" i="112" a="1"/>
  <c r="C781" i="112"/>
  <c r="B781" i="112" a="1"/>
  <c r="B781" i="112"/>
  <c r="D726" i="112" a="1"/>
  <c r="D726" i="112"/>
  <c r="C726" i="112" a="1"/>
  <c r="C726" i="112"/>
  <c r="B726" i="112" a="1"/>
  <c r="B726" i="112"/>
  <c r="D817" i="112" a="1"/>
  <c r="D817" i="112"/>
  <c r="C817" i="112" a="1"/>
  <c r="C817" i="112"/>
  <c r="B817" i="112" a="1"/>
  <c r="B817" i="112"/>
  <c r="D729" i="112" a="1"/>
  <c r="D729" i="112"/>
  <c r="C729" i="112" a="1"/>
  <c r="C729" i="112"/>
  <c r="B729" i="112" a="1"/>
  <c r="B729" i="112"/>
  <c r="D820" i="112" a="1"/>
  <c r="D820" i="112"/>
  <c r="C820" i="112" a="1"/>
  <c r="C820" i="112"/>
  <c r="B820" i="112" a="1"/>
  <c r="B820" i="112"/>
  <c r="D725" i="112" a="1"/>
  <c r="D725" i="112"/>
  <c r="C725" i="112" a="1"/>
  <c r="C725" i="112"/>
  <c r="B725" i="112" a="1"/>
  <c r="B725" i="112"/>
  <c r="D738" i="112" a="1"/>
  <c r="D738" i="112"/>
  <c r="C738" i="112" a="1"/>
  <c r="C738" i="112"/>
  <c r="B738" i="112" a="1"/>
  <c r="B738" i="112"/>
  <c r="D724" i="112" a="1"/>
  <c r="D724" i="112"/>
  <c r="C724" i="112" a="1"/>
  <c r="C724" i="112"/>
  <c r="B724" i="112" a="1"/>
  <c r="B724" i="112"/>
  <c r="D785" i="112" a="1"/>
  <c r="D785" i="112"/>
  <c r="C785" i="112" a="1"/>
  <c r="C785" i="112"/>
  <c r="B785" i="112" a="1"/>
  <c r="B785" i="112"/>
  <c r="D733" i="112" a="1"/>
  <c r="D733" i="112"/>
  <c r="C733" i="112" a="1"/>
  <c r="C733" i="112"/>
  <c r="B733" i="112" a="1"/>
  <c r="B733" i="112"/>
  <c r="D821" i="112" a="1"/>
  <c r="D821" i="112"/>
  <c r="C821" i="112" a="1"/>
  <c r="C821" i="112"/>
  <c r="B821" i="112" a="1"/>
  <c r="B821" i="112"/>
  <c r="D735" i="112" a="1"/>
  <c r="D735" i="112"/>
  <c r="C735" i="112" a="1"/>
  <c r="C735" i="112"/>
  <c r="B735" i="112" a="1"/>
  <c r="B735" i="112"/>
  <c r="D812" i="112" a="1"/>
  <c r="D812" i="112"/>
  <c r="C812" i="112" a="1"/>
  <c r="C812" i="112"/>
  <c r="B812" i="112" a="1"/>
  <c r="B812" i="112"/>
  <c r="D824" i="112" a="1"/>
  <c r="D824" i="112"/>
  <c r="C824" i="112" a="1"/>
  <c r="C824" i="112"/>
  <c r="B824" i="112" a="1"/>
  <c r="B824" i="112"/>
  <c r="D730" i="112" a="1"/>
  <c r="D730" i="112"/>
  <c r="C730" i="112" a="1"/>
  <c r="C730" i="112"/>
  <c r="B730" i="112" a="1"/>
  <c r="B730" i="112"/>
  <c r="D771" i="112" a="1"/>
  <c r="D771" i="112"/>
  <c r="C771" i="112" a="1"/>
  <c r="C771" i="112"/>
  <c r="B771" i="112" a="1"/>
  <c r="B771" i="112"/>
  <c r="D774" i="112" a="1"/>
  <c r="D774" i="112"/>
  <c r="C774" i="112" a="1"/>
  <c r="C774" i="112"/>
  <c r="B774" i="112" a="1"/>
  <c r="B774" i="112"/>
  <c r="D780" i="112" a="1"/>
  <c r="D780" i="112"/>
  <c r="C780" i="112" a="1"/>
  <c r="C780" i="112"/>
  <c r="B780" i="112" a="1"/>
  <c r="B780" i="112"/>
  <c r="D746" i="112" a="1"/>
  <c r="D746" i="112"/>
  <c r="C746" i="112" a="1"/>
  <c r="C746" i="112"/>
  <c r="B746" i="112" a="1"/>
  <c r="B746" i="112"/>
  <c r="D723" i="112" a="1"/>
  <c r="D723" i="112"/>
  <c r="C723" i="112" a="1"/>
  <c r="C723" i="112"/>
  <c r="B723" i="112" a="1"/>
  <c r="B723" i="112"/>
  <c r="D831" i="112" a="1"/>
  <c r="D831" i="112"/>
  <c r="C831" i="112" a="1"/>
  <c r="C831" i="112"/>
  <c r="B831" i="112" a="1"/>
  <c r="B831" i="112"/>
  <c r="D778" i="112" a="1"/>
  <c r="D778" i="112"/>
  <c r="C778" i="112" a="1"/>
  <c r="C778" i="112"/>
  <c r="B778" i="112" a="1"/>
  <c r="B778" i="112"/>
  <c r="D722" i="112" a="1"/>
  <c r="D722" i="112"/>
  <c r="C722" i="112" a="1"/>
  <c r="C722" i="112"/>
  <c r="B722" i="112" a="1"/>
  <c r="B722" i="112"/>
  <c r="D784" i="112" a="1"/>
  <c r="D784" i="112"/>
  <c r="C784" i="112" a="1"/>
  <c r="C784" i="112"/>
  <c r="B784" i="112" a="1"/>
  <c r="B784" i="112"/>
  <c r="D743" i="112" a="1"/>
  <c r="D743" i="112"/>
  <c r="C743" i="112" a="1"/>
  <c r="C743" i="112"/>
  <c r="B743" i="112" a="1"/>
  <c r="B743" i="112"/>
  <c r="D721" i="112" a="1"/>
  <c r="D721" i="112"/>
  <c r="C721" i="112" a="1"/>
  <c r="C721" i="112"/>
  <c r="B721" i="112" a="1"/>
  <c r="B721" i="112"/>
  <c r="D810" i="112" a="1"/>
  <c r="D810" i="112"/>
  <c r="C810" i="112" a="1"/>
  <c r="C810" i="112"/>
  <c r="B810" i="112" a="1"/>
  <c r="B810" i="112"/>
  <c r="D767" i="112" a="1"/>
  <c r="D767" i="112"/>
  <c r="C767" i="112" a="1"/>
  <c r="C767" i="112"/>
  <c r="B767" i="112" a="1"/>
  <c r="B767" i="112"/>
  <c r="D799" i="112" a="1"/>
  <c r="D799" i="112"/>
  <c r="C799" i="112" a="1"/>
  <c r="C799" i="112"/>
  <c r="B799" i="112" a="1"/>
  <c r="B799" i="112"/>
  <c r="D742" i="112" a="1"/>
  <c r="D742" i="112"/>
  <c r="C742" i="112" a="1"/>
  <c r="C742" i="112"/>
  <c r="B742" i="112" a="1"/>
  <c r="B742" i="112"/>
  <c r="D757" i="112" a="1"/>
  <c r="D757" i="112"/>
  <c r="C757" i="112" a="1"/>
  <c r="C757" i="112"/>
  <c r="B757" i="112" a="1"/>
  <c r="B757" i="112"/>
  <c r="D826" i="112" a="1"/>
  <c r="D826" i="112"/>
  <c r="C826" i="112" a="1"/>
  <c r="C826" i="112"/>
  <c r="B826" i="112" a="1"/>
  <c r="B826" i="112"/>
  <c r="D756" i="112" a="1"/>
  <c r="D756" i="112"/>
  <c r="C756" i="112" a="1"/>
  <c r="C756" i="112"/>
  <c r="B756" i="112" a="1"/>
  <c r="B756" i="112"/>
  <c r="D737" i="112" a="1"/>
  <c r="D737" i="112"/>
  <c r="C737" i="112" a="1"/>
  <c r="C737" i="112"/>
  <c r="B737" i="112" a="1"/>
  <c r="B737" i="112"/>
  <c r="D806" i="112" a="1"/>
  <c r="D806" i="112"/>
  <c r="C806" i="112" a="1"/>
  <c r="C806" i="112"/>
  <c r="B806" i="112" a="1"/>
  <c r="B806" i="112"/>
  <c r="D825" i="112" a="1"/>
  <c r="D825" i="112"/>
  <c r="C825" i="112" a="1"/>
  <c r="C825" i="112"/>
  <c r="B825" i="112" a="1"/>
  <c r="B825" i="112"/>
  <c r="D828" i="112" a="1"/>
  <c r="D828" i="112"/>
  <c r="C828" i="112" a="1"/>
  <c r="C828" i="112"/>
  <c r="B828" i="112" a="1"/>
  <c r="B828" i="112"/>
  <c r="D732" i="112" a="1"/>
  <c r="D732" i="112"/>
  <c r="C732" i="112" a="1"/>
  <c r="C732" i="112"/>
  <c r="B732" i="112" a="1"/>
  <c r="B732" i="112"/>
  <c r="D786" i="112" a="1"/>
  <c r="D786" i="112"/>
  <c r="C786" i="112" a="1"/>
  <c r="C786" i="112"/>
  <c r="B786" i="112" a="1"/>
  <c r="B786" i="112"/>
  <c r="D720" i="112" a="1"/>
  <c r="D720" i="112"/>
  <c r="C720" i="112" a="1"/>
  <c r="C720" i="112"/>
  <c r="B720" i="112" a="1"/>
  <c r="B720" i="112"/>
  <c r="D749" i="112" a="1"/>
  <c r="D749" i="112"/>
  <c r="C749" i="112" a="1"/>
  <c r="C749" i="112"/>
  <c r="B749" i="112" a="1"/>
  <c r="B749" i="112"/>
  <c r="D808" i="112" a="1"/>
  <c r="D808" i="112"/>
  <c r="C808" i="112" a="1"/>
  <c r="C808" i="112"/>
  <c r="B808" i="112" a="1"/>
  <c r="B808" i="112"/>
  <c r="D751" i="112" a="1"/>
  <c r="D751" i="112"/>
  <c r="C751" i="112" a="1"/>
  <c r="C751" i="112"/>
  <c r="B751" i="112" a="1"/>
  <c r="B751" i="112"/>
  <c r="D760" i="112" a="1"/>
  <c r="D760" i="112"/>
  <c r="C760" i="112" a="1"/>
  <c r="C760" i="112"/>
  <c r="B760" i="112" a="1"/>
  <c r="B760" i="112"/>
  <c r="D744" i="112" a="1"/>
  <c r="D744" i="112"/>
  <c r="C744" i="112" a="1"/>
  <c r="C744" i="112"/>
  <c r="B744" i="112" a="1"/>
  <c r="B744" i="112"/>
  <c r="D761" i="112" a="1"/>
  <c r="D761" i="112"/>
  <c r="C761" i="112" a="1"/>
  <c r="C761" i="112"/>
  <c r="B761" i="112" a="1"/>
  <c r="B761" i="112"/>
  <c r="D830" i="112" a="1"/>
  <c r="D830" i="112"/>
  <c r="C830" i="112" a="1"/>
  <c r="C830" i="112"/>
  <c r="B830" i="112" a="1"/>
  <c r="B830" i="112"/>
  <c r="D753" i="112" a="1"/>
  <c r="D753" i="112"/>
  <c r="C753" i="112" a="1"/>
  <c r="C753" i="112"/>
  <c r="B753" i="112" a="1"/>
  <c r="B753" i="112"/>
  <c r="D762" i="112" a="1"/>
  <c r="D762" i="112"/>
  <c r="C762" i="112" a="1"/>
  <c r="C762" i="112"/>
  <c r="B762" i="112" a="1"/>
  <c r="B762" i="112"/>
  <c r="D802" i="112" a="1"/>
  <c r="D802" i="112"/>
  <c r="C802" i="112" a="1"/>
  <c r="C802" i="112"/>
  <c r="B802" i="112" a="1"/>
  <c r="B802" i="112"/>
  <c r="D814" i="112" a="1"/>
  <c r="D814" i="112"/>
  <c r="C814" i="112" a="1"/>
  <c r="C814" i="112"/>
  <c r="B814" i="112" a="1"/>
  <c r="B814" i="112"/>
  <c r="D773" i="112" a="1"/>
  <c r="D773" i="112"/>
  <c r="C773" i="112" a="1"/>
  <c r="C773" i="112"/>
  <c r="B773" i="112" a="1"/>
  <c r="B773" i="112"/>
  <c r="D772" i="112" a="1"/>
  <c r="D772" i="112"/>
  <c r="C772" i="112" a="1"/>
  <c r="C772" i="112"/>
  <c r="B772" i="112" a="1"/>
  <c r="B772" i="112"/>
  <c r="D758" i="112" a="1"/>
  <c r="D758" i="112"/>
  <c r="C758" i="112" a="1"/>
  <c r="C758" i="112"/>
  <c r="B758" i="112" a="1"/>
  <c r="B758" i="112"/>
  <c r="D769" i="112" a="1"/>
  <c r="D769" i="112"/>
  <c r="C769" i="112" a="1"/>
  <c r="C769" i="112"/>
  <c r="B769" i="112" a="1"/>
  <c r="B769" i="112"/>
  <c r="D750" i="112" a="1"/>
  <c r="D750" i="112"/>
  <c r="C750" i="112" a="1"/>
  <c r="C750" i="112"/>
  <c r="B750" i="112" a="1"/>
  <c r="B750" i="112"/>
  <c r="D789" i="112" a="1"/>
  <c r="D789" i="112"/>
  <c r="C789" i="112" a="1"/>
  <c r="C789" i="112"/>
  <c r="B789" i="112" a="1"/>
  <c r="B789" i="112"/>
  <c r="D800" i="112" a="1"/>
  <c r="D800" i="112"/>
  <c r="C800" i="112" a="1"/>
  <c r="C800" i="112"/>
  <c r="B800" i="112" a="1"/>
  <c r="B800" i="112"/>
  <c r="D797" i="112" a="1"/>
  <c r="D797" i="112"/>
  <c r="C797" i="112" a="1"/>
  <c r="C797" i="112"/>
  <c r="B797" i="112" a="1"/>
  <c r="B797" i="112"/>
  <c r="D834" i="112" a="1"/>
  <c r="D834" i="112"/>
  <c r="C834" i="112" a="1"/>
  <c r="C834" i="112"/>
  <c r="B834" i="112" a="1"/>
  <c r="B834" i="112"/>
  <c r="D719" i="112" a="1"/>
  <c r="D719" i="112"/>
  <c r="C719" i="112" a="1"/>
  <c r="C719" i="112"/>
  <c r="B719" i="112" a="1"/>
  <c r="B719" i="112"/>
  <c r="D805" i="112" a="1"/>
  <c r="D805" i="112"/>
  <c r="C805" i="112" a="1"/>
  <c r="C805" i="112"/>
  <c r="B805" i="112" a="1"/>
  <c r="B805" i="112"/>
  <c r="D787" i="112" a="1"/>
  <c r="D787" i="112"/>
  <c r="C787" i="112" a="1"/>
  <c r="C787" i="112"/>
  <c r="B787" i="112" a="1"/>
  <c r="B787" i="112"/>
  <c r="D765" i="112" a="1"/>
  <c r="D765" i="112"/>
  <c r="C765" i="112" a="1"/>
  <c r="C765" i="112"/>
  <c r="B765" i="112" a="1"/>
  <c r="B765" i="112"/>
  <c r="D804" i="112" a="1"/>
  <c r="D804" i="112"/>
  <c r="C804" i="112" a="1"/>
  <c r="C804" i="112"/>
  <c r="B804" i="112" a="1"/>
  <c r="B804" i="112"/>
  <c r="D718" i="112" a="1"/>
  <c r="D718" i="112"/>
  <c r="C718" i="112" a="1"/>
  <c r="C718" i="112"/>
  <c r="B718" i="112" a="1"/>
  <c r="B718" i="112"/>
  <c r="D775" i="112" a="1"/>
  <c r="D775" i="112"/>
  <c r="C775" i="112" a="1"/>
  <c r="C775" i="112"/>
  <c r="B775" i="112" a="1"/>
  <c r="B775" i="112"/>
  <c r="D815" i="112" a="1"/>
  <c r="D815" i="112"/>
  <c r="C815" i="112" a="1"/>
  <c r="C815" i="112"/>
  <c r="B815" i="112" a="1"/>
  <c r="B815" i="112"/>
  <c r="D809" i="112" a="1"/>
  <c r="D809" i="112"/>
  <c r="C809" i="112" a="1"/>
  <c r="C809" i="112"/>
  <c r="B809" i="112" a="1"/>
  <c r="B809" i="112"/>
  <c r="D793" i="112" a="1"/>
  <c r="D793" i="112"/>
  <c r="C793" i="112" a="1"/>
  <c r="C793" i="112"/>
  <c r="B793" i="112" a="1"/>
  <c r="B793" i="112"/>
  <c r="D777" i="112" a="1"/>
  <c r="D777" i="112"/>
  <c r="C777" i="112" a="1"/>
  <c r="C777" i="112"/>
  <c r="B777" i="112" a="1"/>
  <c r="B777" i="112"/>
  <c r="D783" i="112" a="1"/>
  <c r="D783" i="112"/>
  <c r="C783" i="112" a="1"/>
  <c r="C783" i="112"/>
  <c r="B783" i="112" a="1"/>
  <c r="B783" i="112"/>
  <c r="D768" i="112" a="1"/>
  <c r="D768" i="112"/>
  <c r="C768" i="112" a="1"/>
  <c r="C768" i="112"/>
  <c r="B768" i="112" a="1"/>
  <c r="B768" i="112"/>
  <c r="D794" i="112" a="1"/>
  <c r="D794" i="112"/>
  <c r="C794" i="112" a="1"/>
  <c r="C794" i="112"/>
  <c r="B794" i="112" a="1"/>
  <c r="B794" i="112"/>
  <c r="D798" i="112" a="1"/>
  <c r="D798" i="112"/>
  <c r="C798" i="112" a="1"/>
  <c r="C798" i="112"/>
  <c r="B798" i="112" a="1"/>
  <c r="B798" i="112"/>
  <c r="D816" i="112" a="1"/>
  <c r="D816" i="112"/>
  <c r="C816" i="112" a="1"/>
  <c r="C816" i="112"/>
  <c r="B816" i="112" a="1"/>
  <c r="B816" i="112"/>
  <c r="D740" i="112" a="1"/>
  <c r="D740" i="112"/>
  <c r="C740" i="112" a="1"/>
  <c r="C740" i="112"/>
  <c r="B740" i="112" a="1"/>
  <c r="B740" i="112"/>
  <c r="D829" i="112" a="1"/>
  <c r="D829" i="112"/>
  <c r="C829" i="112" a="1"/>
  <c r="C829" i="112"/>
  <c r="B829" i="112" a="1"/>
  <c r="B829" i="112"/>
  <c r="D803" i="112" a="1"/>
  <c r="D803" i="112"/>
  <c r="C803" i="112" a="1"/>
  <c r="C803" i="112"/>
  <c r="B803" i="112" a="1"/>
  <c r="B803" i="112"/>
  <c r="D788" i="112" a="1"/>
  <c r="D788" i="112"/>
  <c r="C788" i="112" a="1"/>
  <c r="C788" i="112"/>
  <c r="B788" i="112" a="1"/>
  <c r="B788" i="112"/>
  <c r="D795" i="112" a="1"/>
  <c r="D795" i="112"/>
  <c r="C795" i="112" a="1"/>
  <c r="C795" i="112"/>
  <c r="B795" i="112" a="1"/>
  <c r="B795" i="112"/>
  <c r="D823" i="112" a="1"/>
  <c r="D823" i="112"/>
  <c r="C823" i="112" a="1"/>
  <c r="C823" i="112"/>
  <c r="B823" i="112" a="1"/>
  <c r="B823" i="112"/>
  <c r="D796" i="112" a="1"/>
  <c r="D796" i="112"/>
  <c r="C796" i="112" a="1"/>
  <c r="C796" i="112"/>
  <c r="B796" i="112" a="1"/>
  <c r="B796" i="112"/>
  <c r="D763" i="112" a="1"/>
  <c r="D763" i="112"/>
  <c r="C763" i="112" a="1"/>
  <c r="C763" i="112"/>
  <c r="B763" i="112" a="1"/>
  <c r="B763" i="112"/>
  <c r="D745" i="112" a="1"/>
  <c r="D745" i="112"/>
  <c r="C745" i="112" a="1"/>
  <c r="C745" i="112"/>
  <c r="B745" i="112" a="1"/>
  <c r="B745" i="112"/>
  <c r="D792" i="112" a="1"/>
  <c r="D792" i="112"/>
  <c r="C792" i="112" a="1"/>
  <c r="C792" i="112"/>
  <c r="B792" i="112" a="1"/>
  <c r="B792" i="112"/>
  <c r="D782" i="112" a="1"/>
  <c r="D782" i="112"/>
  <c r="C782" i="112" a="1"/>
  <c r="C782" i="112"/>
  <c r="B782" i="112" a="1"/>
  <c r="B782" i="112"/>
  <c r="D754" i="112" a="1"/>
  <c r="D754" i="112"/>
  <c r="C754" i="112" a="1"/>
  <c r="C754" i="112"/>
  <c r="B754" i="112" a="1"/>
  <c r="B754" i="112"/>
  <c r="D811" i="112" a="1"/>
  <c r="D811" i="112"/>
  <c r="C811" i="112" a="1"/>
  <c r="C811" i="112"/>
  <c r="B811" i="112" a="1"/>
  <c r="B811" i="112"/>
  <c r="D759" i="112" a="1"/>
  <c r="D759" i="112"/>
  <c r="C759" i="112" a="1"/>
  <c r="C759" i="112"/>
  <c r="B759" i="112" a="1"/>
  <c r="B759" i="112"/>
  <c r="D717" i="112" a="1"/>
  <c r="D717" i="112"/>
  <c r="C717" i="112" a="1"/>
  <c r="C717" i="112"/>
  <c r="B717" i="112" a="1"/>
  <c r="B717" i="112"/>
  <c r="D790" i="112" a="1"/>
  <c r="D790" i="112"/>
  <c r="B790" i="112" a="1"/>
  <c r="B790" i="112"/>
  <c r="D779" i="112" a="1"/>
  <c r="D779" i="112"/>
  <c r="C779" i="112" a="1"/>
  <c r="C779" i="112"/>
  <c r="B779" i="112" a="1"/>
  <c r="B779" i="112"/>
  <c r="D770" i="112" a="1"/>
  <c r="D770" i="112"/>
  <c r="C770" i="112" a="1"/>
  <c r="C770" i="112"/>
  <c r="B770" i="112" a="1"/>
  <c r="B770" i="112"/>
  <c r="D807" i="112" a="1"/>
  <c r="D807" i="112"/>
  <c r="C807" i="112" a="1"/>
  <c r="C807" i="112"/>
  <c r="B807" i="112" a="1"/>
  <c r="B807" i="112"/>
  <c r="D748" i="112" a="1"/>
  <c r="D748" i="112"/>
  <c r="C748" i="112" a="1"/>
  <c r="C748" i="112"/>
  <c r="B748" i="112" a="1"/>
  <c r="B748" i="112"/>
  <c r="D699" i="112" a="1"/>
  <c r="D699" i="112"/>
  <c r="C699" i="112" a="1"/>
  <c r="C699" i="112"/>
  <c r="B699" i="112" a="1"/>
  <c r="B699" i="112"/>
  <c r="D698" i="112" a="1"/>
  <c r="D698" i="112"/>
  <c r="C698" i="112" a="1"/>
  <c r="C698" i="112"/>
  <c r="B698" i="112" a="1"/>
  <c r="B698" i="112"/>
  <c r="D697" i="112" a="1"/>
  <c r="D697" i="112"/>
  <c r="C697" i="112" a="1"/>
  <c r="C697" i="112"/>
  <c r="B697" i="112" a="1"/>
  <c r="B697" i="112"/>
  <c r="D696" i="112" a="1"/>
  <c r="D696" i="112"/>
  <c r="C696" i="112" a="1"/>
  <c r="C696" i="112"/>
  <c r="B696" i="112" a="1"/>
  <c r="B696" i="112"/>
  <c r="D695" i="112" a="1"/>
  <c r="D695" i="112"/>
  <c r="C695" i="112" a="1"/>
  <c r="C695" i="112"/>
  <c r="B695" i="112" a="1"/>
  <c r="B695" i="112"/>
  <c r="D694" i="112" a="1"/>
  <c r="D694" i="112"/>
  <c r="C694" i="112" a="1"/>
  <c r="C694" i="112"/>
  <c r="B694" i="112" a="1"/>
  <c r="B694" i="112"/>
  <c r="D693" i="112" a="1"/>
  <c r="D693" i="112"/>
  <c r="C693" i="112" a="1"/>
  <c r="C693" i="112"/>
  <c r="B693" i="112" a="1"/>
  <c r="B693" i="112"/>
  <c r="D692" i="112" a="1"/>
  <c r="D692" i="112"/>
  <c r="C692" i="112" a="1"/>
  <c r="C692" i="112"/>
  <c r="B692" i="112" a="1"/>
  <c r="B692" i="112"/>
  <c r="D691" i="112" a="1"/>
  <c r="D691" i="112"/>
  <c r="C691" i="112" a="1"/>
  <c r="C691" i="112"/>
  <c r="B691" i="112" a="1"/>
  <c r="B691" i="112"/>
  <c r="D690" i="112" a="1"/>
  <c r="D690" i="112"/>
  <c r="C690" i="112" a="1"/>
  <c r="C690" i="112"/>
  <c r="B690" i="112" a="1"/>
  <c r="B690" i="112"/>
  <c r="D689" i="112" a="1"/>
  <c r="D689" i="112"/>
  <c r="C689" i="112" a="1"/>
  <c r="C689" i="112"/>
  <c r="B689" i="112" a="1"/>
  <c r="B689" i="112"/>
  <c r="D688" i="112" a="1"/>
  <c r="D688" i="112"/>
  <c r="C688" i="112" a="1"/>
  <c r="C688" i="112"/>
  <c r="B688" i="112" a="1"/>
  <c r="B688" i="112"/>
  <c r="D687" i="112" a="1"/>
  <c r="D687" i="112"/>
  <c r="C687" i="112" a="1"/>
  <c r="C687" i="112"/>
  <c r="B687" i="112" a="1"/>
  <c r="B687" i="112"/>
  <c r="D686" i="112" a="1"/>
  <c r="D686" i="112"/>
  <c r="C686" i="112" a="1"/>
  <c r="C686" i="112"/>
  <c r="B686" i="112" a="1"/>
  <c r="B686" i="112"/>
  <c r="D685" i="112" a="1"/>
  <c r="D685" i="112"/>
  <c r="C685" i="112" a="1"/>
  <c r="C685" i="112"/>
  <c r="B685" i="112" a="1"/>
  <c r="B685" i="112"/>
  <c r="D684" i="112" a="1"/>
  <c r="D684" i="112"/>
  <c r="C684" i="112" a="1"/>
  <c r="C684" i="112"/>
  <c r="B684" i="112" a="1"/>
  <c r="B684" i="112"/>
  <c r="D683" i="112" a="1"/>
  <c r="D683" i="112"/>
  <c r="C683" i="112" a="1"/>
  <c r="C683" i="112"/>
  <c r="B683" i="112" a="1"/>
  <c r="B683" i="112"/>
  <c r="D682" i="112" a="1"/>
  <c r="D682" i="112"/>
  <c r="C682" i="112" a="1"/>
  <c r="C682" i="112"/>
  <c r="B682" i="112" a="1"/>
  <c r="B682" i="112"/>
  <c r="D681" i="112" a="1"/>
  <c r="D681" i="112"/>
  <c r="C681" i="112" a="1"/>
  <c r="C681" i="112"/>
  <c r="B681" i="112" a="1"/>
  <c r="B681" i="112"/>
  <c r="D680" i="112" a="1"/>
  <c r="D680" i="112"/>
  <c r="C680" i="112" a="1"/>
  <c r="C680" i="112"/>
  <c r="B680" i="112" a="1"/>
  <c r="B680" i="112"/>
  <c r="D679" i="112" a="1"/>
  <c r="D679" i="112"/>
  <c r="C679" i="112" a="1"/>
  <c r="C679" i="112"/>
  <c r="B679" i="112" a="1"/>
  <c r="B679" i="112"/>
  <c r="D678" i="112" a="1"/>
  <c r="D678" i="112"/>
  <c r="C678" i="112" a="1"/>
  <c r="C678" i="112"/>
  <c r="B678" i="112" a="1"/>
  <c r="B678" i="112"/>
  <c r="D677" i="112" a="1"/>
  <c r="D677" i="112"/>
  <c r="C677" i="112" a="1"/>
  <c r="C677" i="112"/>
  <c r="B677" i="112" a="1"/>
  <c r="B677" i="112"/>
  <c r="D676" i="112" a="1"/>
  <c r="D676" i="112"/>
  <c r="C676" i="112" a="1"/>
  <c r="C676" i="112"/>
  <c r="B676" i="112" a="1"/>
  <c r="B676" i="112"/>
  <c r="D675" i="112" a="1"/>
  <c r="D675" i="112"/>
  <c r="C675" i="112" a="1"/>
  <c r="C675" i="112"/>
  <c r="B675" i="112" a="1"/>
  <c r="B675" i="112"/>
  <c r="D674" i="112" a="1"/>
  <c r="D674" i="112"/>
  <c r="C674" i="112" a="1"/>
  <c r="C674" i="112"/>
  <c r="B674" i="112" a="1"/>
  <c r="B674" i="112"/>
  <c r="D673" i="112" a="1"/>
  <c r="D673" i="112"/>
  <c r="C673" i="112" a="1"/>
  <c r="C673" i="112"/>
  <c r="B673" i="112" a="1"/>
  <c r="B673" i="112"/>
  <c r="D672" i="112" a="1"/>
  <c r="D672" i="112"/>
  <c r="C672" i="112" a="1"/>
  <c r="C672" i="112"/>
  <c r="B672" i="112" a="1"/>
  <c r="B672" i="112"/>
  <c r="D671" i="112" a="1"/>
  <c r="D671" i="112"/>
  <c r="C671" i="112" a="1"/>
  <c r="C671" i="112"/>
  <c r="B671" i="112" a="1"/>
  <c r="B671" i="112"/>
  <c r="D670" i="112" a="1"/>
  <c r="D670" i="112"/>
  <c r="C670" i="112" a="1"/>
  <c r="C670" i="112"/>
  <c r="B670" i="112" a="1"/>
  <c r="B670" i="112"/>
  <c r="D669" i="112" a="1"/>
  <c r="D669" i="112"/>
  <c r="C669" i="112" a="1"/>
  <c r="C669" i="112"/>
  <c r="B669" i="112" a="1"/>
  <c r="B669" i="112"/>
  <c r="D668" i="112" a="1"/>
  <c r="D668" i="112"/>
  <c r="C668" i="112" a="1"/>
  <c r="C668" i="112"/>
  <c r="B668" i="112" a="1"/>
  <c r="B668" i="112"/>
  <c r="D667" i="112" a="1"/>
  <c r="D667" i="112"/>
  <c r="C667" i="112" a="1"/>
  <c r="C667" i="112"/>
  <c r="B667" i="112" a="1"/>
  <c r="B667" i="112"/>
  <c r="D666" i="112" a="1"/>
  <c r="D666" i="112"/>
  <c r="C666" i="112" a="1"/>
  <c r="C666" i="112"/>
  <c r="B666" i="112" a="1"/>
  <c r="B666" i="112"/>
  <c r="D665" i="112" a="1"/>
  <c r="D665" i="112"/>
  <c r="C665" i="112" a="1"/>
  <c r="C665" i="112"/>
  <c r="B665" i="112" a="1"/>
  <c r="B665" i="112"/>
  <c r="D664" i="112" a="1"/>
  <c r="D664" i="112"/>
  <c r="C664" i="112" a="1"/>
  <c r="C664" i="112"/>
  <c r="B664" i="112" a="1"/>
  <c r="B664" i="112"/>
  <c r="D663" i="112" a="1"/>
  <c r="D663" i="112"/>
  <c r="C663" i="112" a="1"/>
  <c r="C663" i="112"/>
  <c r="B663" i="112" a="1"/>
  <c r="B663" i="112"/>
  <c r="D662" i="112" a="1"/>
  <c r="D662" i="112"/>
  <c r="C662" i="112" a="1"/>
  <c r="C662" i="112"/>
  <c r="B662" i="112" a="1"/>
  <c r="B662" i="112"/>
  <c r="D661" i="112" a="1"/>
  <c r="D661" i="112"/>
  <c r="C661" i="112" a="1"/>
  <c r="C661" i="112"/>
  <c r="B661" i="112" a="1"/>
  <c r="B661" i="112"/>
  <c r="D660" i="112" a="1"/>
  <c r="D660" i="112"/>
  <c r="C660" i="112" a="1"/>
  <c r="C660" i="112"/>
  <c r="B660" i="112" a="1"/>
  <c r="B660" i="112"/>
  <c r="D659" i="112" a="1"/>
  <c r="D659" i="112"/>
  <c r="C659" i="112" a="1"/>
  <c r="C659" i="112"/>
  <c r="B659" i="112" a="1"/>
  <c r="B659" i="112"/>
  <c r="D658" i="112" a="1"/>
  <c r="D658" i="112"/>
  <c r="C658" i="112" a="1"/>
  <c r="C658" i="112"/>
  <c r="B658" i="112" a="1"/>
  <c r="B658" i="112"/>
  <c r="D657" i="112" a="1"/>
  <c r="D657" i="112"/>
  <c r="C657" i="112" a="1"/>
  <c r="C657" i="112"/>
  <c r="B657" i="112" a="1"/>
  <c r="B657" i="112"/>
  <c r="D656" i="112" a="1"/>
  <c r="D656" i="112"/>
  <c r="C656" i="112" a="1"/>
  <c r="C656" i="112"/>
  <c r="B656" i="112" a="1"/>
  <c r="B656" i="112"/>
  <c r="D655" i="112" a="1"/>
  <c r="D655" i="112"/>
  <c r="C655" i="112" a="1"/>
  <c r="C655" i="112"/>
  <c r="B655" i="112" a="1"/>
  <c r="B655" i="112"/>
  <c r="D654" i="112" a="1"/>
  <c r="D654" i="112"/>
  <c r="C654" i="112" a="1"/>
  <c r="C654" i="112"/>
  <c r="B654" i="112" a="1"/>
  <c r="B654" i="112"/>
  <c r="D653" i="112" a="1"/>
  <c r="D653" i="112"/>
  <c r="C653" i="112" a="1"/>
  <c r="C653" i="112"/>
  <c r="B653" i="112" a="1"/>
  <c r="B653" i="112"/>
  <c r="D652" i="112" a="1"/>
  <c r="D652" i="112"/>
  <c r="C652" i="112" a="1"/>
  <c r="C652" i="112"/>
  <c r="B652" i="112" a="1"/>
  <c r="B652" i="112"/>
  <c r="D651" i="112" a="1"/>
  <c r="D651" i="112"/>
  <c r="C651" i="112" a="1"/>
  <c r="C651" i="112"/>
  <c r="B651" i="112" a="1"/>
  <c r="B651" i="112"/>
  <c r="D650" i="112" a="1"/>
  <c r="D650" i="112"/>
  <c r="C650" i="112" a="1"/>
  <c r="C650" i="112"/>
  <c r="B650" i="112" a="1"/>
  <c r="B650" i="112"/>
  <c r="D649" i="112" a="1"/>
  <c r="D649" i="112"/>
  <c r="C649" i="112" a="1"/>
  <c r="C649" i="112"/>
  <c r="B649" i="112" a="1"/>
  <c r="B649" i="112"/>
  <c r="D648" i="112" a="1"/>
  <c r="D648" i="112"/>
  <c r="C648" i="112" a="1"/>
  <c r="C648" i="112"/>
  <c r="B648" i="112" a="1"/>
  <c r="B648" i="112"/>
  <c r="D647" i="112" a="1"/>
  <c r="D647" i="112"/>
  <c r="C647" i="112" a="1"/>
  <c r="C647" i="112"/>
  <c r="B647" i="112" a="1"/>
  <c r="B647" i="112"/>
  <c r="D646" i="112" a="1"/>
  <c r="D646" i="112"/>
  <c r="C646" i="112" a="1"/>
  <c r="C646" i="112"/>
  <c r="B646" i="112" a="1"/>
  <c r="B646" i="112"/>
  <c r="D645" i="112" a="1"/>
  <c r="D645" i="112"/>
  <c r="C645" i="112" a="1"/>
  <c r="C645" i="112"/>
  <c r="B645" i="112" a="1"/>
  <c r="B645" i="112"/>
  <c r="D644" i="112" a="1"/>
  <c r="D644" i="112"/>
  <c r="C644" i="112" a="1"/>
  <c r="C644" i="112"/>
  <c r="B644" i="112" a="1"/>
  <c r="B644" i="112"/>
  <c r="D643" i="112" a="1"/>
  <c r="D643" i="112"/>
  <c r="C643" i="112" a="1"/>
  <c r="C643" i="112"/>
  <c r="B643" i="112" a="1"/>
  <c r="B643" i="112"/>
  <c r="D642" i="112" a="1"/>
  <c r="D642" i="112"/>
  <c r="C642" i="112" a="1"/>
  <c r="C642" i="112"/>
  <c r="B642" i="112" a="1"/>
  <c r="B642" i="112"/>
  <c r="D641" i="112" a="1"/>
  <c r="D641" i="112"/>
  <c r="C641" i="112" a="1"/>
  <c r="C641" i="112"/>
  <c r="B641" i="112" a="1"/>
  <c r="B641" i="112"/>
  <c r="D640" i="112" a="1"/>
  <c r="D640" i="112"/>
  <c r="C640" i="112" a="1"/>
  <c r="C640" i="112"/>
  <c r="B640" i="112" a="1"/>
  <c r="B640" i="112"/>
  <c r="D639" i="112" a="1"/>
  <c r="D639" i="112"/>
  <c r="C639" i="112" a="1"/>
  <c r="C639" i="112"/>
  <c r="B639" i="112" a="1"/>
  <c r="B639" i="112"/>
  <c r="D638" i="112" a="1"/>
  <c r="D638" i="112"/>
  <c r="C638" i="112" a="1"/>
  <c r="C638" i="112"/>
  <c r="B638" i="112" a="1"/>
  <c r="B638" i="112"/>
  <c r="D637" i="112" a="1"/>
  <c r="D637" i="112"/>
  <c r="C637" i="112" a="1"/>
  <c r="C637" i="112"/>
  <c r="B637" i="112" a="1"/>
  <c r="B637" i="112"/>
  <c r="D636" i="112" a="1"/>
  <c r="D636" i="112"/>
  <c r="C636" i="112" a="1"/>
  <c r="C636" i="112"/>
  <c r="B636" i="112" a="1"/>
  <c r="B636" i="112"/>
  <c r="D635" i="112" a="1"/>
  <c r="D635" i="112"/>
  <c r="C635" i="112" a="1"/>
  <c r="C635" i="112"/>
  <c r="B635" i="112" a="1"/>
  <c r="B635" i="112"/>
  <c r="D634" i="112" a="1"/>
  <c r="D634" i="112"/>
  <c r="C634" i="112" a="1"/>
  <c r="C634" i="112"/>
  <c r="B634" i="112" a="1"/>
  <c r="B634" i="112"/>
  <c r="D625" i="112" a="1"/>
  <c r="D625" i="112"/>
  <c r="C625" i="112" a="1"/>
  <c r="C625" i="112"/>
  <c r="B625" i="112" a="1"/>
  <c r="B625" i="112"/>
  <c r="D624" i="112" a="1"/>
  <c r="D624" i="112"/>
  <c r="C624" i="112" a="1"/>
  <c r="C624" i="112"/>
  <c r="B624" i="112" a="1"/>
  <c r="B624" i="112"/>
  <c r="D623" i="112" a="1"/>
  <c r="D623" i="112"/>
  <c r="C623" i="112" a="1"/>
  <c r="C623" i="112"/>
  <c r="B623" i="112" a="1"/>
  <c r="B623" i="112"/>
  <c r="D622" i="112" a="1"/>
  <c r="D622" i="112"/>
  <c r="C622" i="112" a="1"/>
  <c r="C622" i="112"/>
  <c r="B622" i="112" a="1"/>
  <c r="B622" i="112"/>
  <c r="D621" i="112" a="1"/>
  <c r="D621" i="112"/>
  <c r="C621" i="112" a="1"/>
  <c r="C621" i="112"/>
  <c r="B621" i="112" a="1"/>
  <c r="B621" i="112"/>
  <c r="D620" i="112" a="1"/>
  <c r="D620" i="112"/>
  <c r="C620" i="112" a="1"/>
  <c r="C620" i="112"/>
  <c r="B620" i="112" a="1"/>
  <c r="B620" i="112"/>
  <c r="D619" i="112" a="1"/>
  <c r="D619" i="112"/>
  <c r="C619" i="112" a="1"/>
  <c r="C619" i="112"/>
  <c r="B619" i="112" a="1"/>
  <c r="B619" i="112"/>
  <c r="D618" i="112" a="1"/>
  <c r="D618" i="112"/>
  <c r="C618" i="112" a="1"/>
  <c r="C618" i="112"/>
  <c r="B618" i="112" a="1"/>
  <c r="B618" i="112"/>
  <c r="D617" i="112" a="1"/>
  <c r="D617" i="112"/>
  <c r="C617" i="112" a="1"/>
  <c r="C617" i="112"/>
  <c r="B617" i="112" a="1"/>
  <c r="B617" i="112"/>
  <c r="D397" i="112" a="1"/>
  <c r="D397" i="112"/>
  <c r="C397" i="112" a="1"/>
  <c r="C397" i="112"/>
  <c r="B397" i="112" a="1"/>
  <c r="B397" i="112"/>
  <c r="D396" i="112" a="1"/>
  <c r="D396" i="112"/>
  <c r="C396" i="112" a="1"/>
  <c r="C396" i="112"/>
  <c r="B396" i="112" a="1"/>
  <c r="B396" i="112"/>
  <c r="D395" i="112" a="1"/>
  <c r="D395" i="112"/>
  <c r="C395" i="112" a="1"/>
  <c r="C395" i="112"/>
  <c r="B395" i="112" a="1"/>
  <c r="B395" i="112"/>
  <c r="D394" i="112" a="1"/>
  <c r="D394" i="112"/>
  <c r="C394" i="112" a="1"/>
  <c r="C394" i="112"/>
  <c r="B394" i="112" a="1"/>
  <c r="B394" i="112"/>
  <c r="D393" i="112" a="1"/>
  <c r="D393" i="112"/>
  <c r="C393" i="112" a="1"/>
  <c r="C393" i="112"/>
  <c r="B393" i="112" a="1"/>
  <c r="B393" i="112"/>
  <c r="D392" i="112" a="1"/>
  <c r="D392" i="112"/>
  <c r="C392" i="112" a="1"/>
  <c r="C392" i="112"/>
  <c r="B392" i="112" a="1"/>
  <c r="B392" i="112"/>
  <c r="D391" i="112" a="1"/>
  <c r="D391" i="112"/>
  <c r="C391" i="112" a="1"/>
  <c r="C391" i="112"/>
  <c r="B391" i="112" a="1"/>
  <c r="B391" i="112"/>
  <c r="D390" i="112" a="1"/>
  <c r="D390" i="112"/>
  <c r="C390" i="112" a="1"/>
  <c r="C390" i="112"/>
  <c r="B390" i="112" a="1"/>
  <c r="B390" i="112"/>
  <c r="D389" i="112" a="1"/>
  <c r="D389" i="112"/>
  <c r="C389" i="112" a="1"/>
  <c r="C389" i="112"/>
  <c r="B389" i="112" a="1"/>
  <c r="B389" i="112"/>
  <c r="D388" i="112" a="1"/>
  <c r="D388" i="112"/>
  <c r="C388" i="112" a="1"/>
  <c r="C388" i="112"/>
  <c r="B388" i="112" a="1"/>
  <c r="B388" i="112"/>
  <c r="D387" i="112" a="1"/>
  <c r="D387" i="112"/>
  <c r="C387" i="112" a="1"/>
  <c r="C387" i="112"/>
  <c r="B387" i="112" a="1"/>
  <c r="B387" i="112"/>
  <c r="D386" i="112" a="1"/>
  <c r="D386" i="112"/>
  <c r="C386" i="112" a="1"/>
  <c r="C386" i="112"/>
  <c r="B386" i="112" a="1"/>
  <c r="B386" i="112"/>
  <c r="D385" i="112" a="1"/>
  <c r="D385" i="112"/>
  <c r="C385" i="112" a="1"/>
  <c r="C385" i="112"/>
  <c r="B385" i="112" a="1"/>
  <c r="B385" i="112"/>
  <c r="D384" i="112" a="1"/>
  <c r="D384" i="112"/>
  <c r="C384" i="112" a="1"/>
  <c r="C384" i="112"/>
  <c r="B384" i="112" a="1"/>
  <c r="B384" i="112"/>
  <c r="D383" i="112" a="1"/>
  <c r="D383" i="112"/>
  <c r="C383" i="112" a="1"/>
  <c r="C383" i="112"/>
  <c r="B383" i="112" a="1"/>
  <c r="B383" i="112"/>
  <c r="D382" i="112" a="1"/>
  <c r="D382" i="112"/>
  <c r="C382" i="112" a="1"/>
  <c r="C382" i="112"/>
  <c r="B382" i="112" a="1"/>
  <c r="B382" i="112"/>
  <c r="D381" i="112" a="1"/>
  <c r="D381" i="112"/>
  <c r="C381" i="112" a="1"/>
  <c r="C381" i="112"/>
  <c r="B381" i="112" a="1"/>
  <c r="B381" i="112"/>
  <c r="D380" i="112" a="1"/>
  <c r="D380" i="112"/>
  <c r="C380" i="112" a="1"/>
  <c r="C380" i="112"/>
  <c r="B380" i="112" a="1"/>
  <c r="B380" i="112"/>
  <c r="D379" i="112" a="1"/>
  <c r="D379" i="112"/>
  <c r="C379" i="112" a="1"/>
  <c r="C379" i="112"/>
  <c r="B379" i="112" a="1"/>
  <c r="B379" i="112"/>
  <c r="D378" i="112" a="1"/>
  <c r="D378" i="112"/>
  <c r="C378" i="112" a="1"/>
  <c r="C378" i="112"/>
  <c r="B378" i="112" a="1"/>
  <c r="B378" i="112"/>
  <c r="D377" i="112" a="1"/>
  <c r="D377" i="112"/>
  <c r="C377" i="112" a="1"/>
  <c r="C377" i="112"/>
  <c r="B377" i="112" a="1"/>
  <c r="B377" i="112"/>
  <c r="D365" i="112" a="1"/>
  <c r="D365" i="112"/>
  <c r="C365" i="112" a="1"/>
  <c r="C365" i="112"/>
  <c r="B365" i="112" a="1"/>
  <c r="B365" i="112"/>
  <c r="D364" i="112" a="1"/>
  <c r="D364" i="112"/>
  <c r="C364" i="112" a="1"/>
  <c r="C364" i="112"/>
  <c r="B364" i="112" a="1"/>
  <c r="B364" i="112"/>
  <c r="D363" i="112" a="1"/>
  <c r="D363" i="112"/>
  <c r="C363" i="112" a="1"/>
  <c r="C363" i="112"/>
  <c r="B363" i="112" a="1"/>
  <c r="B363" i="112"/>
  <c r="D362" i="112" a="1"/>
  <c r="D362" i="112"/>
  <c r="C362" i="112" a="1"/>
  <c r="C362" i="112"/>
  <c r="B362" i="112" a="1"/>
  <c r="B362" i="112"/>
  <c r="D361" i="112" a="1"/>
  <c r="D361" i="112"/>
  <c r="C361" i="112" a="1"/>
  <c r="C361" i="112"/>
  <c r="B361" i="112" a="1"/>
  <c r="B361" i="112"/>
  <c r="D360" i="112" a="1"/>
  <c r="D360" i="112"/>
  <c r="C360" i="112" a="1"/>
  <c r="C360" i="112"/>
  <c r="B360" i="112" a="1"/>
  <c r="B360" i="112"/>
  <c r="D359" i="112" a="1"/>
  <c r="D359" i="112"/>
  <c r="C359" i="112" a="1"/>
  <c r="C359" i="112"/>
  <c r="B359" i="112" a="1"/>
  <c r="B359" i="112"/>
  <c r="D358" i="112" a="1"/>
  <c r="D358" i="112"/>
  <c r="C358" i="112" a="1"/>
  <c r="C358" i="112"/>
  <c r="B358" i="112" a="1"/>
  <c r="B358" i="112"/>
  <c r="D357" i="112" a="1"/>
  <c r="D357" i="112"/>
  <c r="C357" i="112" a="1"/>
  <c r="C357" i="112"/>
  <c r="B357" i="112" a="1"/>
  <c r="B357" i="112"/>
  <c r="D356" i="112" a="1"/>
  <c r="D356" i="112"/>
  <c r="C356" i="112" a="1"/>
  <c r="C356" i="112"/>
  <c r="B356" i="112" a="1"/>
  <c r="B356" i="112"/>
  <c r="D355" i="112" a="1"/>
  <c r="D355" i="112"/>
  <c r="C355" i="112" a="1"/>
  <c r="C355" i="112"/>
  <c r="B355" i="112" a="1"/>
  <c r="B355" i="112"/>
  <c r="D354" i="112" a="1"/>
  <c r="D354" i="112"/>
  <c r="C354" i="112" a="1"/>
  <c r="C354" i="112"/>
  <c r="B354" i="112" a="1"/>
  <c r="B354" i="112"/>
  <c r="D353" i="112" a="1"/>
  <c r="D353" i="112"/>
  <c r="C353" i="112" a="1"/>
  <c r="C353" i="112"/>
  <c r="B353" i="112" a="1"/>
  <c r="B353" i="112"/>
  <c r="D352" i="112" a="1"/>
  <c r="D352" i="112"/>
  <c r="C352" i="112" a="1"/>
  <c r="C352" i="112"/>
  <c r="B352" i="112" a="1"/>
  <c r="B352" i="112"/>
  <c r="D351" i="112" a="1"/>
  <c r="D351" i="112"/>
  <c r="C351" i="112" a="1"/>
  <c r="C351" i="112"/>
  <c r="B351" i="112" a="1"/>
  <c r="B351" i="112"/>
  <c r="D350" i="112" a="1"/>
  <c r="D350" i="112"/>
  <c r="C350" i="112" a="1"/>
  <c r="C350" i="112"/>
  <c r="B350" i="112" a="1"/>
  <c r="B350" i="112"/>
  <c r="D349" i="112" a="1"/>
  <c r="D349" i="112"/>
  <c r="C349" i="112" a="1"/>
  <c r="C349" i="112"/>
  <c r="B349" i="112" a="1"/>
  <c r="B349" i="112"/>
  <c r="D348" i="112" a="1"/>
  <c r="D348" i="112"/>
  <c r="C348" i="112" a="1"/>
  <c r="C348" i="112"/>
  <c r="B348" i="112" a="1"/>
  <c r="B348" i="112"/>
  <c r="D347" i="112" a="1"/>
  <c r="D347" i="112"/>
  <c r="C347" i="112" a="1"/>
  <c r="C347" i="112"/>
  <c r="B347" i="112" a="1"/>
  <c r="B347" i="112"/>
  <c r="D346" i="112" a="1"/>
  <c r="D346" i="112"/>
  <c r="C346" i="112" a="1"/>
  <c r="C346" i="112"/>
  <c r="B346" i="112" a="1"/>
  <c r="B346" i="112"/>
  <c r="D345" i="112" a="1"/>
  <c r="D345" i="112"/>
  <c r="C345" i="112" a="1"/>
  <c r="C345" i="112"/>
  <c r="B345" i="112" a="1"/>
  <c r="B345" i="112"/>
  <c r="D344" i="112" a="1"/>
  <c r="D344" i="112"/>
  <c r="C344" i="112" a="1"/>
  <c r="C344" i="112"/>
  <c r="B344" i="112" a="1"/>
  <c r="B344" i="112"/>
  <c r="D343" i="112" a="1"/>
  <c r="D343" i="112"/>
  <c r="C343" i="112" a="1"/>
  <c r="C343" i="112"/>
  <c r="B343" i="112" a="1"/>
  <c r="B343" i="112"/>
  <c r="D342" i="112" a="1"/>
  <c r="D342" i="112"/>
  <c r="C342" i="112" a="1"/>
  <c r="C342" i="112"/>
  <c r="B342" i="112" a="1"/>
  <c r="B342" i="112"/>
  <c r="D341" i="112" a="1"/>
  <c r="D341" i="112"/>
  <c r="C341" i="112" a="1"/>
  <c r="C341" i="112"/>
  <c r="B341" i="112" a="1"/>
  <c r="B341" i="112"/>
  <c r="D340" i="112" a="1"/>
  <c r="D340" i="112"/>
  <c r="C340" i="112" a="1"/>
  <c r="C340" i="112"/>
  <c r="B340" i="112" a="1"/>
  <c r="B340" i="112"/>
  <c r="D339" i="112" a="1"/>
  <c r="D339" i="112"/>
  <c r="C339" i="112" a="1"/>
  <c r="C339" i="112"/>
  <c r="B339" i="112" a="1"/>
  <c r="B339" i="112"/>
  <c r="D338" i="112" a="1"/>
  <c r="D338" i="112"/>
  <c r="C338" i="112" a="1"/>
  <c r="C338" i="112"/>
  <c r="B338" i="112" a="1"/>
  <c r="B338" i="112"/>
  <c r="D337" i="112" a="1"/>
  <c r="D337" i="112"/>
  <c r="C337" i="112" a="1"/>
  <c r="C337" i="112"/>
  <c r="B337" i="112" a="1"/>
  <c r="B337" i="112"/>
  <c r="D336" i="112" a="1"/>
  <c r="D336" i="112"/>
  <c r="C336" i="112" a="1"/>
  <c r="C336" i="112"/>
  <c r="B336" i="112" a="1"/>
  <c r="B336" i="112"/>
  <c r="D335" i="112" a="1"/>
  <c r="D335" i="112"/>
  <c r="C335" i="112" a="1"/>
  <c r="C335" i="112"/>
  <c r="B335" i="112" a="1"/>
  <c r="B335" i="112"/>
  <c r="D334" i="112" a="1"/>
  <c r="D334" i="112"/>
  <c r="C334" i="112" a="1"/>
  <c r="C334" i="112"/>
  <c r="B334" i="112" a="1"/>
  <c r="B334" i="112"/>
  <c r="D333" i="112" a="1"/>
  <c r="D333" i="112"/>
  <c r="C333" i="112" a="1"/>
  <c r="C333" i="112"/>
  <c r="B333" i="112" a="1"/>
  <c r="B333" i="112"/>
  <c r="D332" i="112" a="1"/>
  <c r="D332" i="112"/>
  <c r="C332" i="112" a="1"/>
  <c r="C332" i="112"/>
  <c r="B332" i="112" a="1"/>
  <c r="B332" i="112"/>
  <c r="D331" i="112" a="1"/>
  <c r="D331" i="112"/>
  <c r="C331" i="112" a="1"/>
  <c r="C331" i="112"/>
  <c r="B331" i="112" a="1"/>
  <c r="B331" i="112"/>
  <c r="D330" i="112" a="1"/>
  <c r="D330" i="112"/>
  <c r="C330" i="112" a="1"/>
  <c r="C330" i="112"/>
  <c r="B330" i="112" a="1"/>
  <c r="B330" i="112"/>
  <c r="D329" i="112" a="1"/>
  <c r="D329" i="112"/>
  <c r="C329" i="112" a="1"/>
  <c r="C329" i="112"/>
  <c r="B329" i="112" a="1"/>
  <c r="B329" i="112"/>
  <c r="D328" i="112" a="1"/>
  <c r="D328" i="112"/>
  <c r="C328" i="112" a="1"/>
  <c r="C328" i="112"/>
  <c r="B328" i="112" a="1"/>
  <c r="B328" i="112"/>
  <c r="D327" i="112" a="1"/>
  <c r="D327" i="112"/>
  <c r="C327" i="112" a="1"/>
  <c r="C327" i="112"/>
  <c r="B327" i="112" a="1"/>
  <c r="B327" i="112"/>
  <c r="D326" i="112" a="1"/>
  <c r="D326" i="112"/>
  <c r="C326" i="112" a="1"/>
  <c r="C326" i="112"/>
  <c r="B326" i="112" a="1"/>
  <c r="B326" i="112"/>
  <c r="D325" i="112" a="1"/>
  <c r="D325" i="112"/>
  <c r="C325" i="112" a="1"/>
  <c r="C325" i="112"/>
  <c r="B325" i="112" a="1"/>
  <c r="B325" i="112"/>
  <c r="D324" i="112" a="1"/>
  <c r="D324" i="112"/>
  <c r="C324" i="112" a="1"/>
  <c r="C324" i="112"/>
  <c r="B324" i="112" a="1"/>
  <c r="B324" i="112"/>
  <c r="D323" i="112" a="1"/>
  <c r="D323" i="112"/>
  <c r="C323" i="112" a="1"/>
  <c r="C323" i="112"/>
  <c r="B323" i="112" a="1"/>
  <c r="B323" i="112"/>
  <c r="D322" i="112" a="1"/>
  <c r="D322" i="112"/>
  <c r="C322" i="112" a="1"/>
  <c r="C322" i="112"/>
  <c r="B322" i="112" a="1"/>
  <c r="B322" i="112"/>
  <c r="D321" i="112" a="1"/>
  <c r="D321" i="112"/>
  <c r="C321" i="112" a="1"/>
  <c r="C321" i="112"/>
  <c r="B321" i="112" a="1"/>
  <c r="B321" i="112"/>
  <c r="D320" i="112" a="1"/>
  <c r="D320" i="112"/>
  <c r="C320" i="112" a="1"/>
  <c r="C320" i="112"/>
  <c r="B320" i="112" a="1"/>
  <c r="B320" i="112"/>
  <c r="D319" i="112" a="1"/>
  <c r="D319" i="112"/>
  <c r="C319" i="112" a="1"/>
  <c r="C319" i="112"/>
  <c r="B319" i="112" a="1"/>
  <c r="B319" i="112"/>
  <c r="D318" i="112" a="1"/>
  <c r="D318" i="112"/>
  <c r="C318" i="112" a="1"/>
  <c r="C318" i="112"/>
  <c r="B318" i="112" a="1"/>
  <c r="B318" i="112"/>
  <c r="D317" i="112" a="1"/>
  <c r="D317" i="112"/>
  <c r="C317" i="112" a="1"/>
  <c r="C317" i="112"/>
  <c r="B317" i="112" a="1"/>
  <c r="B317" i="112"/>
  <c r="D316" i="112" a="1"/>
  <c r="D316" i="112"/>
  <c r="C316" i="112" a="1"/>
  <c r="C316" i="112"/>
  <c r="B316" i="112" a="1"/>
  <c r="B316" i="112"/>
  <c r="D315" i="112" a="1"/>
  <c r="D315" i="112"/>
  <c r="C315" i="112" a="1"/>
  <c r="C315" i="112"/>
  <c r="B315" i="112" a="1"/>
  <c r="B315" i="112"/>
  <c r="D314" i="112" a="1"/>
  <c r="D314" i="112"/>
  <c r="C314" i="112" a="1"/>
  <c r="C314" i="112"/>
  <c r="B314" i="112" a="1"/>
  <c r="B314" i="112"/>
  <c r="D313" i="112" a="1"/>
  <c r="D313" i="112"/>
  <c r="C313" i="112" a="1"/>
  <c r="C313" i="112"/>
  <c r="B313" i="112" a="1"/>
  <c r="B313" i="112"/>
  <c r="D312" i="112" a="1"/>
  <c r="D312" i="112"/>
  <c r="C312" i="112" a="1"/>
  <c r="C312" i="112"/>
  <c r="B312" i="112" a="1"/>
  <c r="B312" i="112"/>
  <c r="D311" i="112" a="1"/>
  <c r="D311" i="112"/>
  <c r="C311" i="112" a="1"/>
  <c r="C311" i="112"/>
  <c r="B311" i="112" a="1"/>
  <c r="B311" i="112"/>
  <c r="D308" i="112" a="1"/>
  <c r="D308" i="112"/>
  <c r="C308" i="112" a="1"/>
  <c r="C308" i="112"/>
  <c r="B308" i="112" a="1"/>
  <c r="B308" i="112"/>
  <c r="D307" i="112" a="1"/>
  <c r="D307" i="112"/>
  <c r="C307" i="112" a="1"/>
  <c r="C307" i="112"/>
  <c r="B307" i="112" a="1"/>
  <c r="B307" i="112"/>
  <c r="D306" i="112" a="1"/>
  <c r="D306" i="112"/>
  <c r="C306" i="112" a="1"/>
  <c r="C306" i="112"/>
  <c r="B306" i="112" a="1"/>
  <c r="B306" i="112"/>
  <c r="D305" i="112" a="1"/>
  <c r="D305" i="112"/>
  <c r="C305" i="112" a="1"/>
  <c r="C305" i="112"/>
  <c r="B305" i="112" a="1"/>
  <c r="B305" i="112"/>
  <c r="D304" i="112" a="1"/>
  <c r="D304" i="112"/>
  <c r="C304" i="112" a="1"/>
  <c r="C304" i="112"/>
  <c r="B304" i="112" a="1"/>
  <c r="B304" i="112"/>
  <c r="D303" i="112" a="1"/>
  <c r="D303" i="112"/>
  <c r="C303" i="112" a="1"/>
  <c r="C303" i="112"/>
  <c r="B303" i="112" a="1"/>
  <c r="B303" i="112"/>
  <c r="D302" i="112" a="1"/>
  <c r="D302" i="112"/>
  <c r="C302" i="112" a="1"/>
  <c r="C302" i="112"/>
  <c r="B302" i="112" a="1"/>
  <c r="B302" i="112"/>
  <c r="D301" i="112" a="1"/>
  <c r="D301" i="112"/>
  <c r="C301" i="112" a="1"/>
  <c r="C301" i="112"/>
  <c r="B301" i="112" a="1"/>
  <c r="B301" i="112"/>
  <c r="D300" i="112" a="1"/>
  <c r="D300" i="112"/>
  <c r="C300" i="112" a="1"/>
  <c r="C300" i="112"/>
  <c r="B300" i="112" a="1"/>
  <c r="B300" i="112"/>
  <c r="D299" i="112" a="1"/>
  <c r="D299" i="112"/>
  <c r="C299" i="112" a="1"/>
  <c r="C299" i="112"/>
  <c r="B299" i="112" a="1"/>
  <c r="B299" i="112"/>
  <c r="D298" i="112" a="1"/>
  <c r="D298" i="112"/>
  <c r="C298" i="112" a="1"/>
  <c r="C298" i="112"/>
  <c r="B298" i="112" a="1"/>
  <c r="B298" i="112"/>
  <c r="D297" i="112" a="1"/>
  <c r="D297" i="112"/>
  <c r="C297" i="112" a="1"/>
  <c r="C297" i="112"/>
  <c r="B297" i="112" a="1"/>
  <c r="B297" i="112"/>
  <c r="D296" i="112" a="1"/>
  <c r="D296" i="112"/>
  <c r="C296" i="112" a="1"/>
  <c r="C296" i="112"/>
  <c r="B296" i="112" a="1"/>
  <c r="B296" i="112"/>
  <c r="D295" i="112" a="1"/>
  <c r="D295" i="112"/>
  <c r="C295" i="112" a="1"/>
  <c r="C295" i="112"/>
  <c r="B295" i="112" a="1"/>
  <c r="B295" i="112"/>
  <c r="D292" i="112" a="1"/>
  <c r="D292" i="112"/>
  <c r="C292" i="112" a="1"/>
  <c r="C292" i="112"/>
  <c r="B292" i="112" a="1"/>
  <c r="B292" i="112"/>
  <c r="D291" i="112" a="1"/>
  <c r="D291" i="112"/>
  <c r="C291" i="112" a="1"/>
  <c r="C291" i="112"/>
  <c r="B291" i="112" a="1"/>
  <c r="B291" i="112"/>
  <c r="D290" i="112" a="1"/>
  <c r="D290" i="112"/>
  <c r="C290" i="112" a="1"/>
  <c r="C290" i="112"/>
  <c r="B290" i="112" a="1"/>
  <c r="B290" i="112"/>
  <c r="D289" i="112" a="1"/>
  <c r="D289" i="112"/>
  <c r="C289" i="112" a="1"/>
  <c r="C289" i="112"/>
  <c r="B289" i="112" a="1"/>
  <c r="B289" i="112"/>
  <c r="D288" i="112" a="1"/>
  <c r="D288" i="112"/>
  <c r="C288" i="112" a="1"/>
  <c r="C288" i="112"/>
  <c r="B288" i="112" a="1"/>
  <c r="B288" i="112"/>
  <c r="D287" i="112" a="1"/>
  <c r="D287" i="112"/>
  <c r="C287" i="112" a="1"/>
  <c r="C287" i="112"/>
  <c r="B287" i="112" a="1"/>
  <c r="B287" i="112"/>
  <c r="D286" i="112" a="1"/>
  <c r="D286" i="112"/>
  <c r="C286" i="112" a="1"/>
  <c r="C286" i="112"/>
  <c r="B286" i="112" a="1"/>
  <c r="B286" i="112"/>
  <c r="D285" i="112" a="1"/>
  <c r="D285" i="112"/>
  <c r="C285" i="112" a="1"/>
  <c r="C285" i="112"/>
  <c r="B285" i="112" a="1"/>
  <c r="B285" i="112"/>
  <c r="D284" i="112" a="1"/>
  <c r="D284" i="112"/>
  <c r="C284" i="112" a="1"/>
  <c r="C284" i="112"/>
  <c r="B284" i="112" a="1"/>
  <c r="B284" i="112"/>
  <c r="D283" i="112" a="1"/>
  <c r="D283" i="112"/>
  <c r="C283" i="112" a="1"/>
  <c r="C283" i="112"/>
  <c r="B283" i="112" a="1"/>
  <c r="B283" i="112"/>
  <c r="D282" i="112" a="1"/>
  <c r="D282" i="112"/>
  <c r="C282" i="112" a="1"/>
  <c r="C282" i="112"/>
  <c r="B282" i="112" a="1"/>
  <c r="B282" i="112"/>
  <c r="D281" i="112" a="1"/>
  <c r="D281" i="112"/>
  <c r="C281" i="112" a="1"/>
  <c r="C281" i="112"/>
  <c r="B281" i="112" a="1"/>
  <c r="B281" i="112"/>
  <c r="D280" i="112" a="1"/>
  <c r="D280" i="112"/>
  <c r="C280" i="112" a="1"/>
  <c r="C280" i="112"/>
  <c r="B280" i="112" a="1"/>
  <c r="B280" i="112"/>
  <c r="D279" i="112" a="1"/>
  <c r="D279" i="112"/>
  <c r="C279" i="112" a="1"/>
  <c r="C279" i="112"/>
  <c r="B279" i="112" a="1"/>
  <c r="B279" i="112"/>
  <c r="D278" i="112" a="1"/>
  <c r="D278" i="112"/>
  <c r="C278" i="112" a="1"/>
  <c r="C278" i="112"/>
  <c r="B278" i="112" a="1"/>
  <c r="B278" i="112"/>
  <c r="D277" i="112" a="1"/>
  <c r="D277" i="112"/>
  <c r="C277" i="112" a="1"/>
  <c r="C277" i="112"/>
  <c r="B277" i="112" a="1"/>
  <c r="B277" i="112"/>
  <c r="D276" i="112" a="1"/>
  <c r="D276" i="112"/>
  <c r="C276" i="112" a="1"/>
  <c r="C276" i="112"/>
  <c r="B276" i="112" a="1"/>
  <c r="B276" i="112"/>
  <c r="D275" i="112" a="1"/>
  <c r="D275" i="112"/>
  <c r="C275" i="112" a="1"/>
  <c r="C275" i="112"/>
  <c r="B275" i="112" a="1"/>
  <c r="B275" i="112"/>
  <c r="D274" i="112" a="1"/>
  <c r="D274" i="112"/>
  <c r="C274" i="112" a="1"/>
  <c r="C274" i="112"/>
  <c r="B274" i="112" a="1"/>
  <c r="B274" i="112"/>
  <c r="D273" i="112" a="1"/>
  <c r="D273" i="112"/>
  <c r="C273" i="112" a="1"/>
  <c r="C273" i="112"/>
  <c r="B273" i="112" a="1"/>
  <c r="B273" i="112"/>
  <c r="D272" i="112" a="1"/>
  <c r="D272" i="112"/>
  <c r="C272" i="112" a="1"/>
  <c r="C272" i="112"/>
  <c r="B272" i="112" a="1"/>
  <c r="B272" i="112"/>
  <c r="D234" i="112" a="1"/>
  <c r="D234" i="112"/>
  <c r="C234" i="112" a="1"/>
  <c r="C234" i="112"/>
  <c r="B234" i="112" a="1"/>
  <c r="B234" i="112"/>
  <c r="D233" i="112" a="1"/>
  <c r="D233" i="112"/>
  <c r="C233" i="112" a="1"/>
  <c r="C233" i="112"/>
  <c r="B233" i="112" a="1"/>
  <c r="B233" i="112"/>
  <c r="D232" i="112" a="1"/>
  <c r="D232" i="112"/>
  <c r="C232" i="112" a="1"/>
  <c r="C232" i="112"/>
  <c r="B232" i="112" a="1"/>
  <c r="B232" i="112"/>
  <c r="D231" i="112" a="1"/>
  <c r="D231" i="112"/>
  <c r="C231" i="112" a="1"/>
  <c r="C231" i="112"/>
  <c r="B231" i="112" a="1"/>
  <c r="B231" i="112"/>
  <c r="D230" i="112" a="1"/>
  <c r="D230" i="112"/>
  <c r="C230" i="112" a="1"/>
  <c r="C230" i="112"/>
  <c r="B230" i="112" a="1"/>
  <c r="B230" i="112"/>
  <c r="D229" i="112" a="1"/>
  <c r="D229" i="112"/>
  <c r="C229" i="112" a="1"/>
  <c r="C229" i="112"/>
  <c r="B229" i="112" a="1"/>
  <c r="B229" i="112"/>
  <c r="D228" i="112" a="1"/>
  <c r="D228" i="112"/>
  <c r="C228" i="112" a="1"/>
  <c r="C228" i="112"/>
  <c r="B228" i="112" a="1"/>
  <c r="B228" i="112"/>
  <c r="D227" i="112" a="1"/>
  <c r="D227" i="112"/>
  <c r="C227" i="112" a="1"/>
  <c r="C227" i="112"/>
  <c r="B227" i="112" a="1"/>
  <c r="B227" i="112"/>
  <c r="D226" i="112" a="1"/>
  <c r="D226" i="112"/>
  <c r="C226" i="112" a="1"/>
  <c r="C226" i="112"/>
  <c r="B226" i="112" a="1"/>
  <c r="B226" i="112"/>
  <c r="D225" i="112" a="1"/>
  <c r="D225" i="112"/>
  <c r="C225" i="112" a="1"/>
  <c r="C225" i="112"/>
  <c r="B225" i="112" a="1"/>
  <c r="B225" i="112"/>
  <c r="D224" i="112" a="1"/>
  <c r="D224" i="112"/>
  <c r="C224" i="112" a="1"/>
  <c r="C224" i="112"/>
  <c r="B224" i="112" a="1"/>
  <c r="B224" i="112"/>
  <c r="D212" i="112" a="1"/>
  <c r="D212" i="112"/>
  <c r="C212" i="112" a="1"/>
  <c r="C212" i="112"/>
  <c r="B212" i="112" a="1"/>
  <c r="B212" i="112"/>
  <c r="D211" i="112" a="1"/>
  <c r="D211" i="112"/>
  <c r="C211" i="112" a="1"/>
  <c r="C211" i="112"/>
  <c r="B211" i="112" a="1"/>
  <c r="B211" i="112"/>
  <c r="D210" i="112" a="1"/>
  <c r="D210" i="112"/>
  <c r="C210" i="112" a="1"/>
  <c r="C210" i="112"/>
  <c r="B210" i="112" a="1"/>
  <c r="B210" i="112"/>
  <c r="D209" i="112" a="1"/>
  <c r="D209" i="112"/>
  <c r="C209" i="112" a="1"/>
  <c r="C209" i="112"/>
  <c r="B209" i="112" a="1"/>
  <c r="B209" i="112"/>
  <c r="D208" i="112" a="1"/>
  <c r="D208" i="112"/>
  <c r="C208" i="112" a="1"/>
  <c r="C208" i="112"/>
  <c r="B208" i="112" a="1"/>
  <c r="B208" i="112"/>
  <c r="D207" i="112" a="1"/>
  <c r="D207" i="112"/>
  <c r="C207" i="112" a="1"/>
  <c r="C207" i="112"/>
  <c r="B207" i="112" a="1"/>
  <c r="B207" i="112"/>
  <c r="D206" i="112" a="1"/>
  <c r="D206" i="112"/>
  <c r="C206" i="112" a="1"/>
  <c r="C206" i="112"/>
  <c r="B206" i="112" a="1"/>
  <c r="B206" i="112"/>
  <c r="D205" i="112" a="1"/>
  <c r="D205" i="112"/>
  <c r="C205" i="112" a="1"/>
  <c r="C205" i="112"/>
  <c r="B205" i="112" a="1"/>
  <c r="B205" i="112"/>
  <c r="D204" i="112" a="1"/>
  <c r="D204" i="112"/>
  <c r="C204" i="112" a="1"/>
  <c r="C204" i="112"/>
  <c r="B204" i="112" a="1"/>
  <c r="B204" i="112"/>
  <c r="D203" i="112" a="1"/>
  <c r="D203" i="112"/>
  <c r="C203" i="112" a="1"/>
  <c r="C203" i="112"/>
  <c r="B203" i="112" a="1"/>
  <c r="B203" i="112"/>
  <c r="D202" i="112" a="1"/>
  <c r="D202" i="112"/>
  <c r="C202" i="112" a="1"/>
  <c r="C202" i="112"/>
  <c r="B202" i="112" a="1"/>
  <c r="B202" i="112"/>
  <c r="D201" i="112" a="1"/>
  <c r="D201" i="112"/>
  <c r="C201" i="112" a="1"/>
  <c r="C201" i="112"/>
  <c r="B201" i="112" a="1"/>
  <c r="B201" i="112"/>
  <c r="D200" i="112" a="1"/>
  <c r="D200" i="112"/>
  <c r="C200" i="112" a="1"/>
  <c r="C200" i="112"/>
  <c r="B200" i="112" a="1"/>
  <c r="B200" i="112"/>
  <c r="D199" i="112" a="1"/>
  <c r="D199" i="112"/>
  <c r="C199" i="112" a="1"/>
  <c r="C199" i="112"/>
  <c r="B199" i="112" a="1"/>
  <c r="B199" i="112"/>
  <c r="D198" i="112" a="1"/>
  <c r="D198" i="112"/>
  <c r="C198" i="112" a="1"/>
  <c r="C198" i="112"/>
  <c r="B198" i="112" a="1"/>
  <c r="B198" i="112"/>
  <c r="D197" i="112" a="1"/>
  <c r="D197" i="112"/>
  <c r="C197" i="112" a="1"/>
  <c r="C197" i="112"/>
  <c r="B197" i="112" a="1"/>
  <c r="B197" i="112"/>
  <c r="D196" i="112" a="1"/>
  <c r="D196" i="112"/>
  <c r="C196" i="112" a="1"/>
  <c r="C196" i="112"/>
  <c r="B196" i="112" a="1"/>
  <c r="B196" i="112"/>
  <c r="D195" i="112" a="1"/>
  <c r="D195" i="112"/>
  <c r="C195" i="112" a="1"/>
  <c r="C195" i="112"/>
  <c r="B195" i="112" a="1"/>
  <c r="B195" i="112"/>
  <c r="D194" i="112" a="1"/>
  <c r="D194" i="112"/>
  <c r="C194" i="112" a="1"/>
  <c r="C194" i="112"/>
  <c r="B194" i="112" a="1"/>
  <c r="B194" i="112"/>
  <c r="D193" i="112" a="1"/>
  <c r="D193" i="112"/>
  <c r="C193" i="112" a="1"/>
  <c r="C193" i="112"/>
  <c r="B193" i="112" a="1"/>
  <c r="B193" i="112"/>
  <c r="D192" i="112" a="1"/>
  <c r="D192" i="112"/>
  <c r="C192" i="112" a="1"/>
  <c r="C192" i="112"/>
  <c r="B192" i="112" a="1"/>
  <c r="B192" i="112"/>
  <c r="D191" i="112" a="1"/>
  <c r="D191" i="112"/>
  <c r="C191" i="112" a="1"/>
  <c r="C191" i="112"/>
  <c r="B191" i="112" a="1"/>
  <c r="B191" i="112"/>
  <c r="D190" i="112" a="1"/>
  <c r="D190" i="112"/>
  <c r="C190" i="112" a="1"/>
  <c r="C190" i="112"/>
  <c r="B190" i="112" a="1"/>
  <c r="B190" i="112"/>
  <c r="D189" i="112" a="1"/>
  <c r="D189" i="112"/>
  <c r="C189" i="112" a="1"/>
  <c r="C189" i="112"/>
  <c r="B189" i="112" a="1"/>
  <c r="B189" i="112"/>
  <c r="D188" i="112" a="1"/>
  <c r="D188" i="112"/>
  <c r="C188" i="112" a="1"/>
  <c r="C188" i="112"/>
  <c r="B188" i="112" a="1"/>
  <c r="B188" i="112"/>
  <c r="D187" i="112" a="1"/>
  <c r="D187" i="112"/>
  <c r="C187" i="112" a="1"/>
  <c r="C187" i="112"/>
  <c r="B187" i="112" a="1"/>
  <c r="B187" i="112"/>
  <c r="D186" i="112" a="1"/>
  <c r="D186" i="112"/>
  <c r="C186" i="112" a="1"/>
  <c r="C186" i="112"/>
  <c r="B186" i="112" a="1"/>
  <c r="B186" i="112"/>
  <c r="D185" i="112" a="1"/>
  <c r="D185" i="112"/>
  <c r="C185" i="112" a="1"/>
  <c r="C185" i="112"/>
  <c r="B185" i="112" a="1"/>
  <c r="B185" i="112"/>
  <c r="D184" i="112" a="1"/>
  <c r="D184" i="112"/>
  <c r="C184" i="112" a="1"/>
  <c r="C184" i="112"/>
  <c r="B184" i="112" a="1"/>
  <c r="B184" i="112"/>
  <c r="D183" i="112" a="1"/>
  <c r="D183" i="112"/>
  <c r="C183" i="112" a="1"/>
  <c r="C183" i="112"/>
  <c r="B183" i="112" a="1"/>
  <c r="B183" i="112"/>
  <c r="D182" i="112" a="1"/>
  <c r="D182" i="112"/>
  <c r="C182" i="112" a="1"/>
  <c r="C182" i="112"/>
  <c r="B182" i="112" a="1"/>
  <c r="B182" i="112"/>
  <c r="D181" i="112" a="1"/>
  <c r="D181" i="112"/>
  <c r="C181" i="112" a="1"/>
  <c r="C181" i="112"/>
  <c r="B181" i="112" a="1"/>
  <c r="B181" i="112"/>
  <c r="D180" i="112" a="1"/>
  <c r="D180" i="112"/>
  <c r="C180" i="112" a="1"/>
  <c r="C180" i="112"/>
  <c r="B180" i="112" a="1"/>
  <c r="B180" i="112"/>
  <c r="D168" i="112" a="1"/>
  <c r="D168" i="112"/>
  <c r="C168" i="112" a="1"/>
  <c r="C168" i="112"/>
  <c r="B168" i="112" a="1"/>
  <c r="B168" i="112"/>
  <c r="D167" i="112" a="1"/>
  <c r="D167" i="112"/>
  <c r="C167" i="112" a="1"/>
  <c r="C167" i="112"/>
  <c r="B167" i="112" a="1"/>
  <c r="B167" i="112"/>
  <c r="D166" i="112" a="1"/>
  <c r="D166" i="112"/>
  <c r="C166" i="112" a="1"/>
  <c r="C166" i="112"/>
  <c r="B166" i="112" a="1"/>
  <c r="B166" i="112"/>
  <c r="D165" i="112" a="1"/>
  <c r="D165" i="112"/>
  <c r="C165" i="112" a="1"/>
  <c r="C165" i="112"/>
  <c r="B165" i="112" a="1"/>
  <c r="B165" i="112"/>
  <c r="D164" i="112" a="1"/>
  <c r="D164" i="112"/>
  <c r="C164" i="112" a="1"/>
  <c r="C164" i="112"/>
  <c r="B164" i="112" a="1"/>
  <c r="B164" i="112"/>
  <c r="D163" i="112" a="1"/>
  <c r="D163" i="112"/>
  <c r="C163" i="112" a="1"/>
  <c r="C163" i="112"/>
  <c r="B163" i="112" a="1"/>
  <c r="B163" i="112"/>
  <c r="D162" i="112" a="1"/>
  <c r="D162" i="112"/>
  <c r="C162" i="112" a="1"/>
  <c r="C162" i="112"/>
  <c r="B162" i="112" a="1"/>
  <c r="B162" i="112"/>
  <c r="D161" i="112" a="1"/>
  <c r="D161" i="112"/>
  <c r="C161" i="112" a="1"/>
  <c r="C161" i="112"/>
  <c r="B161" i="112" a="1"/>
  <c r="B161" i="112"/>
  <c r="D160" i="112" a="1"/>
  <c r="D160" i="112"/>
  <c r="C160" i="112" a="1"/>
  <c r="C160" i="112"/>
  <c r="B160" i="112" a="1"/>
  <c r="B160" i="112"/>
  <c r="D159" i="112" a="1"/>
  <c r="D159" i="112"/>
  <c r="C159" i="112" a="1"/>
  <c r="C159" i="112"/>
  <c r="B159" i="112" a="1"/>
  <c r="B159" i="112"/>
  <c r="D158" i="112" a="1"/>
  <c r="D158" i="112"/>
  <c r="C158" i="112" a="1"/>
  <c r="C158" i="112"/>
  <c r="B158" i="112" a="1"/>
  <c r="B158" i="112"/>
  <c r="D157" i="112" a="1"/>
  <c r="D157" i="112"/>
  <c r="C157" i="112" a="1"/>
  <c r="C157" i="112"/>
  <c r="B157" i="112" a="1"/>
  <c r="B157" i="112"/>
  <c r="D156" i="112" a="1"/>
  <c r="D156" i="112"/>
  <c r="C156" i="112" a="1"/>
  <c r="C156" i="112"/>
  <c r="B156" i="112" a="1"/>
  <c r="B156" i="112"/>
  <c r="D155" i="112" a="1"/>
  <c r="D155" i="112"/>
  <c r="C155" i="112" a="1"/>
  <c r="C155" i="112"/>
  <c r="B155" i="112" a="1"/>
  <c r="B155" i="112"/>
  <c r="D154" i="112" a="1"/>
  <c r="D154" i="112"/>
  <c r="C154" i="112" a="1"/>
  <c r="C154" i="112"/>
  <c r="B154" i="112" a="1"/>
  <c r="B154" i="112"/>
  <c r="D153" i="112" a="1"/>
  <c r="D153" i="112"/>
  <c r="C153" i="112" a="1"/>
  <c r="C153" i="112"/>
  <c r="B153" i="112" a="1"/>
  <c r="B153" i="112"/>
  <c r="D152" i="112" a="1"/>
  <c r="D152" i="112"/>
  <c r="C152" i="112" a="1"/>
  <c r="C152" i="112"/>
  <c r="B152" i="112" a="1"/>
  <c r="B152" i="112"/>
  <c r="D151" i="112" a="1"/>
  <c r="D151" i="112"/>
  <c r="C151" i="112" a="1"/>
  <c r="C151" i="112"/>
  <c r="B151" i="112" a="1"/>
  <c r="B151" i="112"/>
  <c r="D150" i="112" a="1"/>
  <c r="D150" i="112"/>
  <c r="C150" i="112" a="1"/>
  <c r="C150" i="112"/>
  <c r="B150" i="112" a="1"/>
  <c r="B150" i="112"/>
  <c r="D149" i="112" a="1"/>
  <c r="D149" i="112"/>
  <c r="C149" i="112" a="1"/>
  <c r="C149" i="112"/>
  <c r="B149" i="112" a="1"/>
  <c r="B149" i="112"/>
  <c r="D148" i="112" a="1"/>
  <c r="D148" i="112"/>
  <c r="C148" i="112" a="1"/>
  <c r="C148" i="112"/>
  <c r="B148" i="112" a="1"/>
  <c r="B148" i="112"/>
  <c r="D147" i="112" a="1"/>
  <c r="D147" i="112"/>
  <c r="C147" i="112" a="1"/>
  <c r="C147" i="112"/>
  <c r="B147" i="112" a="1"/>
  <c r="B147" i="112"/>
  <c r="D139" i="112" a="1"/>
  <c r="D139" i="112"/>
  <c r="C139" i="112" a="1"/>
  <c r="C139" i="112"/>
  <c r="B139" i="112" a="1"/>
  <c r="B139" i="112"/>
  <c r="D138" i="112" a="1"/>
  <c r="D138" i="112"/>
  <c r="C138" i="112" a="1"/>
  <c r="C138" i="112"/>
  <c r="B138" i="112" a="1"/>
  <c r="B138" i="112"/>
  <c r="D137" i="112" a="1"/>
  <c r="D137" i="112"/>
  <c r="C137" i="112" a="1"/>
  <c r="C137" i="112"/>
  <c r="B137" i="112" a="1"/>
  <c r="B137" i="112"/>
  <c r="D136" i="112" a="1"/>
  <c r="D136" i="112"/>
  <c r="C136" i="112" a="1"/>
  <c r="C136" i="112"/>
  <c r="B136" i="112" a="1"/>
  <c r="B136" i="112"/>
  <c r="D135" i="112" a="1"/>
  <c r="D135" i="112"/>
  <c r="C135" i="112" a="1"/>
  <c r="C135" i="112"/>
  <c r="B135" i="112" a="1"/>
  <c r="B135" i="112"/>
  <c r="D134" i="112" a="1"/>
  <c r="D134" i="112"/>
  <c r="C134" i="112" a="1"/>
  <c r="C134" i="112"/>
  <c r="B134" i="112" a="1"/>
  <c r="B134" i="112"/>
  <c r="D133" i="112" a="1"/>
  <c r="D133" i="112"/>
  <c r="C133" i="112" a="1"/>
  <c r="C133" i="112"/>
  <c r="B133" i="112" a="1"/>
  <c r="B133" i="112"/>
  <c r="D132" i="112" a="1"/>
  <c r="D132" i="112"/>
  <c r="C132" i="112" a="1"/>
  <c r="C132" i="112"/>
  <c r="B132" i="112" a="1"/>
  <c r="B132" i="112"/>
  <c r="D131" i="112" a="1"/>
  <c r="D131" i="112"/>
  <c r="C131" i="112" a="1"/>
  <c r="C131" i="112"/>
  <c r="B131" i="112" a="1"/>
  <c r="B131" i="112"/>
  <c r="D130" i="112" a="1"/>
  <c r="D130" i="112"/>
  <c r="C130" i="112" a="1"/>
  <c r="C130" i="112"/>
  <c r="B130" i="112" a="1"/>
  <c r="B130" i="112"/>
  <c r="D129" i="112" a="1"/>
  <c r="D129" i="112"/>
  <c r="C129" i="112" a="1"/>
  <c r="C129" i="112"/>
  <c r="B129" i="112" a="1"/>
  <c r="B129" i="112"/>
  <c r="D128" i="112" a="1"/>
  <c r="D128" i="112"/>
  <c r="C128" i="112" a="1"/>
  <c r="C128" i="112"/>
  <c r="B128" i="112" a="1"/>
  <c r="B128" i="112"/>
  <c r="D127" i="112" a="1"/>
  <c r="D127" i="112"/>
  <c r="C127" i="112" a="1"/>
  <c r="C127" i="112"/>
  <c r="B127" i="112" a="1"/>
  <c r="B127" i="112"/>
  <c r="D126" i="112" a="1"/>
  <c r="D126" i="112"/>
  <c r="C126" i="112" a="1"/>
  <c r="C126" i="112"/>
  <c r="B126" i="112" a="1"/>
  <c r="B126" i="112"/>
  <c r="D111" i="112" a="1"/>
  <c r="D111" i="112"/>
  <c r="C111" i="112" a="1"/>
  <c r="C111" i="112"/>
  <c r="B111" i="112" a="1"/>
  <c r="B111" i="112"/>
  <c r="D110" i="112" a="1"/>
  <c r="D110" i="112"/>
  <c r="C110" i="112" a="1"/>
  <c r="C110" i="112"/>
  <c r="B110" i="112" a="1"/>
  <c r="B110" i="112"/>
  <c r="D109" i="112" a="1"/>
  <c r="D109" i="112"/>
  <c r="C109" i="112" a="1"/>
  <c r="C109" i="112"/>
  <c r="B109" i="112" a="1"/>
  <c r="B109" i="112"/>
  <c r="D108" i="112" a="1"/>
  <c r="D108" i="112"/>
  <c r="C108" i="112" a="1"/>
  <c r="C108" i="112"/>
  <c r="B108" i="112" a="1"/>
  <c r="B108" i="112"/>
  <c r="D107" i="112" a="1"/>
  <c r="D107" i="112"/>
  <c r="C107" i="112" a="1"/>
  <c r="C107" i="112"/>
  <c r="B107" i="112" a="1"/>
  <c r="B107" i="112"/>
  <c r="D106" i="112" a="1"/>
  <c r="D106" i="112"/>
  <c r="C106" i="112" a="1"/>
  <c r="C106" i="112"/>
  <c r="B106" i="112" a="1"/>
  <c r="B106" i="112"/>
  <c r="D105" i="112" a="1"/>
  <c r="D105" i="112"/>
  <c r="C105" i="112" a="1"/>
  <c r="C105" i="112"/>
  <c r="B105" i="112" a="1"/>
  <c r="B105" i="112"/>
  <c r="D104" i="112" a="1"/>
  <c r="D104" i="112"/>
  <c r="C104" i="112" a="1"/>
  <c r="C104" i="112"/>
  <c r="B104" i="112" a="1"/>
  <c r="B104" i="112"/>
  <c r="D103" i="112" a="1"/>
  <c r="D103" i="112"/>
  <c r="C103" i="112" a="1"/>
  <c r="C103" i="112"/>
  <c r="B103" i="112" a="1"/>
  <c r="B103" i="112"/>
  <c r="D102" i="112" a="1"/>
  <c r="D102" i="112"/>
  <c r="C102" i="112" a="1"/>
  <c r="C102" i="112"/>
  <c r="B102" i="112" a="1"/>
  <c r="B102" i="112"/>
  <c r="D101" i="112" a="1"/>
  <c r="D101" i="112"/>
  <c r="C101" i="112" a="1"/>
  <c r="C101" i="112"/>
  <c r="B101" i="112" a="1"/>
  <c r="B101" i="112"/>
  <c r="D100" i="112" a="1"/>
  <c r="D100" i="112"/>
  <c r="C100" i="112" a="1"/>
  <c r="C100" i="112"/>
  <c r="B100" i="112" a="1"/>
  <c r="B100" i="112"/>
  <c r="D99" i="112" a="1"/>
  <c r="D99" i="112"/>
  <c r="C99" i="112" a="1"/>
  <c r="C99" i="112"/>
  <c r="B99" i="112" a="1"/>
  <c r="B99" i="112"/>
  <c r="D98" i="112" a="1"/>
  <c r="D98" i="112"/>
  <c r="C98" i="112" a="1"/>
  <c r="C98" i="112"/>
  <c r="B98" i="112" a="1"/>
  <c r="B98" i="112"/>
  <c r="D97" i="112" a="1"/>
  <c r="D97" i="112"/>
  <c r="C97" i="112" a="1"/>
  <c r="C97" i="112"/>
  <c r="B97" i="112" a="1"/>
  <c r="B97" i="112"/>
  <c r="D96" i="112" a="1"/>
  <c r="D96" i="112"/>
  <c r="C96" i="112" a="1"/>
  <c r="C96" i="112"/>
  <c r="B96" i="112" a="1"/>
  <c r="B96" i="112"/>
  <c r="D95" i="112" a="1"/>
  <c r="D95" i="112"/>
  <c r="C95" i="112" a="1"/>
  <c r="C95" i="112"/>
  <c r="B95" i="112" a="1"/>
  <c r="B95" i="112"/>
  <c r="D94" i="112" a="1"/>
  <c r="D94" i="112"/>
  <c r="C94" i="112" a="1"/>
  <c r="C94" i="112"/>
  <c r="B94" i="112" a="1"/>
  <c r="B94" i="112"/>
  <c r="D93" i="112" a="1"/>
  <c r="D93" i="112"/>
  <c r="C93" i="112" a="1"/>
  <c r="C93" i="112"/>
  <c r="B93" i="112" a="1"/>
  <c r="B93" i="112"/>
  <c r="D92" i="112" a="1"/>
  <c r="D92" i="112"/>
  <c r="C92" i="112" a="1"/>
  <c r="C92" i="112"/>
  <c r="B92" i="112" a="1"/>
  <c r="B92" i="112"/>
  <c r="D91" i="112" a="1"/>
  <c r="D91" i="112"/>
  <c r="C91" i="112" a="1"/>
  <c r="C91" i="112"/>
  <c r="B91" i="112" a="1"/>
  <c r="B91" i="112"/>
  <c r="D71" i="112" a="1"/>
  <c r="D71" i="112"/>
  <c r="C71" i="112" a="1"/>
  <c r="C71" i="112"/>
  <c r="B71" i="112" a="1"/>
  <c r="B71" i="112"/>
  <c r="D70" i="112" a="1"/>
  <c r="D70" i="112"/>
  <c r="C70" i="112" a="1"/>
  <c r="C70" i="112"/>
  <c r="B70" i="112" a="1"/>
  <c r="B70" i="112"/>
  <c r="D69" i="112" a="1"/>
  <c r="D69" i="112"/>
  <c r="C69" i="112" a="1"/>
  <c r="C69" i="112"/>
  <c r="B69" i="112" a="1"/>
  <c r="B69" i="112"/>
  <c r="D68" i="112" a="1"/>
  <c r="D68" i="112"/>
  <c r="C68" i="112" a="1"/>
  <c r="C68" i="112"/>
  <c r="B68" i="112" a="1"/>
  <c r="B68" i="112"/>
  <c r="D67" i="112" a="1"/>
  <c r="D67" i="112"/>
  <c r="C67" i="112" a="1"/>
  <c r="C67" i="112"/>
  <c r="B67" i="112" a="1"/>
  <c r="B67" i="112"/>
  <c r="D66" i="112" a="1"/>
  <c r="D66" i="112"/>
  <c r="C66" i="112" a="1"/>
  <c r="C66" i="112"/>
  <c r="B66" i="112" a="1"/>
  <c r="B66" i="112"/>
  <c r="D65" i="112" a="1"/>
  <c r="D65" i="112"/>
  <c r="C65" i="112" a="1"/>
  <c r="C65" i="112"/>
  <c r="B65" i="112" a="1"/>
  <c r="B65" i="112"/>
  <c r="D64" i="112" a="1"/>
  <c r="D64" i="112"/>
  <c r="C64" i="112" a="1"/>
  <c r="C64" i="112"/>
  <c r="B64" i="112" a="1"/>
  <c r="B64" i="112"/>
  <c r="D63" i="112" a="1"/>
  <c r="D63" i="112"/>
  <c r="C63" i="112" a="1"/>
  <c r="C63" i="112"/>
  <c r="B63" i="112" a="1"/>
  <c r="B63" i="112"/>
  <c r="D62" i="112" a="1"/>
  <c r="D62" i="112"/>
  <c r="C62" i="112" a="1"/>
  <c r="C62" i="112"/>
  <c r="B62" i="112" a="1"/>
  <c r="B62" i="112"/>
  <c r="D61" i="112" a="1"/>
  <c r="D61" i="112"/>
  <c r="C61" i="112" a="1"/>
  <c r="C61" i="112"/>
  <c r="B61" i="112" a="1"/>
  <c r="B61" i="112"/>
  <c r="D60" i="112" a="1"/>
  <c r="D60" i="112"/>
  <c r="C60" i="112" a="1"/>
  <c r="C60" i="112"/>
  <c r="B60" i="112" a="1"/>
  <c r="B60" i="112"/>
  <c r="D59" i="112" a="1"/>
  <c r="D59" i="112"/>
  <c r="C59" i="112" a="1"/>
  <c r="C59" i="112"/>
  <c r="B59" i="112" a="1"/>
  <c r="B59" i="112"/>
  <c r="D58" i="112" a="1"/>
  <c r="D58" i="112"/>
  <c r="C58" i="112" a="1"/>
  <c r="C58" i="112"/>
  <c r="B58" i="112" a="1"/>
  <c r="B58" i="112"/>
  <c r="D57" i="112" a="1"/>
  <c r="D57" i="112"/>
  <c r="C57" i="112" a="1"/>
  <c r="C57" i="112"/>
  <c r="B57" i="112" a="1"/>
  <c r="B57" i="112"/>
  <c r="D56" i="112" a="1"/>
  <c r="D56" i="112"/>
  <c r="C56" i="112" a="1"/>
  <c r="C56" i="112"/>
  <c r="B56" i="112" a="1"/>
  <c r="B56" i="112"/>
  <c r="D55" i="112" a="1"/>
  <c r="D55" i="112"/>
  <c r="C55" i="112" a="1"/>
  <c r="C55" i="112"/>
  <c r="B55" i="112" a="1"/>
  <c r="B55" i="112"/>
  <c r="D54" i="112" a="1"/>
  <c r="D54" i="112"/>
  <c r="C54" i="112" a="1"/>
  <c r="C54" i="112"/>
  <c r="B54" i="112" a="1"/>
  <c r="B54" i="112"/>
  <c r="D53" i="112" a="1"/>
  <c r="D53" i="112"/>
  <c r="C53" i="112" a="1"/>
  <c r="C53" i="112"/>
  <c r="B53" i="112" a="1"/>
  <c r="B53" i="112"/>
  <c r="D52" i="112" a="1"/>
  <c r="D52" i="112"/>
  <c r="C52" i="112" a="1"/>
  <c r="C52" i="112"/>
  <c r="B52" i="112" a="1"/>
  <c r="B52" i="112"/>
  <c r="D51" i="112" a="1"/>
  <c r="D51" i="112"/>
  <c r="C51" i="112" a="1"/>
  <c r="C51" i="112"/>
  <c r="B51" i="112" a="1"/>
  <c r="B51" i="112"/>
  <c r="D50" i="112" a="1"/>
  <c r="D50" i="112"/>
  <c r="C50" i="112" a="1"/>
  <c r="C50" i="112"/>
  <c r="B50" i="112" a="1"/>
  <c r="B50" i="112"/>
  <c r="D49" i="112" a="1"/>
  <c r="D49" i="112"/>
  <c r="C49" i="112" a="1"/>
  <c r="C49" i="112"/>
  <c r="B49" i="112" a="1"/>
  <c r="B49" i="112"/>
  <c r="D48" i="112" a="1"/>
  <c r="D48" i="112"/>
  <c r="G50" i="112"/>
  <c r="C48" i="112" a="1"/>
  <c r="C48" i="112"/>
  <c r="B48" i="112" a="1"/>
  <c r="B48" i="112"/>
  <c r="D29" i="112" a="1"/>
  <c r="D29" i="112"/>
  <c r="C29" i="112" a="1"/>
  <c r="C29" i="112"/>
  <c r="B29" i="112" a="1"/>
  <c r="B29" i="112"/>
  <c r="D28" i="112" a="1"/>
  <c r="D28" i="112"/>
  <c r="C28" i="112" a="1"/>
  <c r="C28" i="112"/>
  <c r="B28" i="112" a="1"/>
  <c r="B28" i="112"/>
  <c r="D27" i="112" a="1"/>
  <c r="D27" i="112"/>
  <c r="C27" i="112" a="1"/>
  <c r="C27" i="112"/>
  <c r="B27" i="112" a="1"/>
  <c r="B27" i="112"/>
  <c r="D26" i="112" a="1"/>
  <c r="D26" i="112"/>
  <c r="B26" i="112" a="1"/>
  <c r="B26" i="112"/>
  <c r="D25" i="112" a="1"/>
  <c r="D25" i="112"/>
  <c r="C25" i="112" a="1"/>
  <c r="C25" i="112"/>
  <c r="B25" i="112" a="1"/>
  <c r="B25" i="112"/>
  <c r="D24" i="112" a="1"/>
  <c r="D24" i="112"/>
  <c r="C24" i="112" a="1"/>
  <c r="C24" i="112"/>
  <c r="B24" i="112" a="1"/>
  <c r="B24" i="112"/>
  <c r="D23" i="112" a="1"/>
  <c r="D23" i="112"/>
  <c r="C23" i="112" a="1"/>
  <c r="C23" i="112"/>
  <c r="B23" i="112" a="1"/>
  <c r="B23" i="112"/>
  <c r="D22" i="112" a="1"/>
  <c r="D22" i="112"/>
  <c r="C22" i="112" a="1"/>
  <c r="C22" i="112"/>
  <c r="B22" i="112" a="1"/>
  <c r="B22" i="112"/>
  <c r="D21" i="112" a="1"/>
  <c r="D21" i="112"/>
  <c r="B21" i="112" a="1"/>
  <c r="B21" i="112"/>
  <c r="D20" i="112" a="1"/>
  <c r="D20" i="112"/>
  <c r="C20" i="112" a="1"/>
  <c r="C20" i="112"/>
  <c r="B20" i="112" a="1"/>
  <c r="B20" i="112"/>
  <c r="D19" i="112" a="1"/>
  <c r="D19" i="112"/>
  <c r="C19" i="112" a="1"/>
  <c r="C19" i="112"/>
  <c r="B19" i="112" a="1"/>
  <c r="B19" i="112"/>
  <c r="B92" i="111"/>
  <c r="B93" i="111"/>
  <c r="B94" i="111"/>
  <c r="B95" i="111"/>
  <c r="B96" i="111"/>
  <c r="B97" i="111"/>
  <c r="B98" i="111"/>
  <c r="B99" i="111"/>
  <c r="B100" i="111"/>
  <c r="B101" i="111"/>
  <c r="B91" i="111"/>
  <c r="BV130" i="43"/>
  <c r="B74" i="111"/>
  <c r="B75" i="111"/>
  <c r="B76" i="111"/>
  <c r="B77" i="111"/>
  <c r="B78" i="111"/>
  <c r="B79" i="111"/>
  <c r="B80" i="111"/>
  <c r="B81" i="111"/>
  <c r="B82" i="111"/>
  <c r="B83" i="111"/>
  <c r="B84" i="111"/>
  <c r="B85" i="111"/>
  <c r="B86" i="111"/>
  <c r="B87" i="111"/>
  <c r="B88" i="111"/>
  <c r="B73" i="111"/>
  <c r="BV115" i="43"/>
  <c r="B57" i="111"/>
  <c r="B58" i="111"/>
  <c r="B59" i="111"/>
  <c r="B60" i="111"/>
  <c r="B61" i="111"/>
  <c r="B62" i="111"/>
  <c r="B63" i="111"/>
  <c r="B64" i="111"/>
  <c r="B65" i="111"/>
  <c r="B66" i="111"/>
  <c r="B67" i="111"/>
  <c r="B68" i="111"/>
  <c r="B69" i="111"/>
  <c r="B70" i="111"/>
  <c r="B56" i="111"/>
  <c r="BV96" i="43"/>
  <c r="B39" i="111"/>
  <c r="B40" i="111"/>
  <c r="B41" i="111"/>
  <c r="B42" i="111"/>
  <c r="B43" i="111"/>
  <c r="B44" i="111"/>
  <c r="B45" i="111"/>
  <c r="B46" i="111"/>
  <c r="B47" i="111"/>
  <c r="B48" i="111"/>
  <c r="B49" i="111"/>
  <c r="B50" i="111"/>
  <c r="B51" i="111"/>
  <c r="B52" i="111"/>
  <c r="B53" i="111"/>
  <c r="B38" i="111"/>
  <c r="BV76" i="43"/>
  <c r="B23" i="111"/>
  <c r="B24" i="111"/>
  <c r="B25" i="111"/>
  <c r="B26" i="111"/>
  <c r="B27" i="111"/>
  <c r="B28" i="111"/>
  <c r="B29" i="111"/>
  <c r="B30" i="111"/>
  <c r="B31" i="111"/>
  <c r="B32" i="111"/>
  <c r="B33" i="111"/>
  <c r="B34" i="111"/>
  <c r="B35" i="111"/>
  <c r="B22" i="111"/>
  <c r="BV59" i="43"/>
  <c r="B3" i="111"/>
  <c r="B4" i="111"/>
  <c r="B5" i="111"/>
  <c r="B6" i="111"/>
  <c r="B7" i="111"/>
  <c r="B8" i="111"/>
  <c r="B9" i="111"/>
  <c r="B10" i="111"/>
  <c r="B11" i="111"/>
  <c r="B12" i="111"/>
  <c r="B13" i="111"/>
  <c r="B14" i="111"/>
  <c r="B15" i="111"/>
  <c r="B16" i="111"/>
  <c r="B17" i="111"/>
  <c r="B18" i="111"/>
  <c r="B19" i="111"/>
  <c r="B2" i="111"/>
  <c r="BV29" i="43"/>
  <c r="G76" i="110"/>
  <c r="G77" i="110"/>
  <c r="G87" i="110"/>
  <c r="G78" i="110"/>
  <c r="G79" i="110"/>
  <c r="G80" i="110"/>
  <c r="G81" i="110"/>
  <c r="G82" i="110"/>
  <c r="G83" i="110"/>
  <c r="G84" i="110"/>
  <c r="G85" i="110"/>
  <c r="G86" i="110"/>
  <c r="G90" i="110"/>
  <c r="G91" i="110"/>
  <c r="G94" i="110"/>
  <c r="G92" i="110"/>
  <c r="G93" i="110"/>
  <c r="G96" i="110"/>
  <c r="G98" i="110"/>
  <c r="G97" i="110"/>
  <c r="G100" i="110"/>
  <c r="G101" i="110"/>
  <c r="G103" i="110"/>
  <c r="G102" i="110"/>
  <c r="G105" i="110"/>
  <c r="G106" i="110"/>
  <c r="G107" i="110"/>
  <c r="G110" i="110"/>
  <c r="G108" i="110"/>
  <c r="G109" i="110"/>
  <c r="H76" i="110"/>
  <c r="H77" i="110"/>
  <c r="H87" i="110"/>
  <c r="H78" i="110"/>
  <c r="H79" i="110"/>
  <c r="H80" i="110"/>
  <c r="H81" i="110"/>
  <c r="H82" i="110"/>
  <c r="H83" i="110"/>
  <c r="H84" i="110"/>
  <c r="H85" i="110"/>
  <c r="H86" i="110"/>
  <c r="H90" i="110"/>
  <c r="H91" i="110"/>
  <c r="H94" i="110"/>
  <c r="H92" i="110"/>
  <c r="H93" i="110"/>
  <c r="H96" i="110"/>
  <c r="H98" i="110"/>
  <c r="H97" i="110"/>
  <c r="H100" i="110"/>
  <c r="H101" i="110"/>
  <c r="H103" i="110"/>
  <c r="H102" i="110"/>
  <c r="H105" i="110"/>
  <c r="H106" i="110"/>
  <c r="H107" i="110"/>
  <c r="H110" i="110"/>
  <c r="H108" i="110"/>
  <c r="H109" i="110"/>
  <c r="I76" i="110"/>
  <c r="I77" i="110"/>
  <c r="I87" i="110"/>
  <c r="I78" i="110"/>
  <c r="I79" i="110"/>
  <c r="I80" i="110"/>
  <c r="I81" i="110"/>
  <c r="I82" i="110"/>
  <c r="I83" i="110"/>
  <c r="I84" i="110"/>
  <c r="I85" i="110"/>
  <c r="I86" i="110"/>
  <c r="I90" i="110"/>
  <c r="I91" i="110"/>
  <c r="I94" i="110"/>
  <c r="I92" i="110"/>
  <c r="I93" i="110"/>
  <c r="I96" i="110"/>
  <c r="I98" i="110"/>
  <c r="I97" i="110"/>
  <c r="I100" i="110"/>
  <c r="I101" i="110"/>
  <c r="I103" i="110"/>
  <c r="I102" i="110"/>
  <c r="I105" i="110"/>
  <c r="I106" i="110"/>
  <c r="I107" i="110"/>
  <c r="I110" i="110"/>
  <c r="I108" i="110"/>
  <c r="I109" i="110"/>
  <c r="J76" i="110"/>
  <c r="J77" i="110"/>
  <c r="J87" i="110"/>
  <c r="J78" i="110"/>
  <c r="J79" i="110"/>
  <c r="J80" i="110"/>
  <c r="J81" i="110"/>
  <c r="J82" i="110"/>
  <c r="J83" i="110"/>
  <c r="J84" i="110"/>
  <c r="J85" i="110"/>
  <c r="J86" i="110"/>
  <c r="J90" i="110"/>
  <c r="J91" i="110"/>
  <c r="J94" i="110"/>
  <c r="J92" i="110"/>
  <c r="J93" i="110"/>
  <c r="J96" i="110"/>
  <c r="J98" i="110"/>
  <c r="J97" i="110"/>
  <c r="J100" i="110"/>
  <c r="J101" i="110"/>
  <c r="J103" i="110"/>
  <c r="J102" i="110"/>
  <c r="J105" i="110"/>
  <c r="J106" i="110"/>
  <c r="J107" i="110"/>
  <c r="J110" i="110"/>
  <c r="J108" i="110"/>
  <c r="J109" i="110"/>
  <c r="K76" i="110"/>
  <c r="K77" i="110"/>
  <c r="K87" i="110"/>
  <c r="K113" i="110"/>
  <c r="K78" i="110"/>
  <c r="K79" i="110"/>
  <c r="K80" i="110"/>
  <c r="K81" i="110"/>
  <c r="K82" i="110"/>
  <c r="K83" i="110"/>
  <c r="K84" i="110"/>
  <c r="K85" i="110"/>
  <c r="K86" i="110"/>
  <c r="K90" i="110"/>
  <c r="K91" i="110"/>
  <c r="K94" i="110"/>
  <c r="K92" i="110"/>
  <c r="K93" i="110"/>
  <c r="K96" i="110"/>
  <c r="K98" i="110"/>
  <c r="K97" i="110"/>
  <c r="K100" i="110"/>
  <c r="K101" i="110"/>
  <c r="K103" i="110"/>
  <c r="K102" i="110"/>
  <c r="K105" i="110"/>
  <c r="K106" i="110"/>
  <c r="K107" i="110"/>
  <c r="K110" i="110"/>
  <c r="K108" i="110"/>
  <c r="K109" i="110"/>
  <c r="L76" i="110"/>
  <c r="L77" i="110"/>
  <c r="L87" i="110"/>
  <c r="L78" i="110"/>
  <c r="L79" i="110"/>
  <c r="L80" i="110"/>
  <c r="L81" i="110"/>
  <c r="L82" i="110"/>
  <c r="L83" i="110"/>
  <c r="L84" i="110"/>
  <c r="L85" i="110"/>
  <c r="L86" i="110"/>
  <c r="L90" i="110"/>
  <c r="L91" i="110"/>
  <c r="L94" i="110"/>
  <c r="L92" i="110"/>
  <c r="L93" i="110"/>
  <c r="L96" i="110"/>
  <c r="L98" i="110"/>
  <c r="L97" i="110"/>
  <c r="L100" i="110"/>
  <c r="L103" i="110"/>
  <c r="L101" i="110"/>
  <c r="L102" i="110"/>
  <c r="L105" i="110"/>
  <c r="L106" i="110"/>
  <c r="L107" i="110"/>
  <c r="L110" i="110"/>
  <c r="L108" i="110"/>
  <c r="L109" i="110"/>
  <c r="M76" i="110"/>
  <c r="M77" i="110"/>
  <c r="M87" i="110"/>
  <c r="M78" i="110"/>
  <c r="M79" i="110"/>
  <c r="M80" i="110"/>
  <c r="M81" i="110"/>
  <c r="M82" i="110"/>
  <c r="M83" i="110"/>
  <c r="M84" i="110"/>
  <c r="M85" i="110"/>
  <c r="M86" i="110"/>
  <c r="M90" i="110"/>
  <c r="M91" i="110"/>
  <c r="M94" i="110"/>
  <c r="M92" i="110"/>
  <c r="M93" i="110"/>
  <c r="M96" i="110"/>
  <c r="M98" i="110"/>
  <c r="M97" i="110"/>
  <c r="M100" i="110"/>
  <c r="M103" i="110"/>
  <c r="M101" i="110"/>
  <c r="M102" i="110"/>
  <c r="M105" i="110"/>
  <c r="M106" i="110"/>
  <c r="M110" i="110"/>
  <c r="M107" i="110"/>
  <c r="M108" i="110"/>
  <c r="M109" i="110"/>
  <c r="N76" i="110"/>
  <c r="N77" i="110"/>
  <c r="N87" i="110"/>
  <c r="N78" i="110"/>
  <c r="N79" i="110"/>
  <c r="N80" i="110"/>
  <c r="N81" i="110"/>
  <c r="N82" i="110"/>
  <c r="N83" i="110"/>
  <c r="N84" i="110"/>
  <c r="N85" i="110"/>
  <c r="N86" i="110"/>
  <c r="N90" i="110"/>
  <c r="N91" i="110"/>
  <c r="N94" i="110"/>
  <c r="N92" i="110"/>
  <c r="N93" i="110"/>
  <c r="N96" i="110"/>
  <c r="N98" i="110"/>
  <c r="N97" i="110"/>
  <c r="N100" i="110"/>
  <c r="N103" i="110"/>
  <c r="N101" i="110"/>
  <c r="N102" i="110"/>
  <c r="N105" i="110"/>
  <c r="N106" i="110"/>
  <c r="N110" i="110"/>
  <c r="N107" i="110"/>
  <c r="N108" i="110"/>
  <c r="N109" i="110"/>
  <c r="O76" i="110"/>
  <c r="O77" i="110"/>
  <c r="O87" i="110"/>
  <c r="O78" i="110"/>
  <c r="O79" i="110"/>
  <c r="O80" i="110"/>
  <c r="O81" i="110"/>
  <c r="O82" i="110"/>
  <c r="O83" i="110"/>
  <c r="O84" i="110"/>
  <c r="O85" i="110"/>
  <c r="O86" i="110"/>
  <c r="O90" i="110"/>
  <c r="O91" i="110"/>
  <c r="O94" i="110"/>
  <c r="O92" i="110"/>
  <c r="O93" i="110"/>
  <c r="O96" i="110"/>
  <c r="O98" i="110"/>
  <c r="O97" i="110"/>
  <c r="O100" i="110"/>
  <c r="O103" i="110"/>
  <c r="O101" i="110"/>
  <c r="O102" i="110"/>
  <c r="O105" i="110"/>
  <c r="O106" i="110"/>
  <c r="O110" i="110"/>
  <c r="O107" i="110"/>
  <c r="O108" i="110"/>
  <c r="O109" i="110"/>
  <c r="A15" i="110"/>
  <c r="C43" i="110"/>
  <c r="C20" i="110"/>
  <c r="C46" i="110"/>
  <c r="E46" i="110"/>
  <c r="G46" i="110"/>
  <c r="F79" i="110"/>
  <c r="F109" i="110"/>
  <c r="F77" i="110"/>
  <c r="F78" i="110"/>
  <c r="C80" i="110"/>
  <c r="F80" i="110"/>
  <c r="F81" i="110"/>
  <c r="F82" i="110"/>
  <c r="C83" i="110"/>
  <c r="F83" i="110"/>
  <c r="F84" i="110"/>
  <c r="F85" i="110"/>
  <c r="C86" i="110"/>
  <c r="F86" i="110"/>
  <c r="F90" i="110"/>
  <c r="F91" i="110"/>
  <c r="F92" i="110"/>
  <c r="F93" i="110"/>
  <c r="F96" i="110"/>
  <c r="F97" i="110"/>
  <c r="F100" i="110"/>
  <c r="F101" i="110"/>
  <c r="F102" i="110"/>
  <c r="F105" i="110"/>
  <c r="F106" i="110"/>
  <c r="F107" i="110"/>
  <c r="F108" i="110"/>
  <c r="C76" i="110"/>
  <c r="F76" i="110"/>
  <c r="F110" i="110"/>
  <c r="C116" i="110"/>
  <c r="C28" i="110"/>
  <c r="C19" i="110"/>
  <c r="G35" i="110"/>
  <c r="G34" i="110"/>
  <c r="C64" i="110"/>
  <c r="C23" i="110"/>
  <c r="C57" i="110"/>
  <c r="C22" i="110"/>
  <c r="B90" i="108"/>
  <c r="B91" i="108"/>
  <c r="B92" i="108"/>
  <c r="B93" i="108"/>
  <c r="B94" i="108"/>
  <c r="B95" i="108"/>
  <c r="B96" i="108"/>
  <c r="B97" i="108"/>
  <c r="B98" i="108"/>
  <c r="B99" i="108"/>
  <c r="B89" i="108"/>
  <c r="BU130" i="43"/>
  <c r="B71" i="108"/>
  <c r="B72" i="108"/>
  <c r="B73" i="108"/>
  <c r="B74" i="108"/>
  <c r="B75" i="108"/>
  <c r="B76" i="108"/>
  <c r="B77" i="108"/>
  <c r="B78" i="108"/>
  <c r="BU121" i="43"/>
  <c r="B79" i="108"/>
  <c r="B80" i="108"/>
  <c r="B81" i="108"/>
  <c r="B82" i="108"/>
  <c r="B83" i="108"/>
  <c r="B84" i="108"/>
  <c r="B85" i="108"/>
  <c r="B86" i="108"/>
  <c r="B70" i="108"/>
  <c r="BU115" i="43"/>
  <c r="B56" i="108"/>
  <c r="B57" i="108"/>
  <c r="B58" i="108"/>
  <c r="B59" i="108"/>
  <c r="B60" i="108"/>
  <c r="B61" i="108"/>
  <c r="BU103" i="43"/>
  <c r="B62" i="108"/>
  <c r="B63" i="108"/>
  <c r="B64" i="108"/>
  <c r="B65" i="108"/>
  <c r="B66" i="108"/>
  <c r="B67" i="108"/>
  <c r="B55" i="108"/>
  <c r="BU96" i="43"/>
  <c r="B40" i="108"/>
  <c r="B41" i="108"/>
  <c r="BU76" i="43"/>
  <c r="B42" i="108"/>
  <c r="B43" i="108"/>
  <c r="B44" i="108"/>
  <c r="B45" i="108"/>
  <c r="B46" i="108"/>
  <c r="B47" i="108"/>
  <c r="BU75" i="43"/>
  <c r="B48" i="108"/>
  <c r="B49" i="108"/>
  <c r="B50" i="108"/>
  <c r="B51" i="108"/>
  <c r="B52" i="108"/>
  <c r="B39" i="108"/>
  <c r="BU80" i="43"/>
  <c r="B23" i="108"/>
  <c r="BU61" i="43"/>
  <c r="B24" i="108"/>
  <c r="B25" i="108"/>
  <c r="B26" i="108"/>
  <c r="B27" i="108"/>
  <c r="B28" i="108"/>
  <c r="B29" i="108"/>
  <c r="B30" i="108"/>
  <c r="B31" i="108"/>
  <c r="B32" i="108"/>
  <c r="B33" i="108"/>
  <c r="B34" i="108"/>
  <c r="B35" i="108"/>
  <c r="B36" i="108"/>
  <c r="B22" i="108"/>
  <c r="BU53" i="43"/>
  <c r="B3" i="108"/>
  <c r="BU45" i="43"/>
  <c r="B4" i="108"/>
  <c r="B5" i="108"/>
  <c r="B6" i="108"/>
  <c r="B7" i="108"/>
  <c r="B8" i="108"/>
  <c r="B9" i="108"/>
  <c r="B10" i="108"/>
  <c r="B11" i="108"/>
  <c r="B12" i="108"/>
  <c r="B13" i="108"/>
  <c r="B14" i="108"/>
  <c r="B15" i="108"/>
  <c r="B16" i="108"/>
  <c r="B17" i="108"/>
  <c r="B18" i="108"/>
  <c r="B19" i="108"/>
  <c r="B2" i="108"/>
  <c r="B91" i="107"/>
  <c r="B92" i="107"/>
  <c r="B93" i="107"/>
  <c r="B94" i="107"/>
  <c r="B95" i="107"/>
  <c r="B96" i="107"/>
  <c r="B97" i="107"/>
  <c r="B98" i="107"/>
  <c r="B99" i="107"/>
  <c r="B100" i="107"/>
  <c r="B101" i="107"/>
  <c r="B102" i="107"/>
  <c r="B103" i="107"/>
  <c r="B104" i="107"/>
  <c r="B90" i="107"/>
  <c r="B73" i="107"/>
  <c r="BT124" i="43"/>
  <c r="B74" i="107"/>
  <c r="B75" i="107"/>
  <c r="B76" i="107"/>
  <c r="B77" i="107"/>
  <c r="B78" i="107"/>
  <c r="B79" i="107"/>
  <c r="BT122" i="43"/>
  <c r="B80" i="107"/>
  <c r="B81" i="107"/>
  <c r="B82" i="107"/>
  <c r="B83" i="107"/>
  <c r="B84" i="107"/>
  <c r="B85" i="107"/>
  <c r="B86" i="107"/>
  <c r="B87" i="107"/>
  <c r="B72" i="107"/>
  <c r="B58" i="107"/>
  <c r="B59" i="107"/>
  <c r="B60" i="107"/>
  <c r="B61" i="107"/>
  <c r="B62" i="107"/>
  <c r="B63" i="107"/>
  <c r="B64" i="107"/>
  <c r="B65" i="107"/>
  <c r="B66" i="107"/>
  <c r="B67" i="107"/>
  <c r="B68" i="107"/>
  <c r="B69" i="107"/>
  <c r="B57" i="107"/>
  <c r="BT105" i="43"/>
  <c r="B41" i="107"/>
  <c r="BT80" i="43"/>
  <c r="B42" i="107"/>
  <c r="B43" i="107"/>
  <c r="B44" i="107"/>
  <c r="B45" i="107"/>
  <c r="B46" i="107"/>
  <c r="B47" i="107"/>
  <c r="B48" i="107"/>
  <c r="B49" i="107"/>
  <c r="B50" i="107"/>
  <c r="B51" i="107"/>
  <c r="B52" i="107"/>
  <c r="B53" i="107"/>
  <c r="B54" i="107"/>
  <c r="B40" i="107"/>
  <c r="B23" i="107"/>
  <c r="B24" i="107"/>
  <c r="BT53" i="43"/>
  <c r="B25" i="107"/>
  <c r="B26" i="107"/>
  <c r="B27" i="107"/>
  <c r="B28" i="107"/>
  <c r="B29" i="107"/>
  <c r="B30" i="107"/>
  <c r="B31" i="107"/>
  <c r="B32" i="107"/>
  <c r="B33" i="107"/>
  <c r="B34" i="107"/>
  <c r="B35" i="107"/>
  <c r="B36" i="107"/>
  <c r="B37" i="107"/>
  <c r="B22" i="107"/>
  <c r="B3" i="107"/>
  <c r="B4" i="107"/>
  <c r="B5" i="107"/>
  <c r="B6" i="107"/>
  <c r="B7" i="107"/>
  <c r="B8" i="107"/>
  <c r="B9" i="107"/>
  <c r="B10" i="107"/>
  <c r="B11" i="107"/>
  <c r="B12" i="107"/>
  <c r="B13" i="107"/>
  <c r="B14" i="107"/>
  <c r="B15" i="107"/>
  <c r="B16" i="107"/>
  <c r="B17" i="107"/>
  <c r="B18" i="107"/>
  <c r="B19" i="107"/>
  <c r="B2" i="107"/>
  <c r="BT32" i="43"/>
  <c r="BU38" i="43"/>
  <c r="BU79" i="43"/>
  <c r="BU106" i="43"/>
  <c r="BU95" i="43"/>
  <c r="BU114" i="43"/>
  <c r="BU140" i="43"/>
  <c r="BU50" i="43"/>
  <c r="BU104" i="43"/>
  <c r="BU92" i="43"/>
  <c r="BU139" i="43"/>
  <c r="BU36" i="43"/>
  <c r="BU59" i="43"/>
  <c r="BU86" i="43"/>
  <c r="BU120" i="43"/>
  <c r="BU112" i="43"/>
  <c r="BU138" i="43"/>
  <c r="BU43" i="43"/>
  <c r="BU35" i="43"/>
  <c r="BU84" i="43"/>
  <c r="BU101" i="43"/>
  <c r="BU119" i="43"/>
  <c r="BU111" i="43"/>
  <c r="BU137" i="43"/>
  <c r="BU56" i="43"/>
  <c r="BU73" i="43"/>
  <c r="BU99" i="43"/>
  <c r="BU109" i="43"/>
  <c r="BU110" i="43"/>
  <c r="BU134" i="43"/>
  <c r="BU41" i="43"/>
  <c r="BU64" i="43"/>
  <c r="BU55" i="43"/>
  <c r="BU82" i="43"/>
  <c r="BU98" i="43"/>
  <c r="BU125" i="43"/>
  <c r="BU117" i="43"/>
  <c r="BU129" i="43"/>
  <c r="BU133" i="43"/>
  <c r="BU40" i="43"/>
  <c r="BU54" i="43"/>
  <c r="BU81" i="43"/>
  <c r="BU70" i="43"/>
  <c r="BU97" i="43"/>
  <c r="BU124" i="43"/>
  <c r="BU116" i="43"/>
  <c r="BU142" i="43"/>
  <c r="BU131" i="43"/>
  <c r="BU39" i="43"/>
  <c r="BU62" i="43"/>
  <c r="BU89" i="43"/>
  <c r="BU123" i="43"/>
  <c r="BU141" i="43"/>
  <c r="BT30" i="43"/>
  <c r="BT40" i="43"/>
  <c r="BT44" i="43"/>
  <c r="BT28" i="43"/>
  <c r="BT70" i="43"/>
  <c r="BT76" i="43"/>
  <c r="BT78" i="43"/>
  <c r="BT72" i="43"/>
  <c r="BT77" i="43"/>
  <c r="BT79" i="43"/>
  <c r="BT85" i="43"/>
  <c r="BT111" i="43"/>
  <c r="BT113" i="43"/>
  <c r="BT115" i="43"/>
  <c r="BT118" i="43"/>
  <c r="BT120" i="43"/>
  <c r="BT109" i="43"/>
  <c r="BT110" i="43"/>
  <c r="BT112" i="43"/>
  <c r="BT114" i="43"/>
  <c r="BT116" i="43"/>
  <c r="BT119" i="43"/>
  <c r="BT121" i="43"/>
  <c r="BT126" i="43"/>
  <c r="BT91" i="43"/>
  <c r="BT45" i="43"/>
  <c r="BT37" i="43"/>
  <c r="BT51" i="43"/>
  <c r="BT59" i="43"/>
  <c r="BT61" i="43"/>
  <c r="BT63" i="43"/>
  <c r="BT65" i="43"/>
  <c r="BT49" i="43"/>
  <c r="BT50" i="43"/>
  <c r="BT58" i="43"/>
  <c r="BT60" i="43"/>
  <c r="BT62" i="43"/>
  <c r="BT66" i="43"/>
  <c r="BT90" i="43"/>
  <c r="BT96" i="43"/>
  <c r="BT98" i="43"/>
  <c r="BT100" i="43"/>
  <c r="BT103" i="43"/>
  <c r="BT93" i="43"/>
  <c r="BT131" i="43"/>
  <c r="BT134" i="43"/>
  <c r="BT136" i="43"/>
  <c r="BT139" i="43"/>
  <c r="BT141" i="43"/>
  <c r="BT143" i="43"/>
  <c r="BT145" i="43"/>
  <c r="BT129" i="43"/>
  <c r="BT135" i="43"/>
  <c r="BT138" i="43"/>
  <c r="BT140" i="43"/>
  <c r="BT142" i="43"/>
  <c r="BT144" i="43"/>
  <c r="BT146" i="43"/>
  <c r="BT133" i="43"/>
  <c r="BT43" i="43"/>
  <c r="BT104" i="43"/>
  <c r="BT101" i="43"/>
  <c r="BT99" i="43"/>
  <c r="BT97" i="43"/>
  <c r="BT94" i="43"/>
  <c r="DD14" i="43"/>
  <c r="B59" i="99"/>
  <c r="B60" i="99"/>
  <c r="B61" i="99"/>
  <c r="B62" i="99"/>
  <c r="B63" i="99"/>
  <c r="B64" i="99"/>
  <c r="B65" i="99"/>
  <c r="B66" i="99"/>
  <c r="B67" i="99"/>
  <c r="B68" i="99"/>
  <c r="B69" i="99"/>
  <c r="B58" i="99"/>
  <c r="B42" i="99"/>
  <c r="B43" i="99"/>
  <c r="B44" i="99"/>
  <c r="B45" i="99"/>
  <c r="B46" i="99"/>
  <c r="B47" i="99"/>
  <c r="B48" i="99"/>
  <c r="B49" i="99"/>
  <c r="B50" i="99"/>
  <c r="B51" i="99"/>
  <c r="B52" i="99"/>
  <c r="B53" i="99"/>
  <c r="B54" i="99"/>
  <c r="B55" i="99"/>
  <c r="B41" i="99"/>
  <c r="B22" i="99"/>
  <c r="B23" i="99"/>
  <c r="B24" i="99"/>
  <c r="B25" i="99"/>
  <c r="B26" i="99"/>
  <c r="B27" i="99"/>
  <c r="B28" i="99"/>
  <c r="B29" i="99"/>
  <c r="B30" i="99"/>
  <c r="B31" i="99"/>
  <c r="B32" i="99"/>
  <c r="B33" i="99"/>
  <c r="B34" i="99"/>
  <c r="B35" i="99"/>
  <c r="B36" i="99"/>
  <c r="B37" i="99"/>
  <c r="B38" i="99"/>
  <c r="B21" i="99"/>
  <c r="B3" i="99"/>
  <c r="B4" i="99"/>
  <c r="B5" i="99"/>
  <c r="B6" i="99"/>
  <c r="DZ11" i="43"/>
  <c r="B7" i="99"/>
  <c r="B8" i="99"/>
  <c r="B9" i="99"/>
  <c r="DZ10" i="43"/>
  <c r="B10" i="99"/>
  <c r="B11" i="99"/>
  <c r="B12" i="99"/>
  <c r="B13" i="99"/>
  <c r="B14" i="99"/>
  <c r="B15" i="99"/>
  <c r="B16" i="99"/>
  <c r="B17" i="99"/>
  <c r="B18" i="99"/>
  <c r="B2" i="99"/>
  <c r="B91" i="98"/>
  <c r="B92" i="98"/>
  <c r="B93" i="98"/>
  <c r="BK133" i="43"/>
  <c r="B94" i="98"/>
  <c r="B95" i="98"/>
  <c r="B96" i="98"/>
  <c r="BK139" i="43"/>
  <c r="B97" i="98"/>
  <c r="B98" i="98"/>
  <c r="B99" i="98"/>
  <c r="B100" i="98"/>
  <c r="B101" i="98"/>
  <c r="B102" i="98"/>
  <c r="B103" i="98"/>
  <c r="B104" i="98"/>
  <c r="B105" i="98"/>
  <c r="B90" i="98"/>
  <c r="B73" i="98"/>
  <c r="B74" i="98"/>
  <c r="B75" i="98"/>
  <c r="BK112" i="43"/>
  <c r="B76" i="98"/>
  <c r="B77" i="98"/>
  <c r="B78" i="98"/>
  <c r="BK118" i="43"/>
  <c r="B79" i="98"/>
  <c r="B80" i="98"/>
  <c r="B81" i="98"/>
  <c r="B82" i="98"/>
  <c r="B83" i="98"/>
  <c r="B84" i="98"/>
  <c r="B85" i="98"/>
  <c r="B86" i="98"/>
  <c r="B87" i="98"/>
  <c r="B72" i="98"/>
  <c r="B55" i="98"/>
  <c r="B56" i="98"/>
  <c r="B57" i="98"/>
  <c r="BK106" i="43"/>
  <c r="B58" i="98"/>
  <c r="B59" i="98"/>
  <c r="B60" i="98"/>
  <c r="BK100" i="43"/>
  <c r="B61" i="98"/>
  <c r="B62" i="98"/>
  <c r="B63" i="98"/>
  <c r="B64" i="98"/>
  <c r="B65" i="98"/>
  <c r="B66" i="98"/>
  <c r="B67" i="98"/>
  <c r="B68" i="98"/>
  <c r="B69" i="98"/>
  <c r="B54" i="98"/>
  <c r="B41" i="98"/>
  <c r="B42" i="98"/>
  <c r="B43" i="98"/>
  <c r="B44" i="98"/>
  <c r="B45" i="98"/>
  <c r="B46" i="98"/>
  <c r="B47" i="98"/>
  <c r="B48" i="98"/>
  <c r="B49" i="98"/>
  <c r="B50" i="98"/>
  <c r="B51" i="98"/>
  <c r="B40" i="98"/>
  <c r="B21" i="98"/>
  <c r="B22" i="98"/>
  <c r="B23" i="98"/>
  <c r="B24" i="98"/>
  <c r="B25" i="98"/>
  <c r="B26" i="98"/>
  <c r="B27" i="98"/>
  <c r="B28" i="98"/>
  <c r="B29" i="98"/>
  <c r="B30" i="98"/>
  <c r="B31" i="98"/>
  <c r="B32" i="98"/>
  <c r="B33" i="98"/>
  <c r="B34" i="98"/>
  <c r="B35" i="98"/>
  <c r="B36" i="98"/>
  <c r="B37" i="98"/>
  <c r="B20" i="98"/>
  <c r="BK65" i="43"/>
  <c r="B3" i="98"/>
  <c r="B4" i="98"/>
  <c r="B5" i="98"/>
  <c r="B6" i="98"/>
  <c r="B7" i="98"/>
  <c r="B8" i="98"/>
  <c r="B9" i="98"/>
  <c r="B10" i="98"/>
  <c r="B11" i="98"/>
  <c r="B12" i="98"/>
  <c r="B13" i="98"/>
  <c r="B14" i="98"/>
  <c r="B15" i="98"/>
  <c r="B16" i="98"/>
  <c r="B17" i="98"/>
  <c r="B2" i="98"/>
  <c r="EB17" i="43"/>
  <c r="BK93" i="43"/>
  <c r="EB15" i="43"/>
  <c r="EB16" i="43"/>
  <c r="BK122" i="43"/>
  <c r="BK45" i="43"/>
  <c r="BK91" i="43"/>
  <c r="BK125" i="43"/>
  <c r="BK131" i="43"/>
  <c r="DZ9" i="43"/>
  <c r="DZ21" i="43"/>
  <c r="DZ24" i="43"/>
  <c r="DZ8" i="43"/>
  <c r="DZ12" i="43"/>
  <c r="DZ14" i="43"/>
  <c r="DZ22" i="43"/>
  <c r="DZ7" i="43"/>
  <c r="BK105" i="43"/>
  <c r="BK109" i="43"/>
  <c r="BK124" i="43"/>
  <c r="BK129" i="43"/>
  <c r="BK145" i="43"/>
  <c r="BK130" i="43"/>
  <c r="BK44" i="43"/>
  <c r="BK61" i="43"/>
  <c r="BK144" i="43"/>
  <c r="BK38" i="43"/>
  <c r="BK142" i="43"/>
  <c r="BK56" i="43"/>
  <c r="BK99" i="43"/>
  <c r="BK138" i="43"/>
  <c r="BK97" i="43"/>
  <c r="BK115" i="43"/>
  <c r="BK52" i="43"/>
  <c r="BK96" i="43"/>
  <c r="BK136" i="43"/>
  <c r="BK94" i="43"/>
  <c r="BK113" i="43"/>
  <c r="B72" i="86"/>
  <c r="B106" i="86"/>
  <c r="B107" i="86"/>
  <c r="B91" i="86"/>
  <c r="B76" i="86"/>
  <c r="B77" i="86"/>
  <c r="B78" i="86"/>
  <c r="B79" i="86"/>
  <c r="B80" i="86"/>
  <c r="B81" i="86"/>
  <c r="B82" i="86"/>
  <c r="B83" i="86"/>
  <c r="B84" i="86"/>
  <c r="B85" i="86"/>
  <c r="B86" i="86"/>
  <c r="B87" i="86"/>
  <c r="B88" i="86"/>
  <c r="B89" i="86"/>
  <c r="B90" i="86"/>
  <c r="B23" i="29"/>
  <c r="B24" i="29"/>
  <c r="B25" i="29"/>
  <c r="B26" i="29"/>
  <c r="B27" i="29"/>
  <c r="B28" i="29"/>
  <c r="B29" i="29"/>
  <c r="B30" i="29"/>
  <c r="B31" i="29"/>
  <c r="B32" i="29"/>
  <c r="B33" i="29"/>
  <c r="B34" i="29"/>
  <c r="B35" i="29"/>
  <c r="B36" i="29"/>
  <c r="B37" i="29"/>
  <c r="B22" i="29"/>
  <c r="AY35" i="43"/>
  <c r="B98" i="97"/>
  <c r="B99" i="97"/>
  <c r="B100" i="97"/>
  <c r="B101" i="97"/>
  <c r="B102" i="97"/>
  <c r="B103" i="97"/>
  <c r="B104" i="97"/>
  <c r="BL139" i="43"/>
  <c r="B105" i="97"/>
  <c r="B106" i="97"/>
  <c r="B107" i="97"/>
  <c r="B108" i="97"/>
  <c r="B109" i="97"/>
  <c r="B110" i="97"/>
  <c r="B111" i="97"/>
  <c r="B112" i="97"/>
  <c r="B97" i="97"/>
  <c r="B78" i="97"/>
  <c r="B79" i="97"/>
  <c r="B80" i="97"/>
  <c r="B81" i="97"/>
  <c r="B82" i="97"/>
  <c r="B83" i="97"/>
  <c r="B84" i="97"/>
  <c r="BL115" i="43"/>
  <c r="B85" i="97"/>
  <c r="B86" i="97"/>
  <c r="B87" i="97"/>
  <c r="B88" i="97"/>
  <c r="B89" i="97"/>
  <c r="B90" i="97"/>
  <c r="B91" i="97"/>
  <c r="B92" i="97"/>
  <c r="B93" i="97"/>
  <c r="B94" i="97"/>
  <c r="B77" i="97"/>
  <c r="B59" i="97"/>
  <c r="B60" i="97"/>
  <c r="B61" i="97"/>
  <c r="B62" i="97"/>
  <c r="B63" i="97"/>
  <c r="BL93" i="43"/>
  <c r="B64" i="97"/>
  <c r="B65" i="97"/>
  <c r="B66" i="97"/>
  <c r="B67" i="97"/>
  <c r="B68" i="97"/>
  <c r="B69" i="97"/>
  <c r="B70" i="97"/>
  <c r="B71" i="97"/>
  <c r="B72" i="97"/>
  <c r="B73" i="97"/>
  <c r="B74" i="97"/>
  <c r="B58" i="97"/>
  <c r="B41" i="97"/>
  <c r="B42" i="97"/>
  <c r="B43" i="97"/>
  <c r="B44" i="97"/>
  <c r="BL73" i="43"/>
  <c r="B45" i="97"/>
  <c r="B46" i="97"/>
  <c r="B47" i="97"/>
  <c r="B48" i="97"/>
  <c r="B49" i="97"/>
  <c r="B50" i="97"/>
  <c r="B51" i="97"/>
  <c r="B52" i="97"/>
  <c r="B53" i="97"/>
  <c r="B54" i="97"/>
  <c r="B55" i="97"/>
  <c r="B40" i="97"/>
  <c r="B22" i="97"/>
  <c r="B23" i="97"/>
  <c r="B24" i="97"/>
  <c r="B25" i="97"/>
  <c r="BL57" i="43"/>
  <c r="B26" i="97"/>
  <c r="B27" i="97"/>
  <c r="B28" i="97"/>
  <c r="B29" i="97"/>
  <c r="B30" i="97"/>
  <c r="B31" i="97"/>
  <c r="B32" i="97"/>
  <c r="B33" i="97"/>
  <c r="B34" i="97"/>
  <c r="B35" i="97"/>
  <c r="B36" i="97"/>
  <c r="B37" i="97"/>
  <c r="B21" i="97"/>
  <c r="B3" i="97"/>
  <c r="B4" i="97"/>
  <c r="B5" i="97"/>
  <c r="BL40" i="43"/>
  <c r="B6" i="97"/>
  <c r="B7" i="97"/>
  <c r="B8" i="97"/>
  <c r="B9" i="97"/>
  <c r="B10" i="97"/>
  <c r="B11" i="97"/>
  <c r="B12" i="97"/>
  <c r="B13" i="97"/>
  <c r="B14" i="97"/>
  <c r="B15" i="97"/>
  <c r="B16" i="97"/>
  <c r="B17" i="97"/>
  <c r="B18" i="97"/>
  <c r="B2" i="97"/>
  <c r="B103" i="96"/>
  <c r="B97" i="96"/>
  <c r="BM142" i="43"/>
  <c r="B98" i="96"/>
  <c r="B99" i="96"/>
  <c r="B100" i="96"/>
  <c r="B101" i="96"/>
  <c r="B102" i="96"/>
  <c r="B104" i="96"/>
  <c r="B105" i="96"/>
  <c r="B106" i="96"/>
  <c r="B107" i="96"/>
  <c r="B108" i="96"/>
  <c r="B109" i="96"/>
  <c r="B96" i="96"/>
  <c r="B88" i="96"/>
  <c r="B89" i="96"/>
  <c r="B90" i="96"/>
  <c r="B91" i="96"/>
  <c r="B92" i="96"/>
  <c r="B93" i="96"/>
  <c r="B77" i="96"/>
  <c r="B78" i="96"/>
  <c r="B79" i="96"/>
  <c r="B80" i="96"/>
  <c r="B81" i="96"/>
  <c r="B82" i="96"/>
  <c r="BM126" i="43"/>
  <c r="B83" i="96"/>
  <c r="B84" i="96"/>
  <c r="B85" i="96"/>
  <c r="B86" i="96"/>
  <c r="B87" i="96"/>
  <c r="B76" i="96"/>
  <c r="B57" i="96"/>
  <c r="B58" i="96"/>
  <c r="B59" i="96"/>
  <c r="B60" i="96"/>
  <c r="B61" i="96"/>
  <c r="B62" i="96"/>
  <c r="B63" i="96"/>
  <c r="B64" i="96"/>
  <c r="B65" i="96"/>
  <c r="B66" i="96"/>
  <c r="B67" i="96"/>
  <c r="B68" i="96"/>
  <c r="B69" i="96"/>
  <c r="B70" i="96"/>
  <c r="B71" i="96"/>
  <c r="B72" i="96"/>
  <c r="B73" i="96"/>
  <c r="B56" i="96"/>
  <c r="BM93" i="43"/>
  <c r="B40" i="96"/>
  <c r="B41" i="96"/>
  <c r="B42" i="96"/>
  <c r="B43" i="96"/>
  <c r="B44" i="96"/>
  <c r="B45" i="96"/>
  <c r="B46" i="96"/>
  <c r="B47" i="96"/>
  <c r="BM78" i="43"/>
  <c r="B48" i="96"/>
  <c r="B49" i="96"/>
  <c r="B50" i="96"/>
  <c r="B51" i="96"/>
  <c r="B52" i="96"/>
  <c r="B53" i="96"/>
  <c r="B39" i="96"/>
  <c r="B22" i="96"/>
  <c r="BM52" i="43"/>
  <c r="B23" i="96"/>
  <c r="B24" i="96"/>
  <c r="B25" i="96"/>
  <c r="B26" i="96"/>
  <c r="B27" i="96"/>
  <c r="B28" i="96"/>
  <c r="B29" i="96"/>
  <c r="B30" i="96"/>
  <c r="B31" i="96"/>
  <c r="B32" i="96"/>
  <c r="B33" i="96"/>
  <c r="B34" i="96"/>
  <c r="B35" i="96"/>
  <c r="B36" i="96"/>
  <c r="B21" i="96"/>
  <c r="BM49" i="43"/>
  <c r="B3" i="96"/>
  <c r="B4" i="96"/>
  <c r="B5" i="96"/>
  <c r="B6" i="96"/>
  <c r="B7" i="96"/>
  <c r="B8" i="96"/>
  <c r="B9" i="96"/>
  <c r="B10" i="96"/>
  <c r="BM39" i="43"/>
  <c r="B11" i="96"/>
  <c r="B12" i="96"/>
  <c r="B13" i="96"/>
  <c r="B14" i="96"/>
  <c r="B15" i="96"/>
  <c r="B16" i="96"/>
  <c r="B17" i="96"/>
  <c r="B18" i="96"/>
  <c r="B2" i="96"/>
  <c r="BL49" i="43"/>
  <c r="ED7" i="43"/>
  <c r="ED9" i="43"/>
  <c r="ED13" i="43"/>
  <c r="ED24" i="43"/>
  <c r="ED14" i="43"/>
  <c r="BL51" i="43"/>
  <c r="BL55" i="43"/>
  <c r="BL56" i="43"/>
  <c r="BL53" i="43"/>
  <c r="BL140" i="43"/>
  <c r="BL144" i="43"/>
  <c r="BL133" i="43"/>
  <c r="BL137" i="43"/>
  <c r="BL134" i="43"/>
  <c r="BL146" i="43"/>
  <c r="BL135" i="43"/>
  <c r="BL129" i="43"/>
  <c r="BM30" i="43"/>
  <c r="BM34" i="43"/>
  <c r="BM31" i="43"/>
  <c r="BM35" i="43"/>
  <c r="BM43" i="43"/>
  <c r="BM44" i="43"/>
  <c r="BM29" i="43"/>
  <c r="BM33" i="43"/>
  <c r="BM45" i="43"/>
  <c r="BM104" i="43"/>
  <c r="BM102" i="43"/>
  <c r="BM138" i="43"/>
  <c r="BM144" i="43"/>
  <c r="BM132" i="43"/>
  <c r="BL76" i="43"/>
  <c r="BL84" i="43"/>
  <c r="BL69" i="43"/>
  <c r="BL82" i="43"/>
  <c r="BL71" i="43"/>
  <c r="BL75" i="43"/>
  <c r="BL106" i="43"/>
  <c r="BL102" i="43"/>
  <c r="BL89" i="43"/>
  <c r="BL94" i="43"/>
  <c r="BL103" i="43"/>
  <c r="BL96" i="43"/>
  <c r="BM64" i="43"/>
  <c r="BM50" i="43"/>
  <c r="BM70" i="43"/>
  <c r="BM75" i="43"/>
  <c r="BM71" i="43"/>
  <c r="BM76" i="43"/>
  <c r="BM84" i="43"/>
  <c r="BM77" i="43"/>
  <c r="BM86" i="43"/>
  <c r="BM74" i="43"/>
  <c r="BL110" i="43"/>
  <c r="BL122" i="43"/>
  <c r="BL111" i="43"/>
  <c r="BL109" i="43"/>
  <c r="BL116" i="43"/>
  <c r="BL124" i="43"/>
  <c r="BL113" i="43"/>
  <c r="BL117" i="43"/>
  <c r="BM110" i="43"/>
  <c r="BM122" i="43"/>
  <c r="BM111" i="43"/>
  <c r="BM119" i="43"/>
  <c r="BM116" i="43"/>
  <c r="BM113" i="43"/>
  <c r="BM125" i="43"/>
  <c r="BL36" i="43"/>
  <c r="BL30" i="43"/>
  <c r="BL34" i="43"/>
  <c r="BL35" i="43"/>
  <c r="B108" i="94"/>
  <c r="B107" i="94"/>
  <c r="B106" i="94"/>
  <c r="B105" i="94"/>
  <c r="B104" i="94"/>
  <c r="B103" i="94"/>
  <c r="B102" i="94"/>
  <c r="B101" i="94"/>
  <c r="B100" i="94"/>
  <c r="B99" i="94"/>
  <c r="B98" i="94"/>
  <c r="B97" i="94"/>
  <c r="B96" i="94"/>
  <c r="B95" i="94"/>
  <c r="B94" i="94"/>
  <c r="B93" i="94"/>
  <c r="B90" i="94"/>
  <c r="B89" i="94"/>
  <c r="B88" i="94"/>
  <c r="B87" i="94"/>
  <c r="B86" i="94"/>
  <c r="B85" i="94"/>
  <c r="B84" i="94"/>
  <c r="B83" i="94"/>
  <c r="B82" i="94"/>
  <c r="B81" i="94"/>
  <c r="B80" i="94"/>
  <c r="B79" i="94"/>
  <c r="B78" i="94"/>
  <c r="B77" i="94"/>
  <c r="B76" i="94"/>
  <c r="B75" i="94"/>
  <c r="B72" i="94"/>
  <c r="B71" i="94"/>
  <c r="B70" i="94"/>
  <c r="B69" i="94"/>
  <c r="B68" i="94"/>
  <c r="B67" i="94"/>
  <c r="B66" i="94"/>
  <c r="B65" i="94"/>
  <c r="B64" i="94"/>
  <c r="B63" i="94"/>
  <c r="B62" i="94"/>
  <c r="B61" i="94"/>
  <c r="B60" i="94"/>
  <c r="B59" i="94"/>
  <c r="B58" i="94"/>
  <c r="B55" i="94"/>
  <c r="B54" i="94"/>
  <c r="B53" i="94"/>
  <c r="B52" i="94"/>
  <c r="B51" i="94"/>
  <c r="B50" i="94"/>
  <c r="B49" i="94"/>
  <c r="B48" i="94"/>
  <c r="B47" i="94"/>
  <c r="B46" i="94"/>
  <c r="B45" i="94"/>
  <c r="B44" i="94"/>
  <c r="B43" i="94"/>
  <c r="B42" i="94"/>
  <c r="B41" i="94"/>
  <c r="B38" i="94"/>
  <c r="B37" i="94"/>
  <c r="B36" i="94"/>
  <c r="B35" i="94"/>
  <c r="B34" i="94"/>
  <c r="B33" i="94"/>
  <c r="B32" i="94"/>
  <c r="B31" i="94"/>
  <c r="B30" i="94"/>
  <c r="B29" i="94"/>
  <c r="B28" i="94"/>
  <c r="B27" i="94"/>
  <c r="B26" i="94"/>
  <c r="B25" i="94"/>
  <c r="B24" i="94"/>
  <c r="B23" i="94"/>
  <c r="B22" i="94"/>
  <c r="F19" i="94"/>
  <c r="G19" i="94"/>
  <c r="B19" i="94"/>
  <c r="F18" i="94"/>
  <c r="G18" i="94"/>
  <c r="B18" i="94"/>
  <c r="F17" i="94"/>
  <c r="G17" i="94"/>
  <c r="B17" i="94"/>
  <c r="F16" i="94"/>
  <c r="G16" i="94"/>
  <c r="B16" i="94"/>
  <c r="F15" i="94"/>
  <c r="B15" i="94"/>
  <c r="F14" i="94"/>
  <c r="G14" i="94"/>
  <c r="B14" i="94"/>
  <c r="F13" i="94"/>
  <c r="G13" i="94"/>
  <c r="B13" i="94"/>
  <c r="F12" i="94"/>
  <c r="B12" i="94"/>
  <c r="F11" i="94"/>
  <c r="G11" i="94"/>
  <c r="B11" i="94"/>
  <c r="F10" i="94"/>
  <c r="G10" i="94"/>
  <c r="B10" i="94"/>
  <c r="F9" i="94"/>
  <c r="G9" i="94"/>
  <c r="B9" i="94"/>
  <c r="F8" i="94"/>
  <c r="G8" i="94"/>
  <c r="B8" i="94"/>
  <c r="F7" i="94"/>
  <c r="G7" i="94"/>
  <c r="B7" i="94"/>
  <c r="F6" i="94"/>
  <c r="G6" i="94"/>
  <c r="B6" i="94"/>
  <c r="F5" i="94"/>
  <c r="G5" i="94"/>
  <c r="B5" i="94"/>
  <c r="F4" i="94"/>
  <c r="B4" i="94"/>
  <c r="F3" i="94"/>
  <c r="G3" i="94"/>
  <c r="B3" i="94"/>
  <c r="F2" i="94"/>
  <c r="G2" i="94"/>
  <c r="B2" i="94"/>
  <c r="B94" i="93"/>
  <c r="B93" i="93"/>
  <c r="B92" i="93"/>
  <c r="B91" i="93"/>
  <c r="B90" i="93"/>
  <c r="B89" i="93"/>
  <c r="B88" i="93"/>
  <c r="B87" i="93"/>
  <c r="B86" i="93"/>
  <c r="B85" i="93"/>
  <c r="B84" i="93"/>
  <c r="B83" i="93"/>
  <c r="B82" i="93"/>
  <c r="B81" i="93"/>
  <c r="B80" i="93"/>
  <c r="B79" i="93"/>
  <c r="B76" i="93"/>
  <c r="B75" i="93"/>
  <c r="B74" i="93"/>
  <c r="B73" i="93"/>
  <c r="B72" i="93"/>
  <c r="B71" i="93"/>
  <c r="B70" i="93"/>
  <c r="B69" i="93"/>
  <c r="B68" i="93"/>
  <c r="B67" i="93"/>
  <c r="B66" i="93"/>
  <c r="B65" i="93"/>
  <c r="B64" i="93"/>
  <c r="B61" i="93"/>
  <c r="B60" i="93"/>
  <c r="B59" i="93"/>
  <c r="B58" i="93"/>
  <c r="B57" i="93"/>
  <c r="B56" i="93"/>
  <c r="B55" i="93"/>
  <c r="B54" i="93"/>
  <c r="B53" i="93"/>
  <c r="B52" i="93"/>
  <c r="B51" i="93"/>
  <c r="B50" i="93"/>
  <c r="B47" i="93"/>
  <c r="B46" i="93"/>
  <c r="B45" i="93"/>
  <c r="B44" i="93"/>
  <c r="B43" i="93"/>
  <c r="B42" i="93"/>
  <c r="B41" i="93"/>
  <c r="B40" i="93"/>
  <c r="B39" i="93"/>
  <c r="B38" i="93"/>
  <c r="B37" i="93"/>
  <c r="B36" i="93"/>
  <c r="B35" i="93"/>
  <c r="B34" i="93"/>
  <c r="B31" i="93"/>
  <c r="B30" i="93"/>
  <c r="B29" i="93"/>
  <c r="B28" i="93"/>
  <c r="B27" i="93"/>
  <c r="B26" i="93"/>
  <c r="B25" i="93"/>
  <c r="B24" i="93"/>
  <c r="B23" i="93"/>
  <c r="B22" i="93"/>
  <c r="B21" i="93"/>
  <c r="F19" i="93"/>
  <c r="G19" i="93"/>
  <c r="F18" i="93"/>
  <c r="G18" i="93"/>
  <c r="B18" i="93"/>
  <c r="F17" i="93"/>
  <c r="G17" i="93"/>
  <c r="B17" i="93"/>
  <c r="F16" i="93"/>
  <c r="G16" i="93"/>
  <c r="B16" i="93"/>
  <c r="F15" i="93"/>
  <c r="G15" i="93"/>
  <c r="B15" i="93"/>
  <c r="F14" i="93"/>
  <c r="G14" i="93"/>
  <c r="B14" i="93"/>
  <c r="F13" i="93"/>
  <c r="G13" i="93"/>
  <c r="B13" i="93"/>
  <c r="F12" i="93"/>
  <c r="G12" i="93"/>
  <c r="B12" i="93"/>
  <c r="F11" i="93"/>
  <c r="G11" i="93"/>
  <c r="B11" i="93"/>
  <c r="F10" i="93"/>
  <c r="G10" i="93"/>
  <c r="B10" i="93"/>
  <c r="F9" i="93"/>
  <c r="G9" i="93"/>
  <c r="B9" i="93"/>
  <c r="F8" i="93"/>
  <c r="G8" i="93"/>
  <c r="B8" i="93"/>
  <c r="F7" i="93"/>
  <c r="G7" i="93"/>
  <c r="B7" i="93"/>
  <c r="F6" i="93"/>
  <c r="G6" i="93"/>
  <c r="B6" i="93"/>
  <c r="F5" i="93"/>
  <c r="G5" i="93"/>
  <c r="B5" i="93"/>
  <c r="F4" i="93"/>
  <c r="G4" i="93"/>
  <c r="B4" i="93"/>
  <c r="F3" i="93"/>
  <c r="G3" i="93"/>
  <c r="B3" i="93"/>
  <c r="F2" i="93"/>
  <c r="G2" i="93"/>
  <c r="B2" i="93"/>
  <c r="B96" i="92"/>
  <c r="B95" i="92"/>
  <c r="B94" i="92"/>
  <c r="B93" i="92"/>
  <c r="B92" i="92"/>
  <c r="B91" i="92"/>
  <c r="B90" i="92"/>
  <c r="B89" i="92"/>
  <c r="B88" i="92"/>
  <c r="B87" i="92"/>
  <c r="B86" i="92"/>
  <c r="B85" i="92"/>
  <c r="B84" i="92"/>
  <c r="B83" i="92"/>
  <c r="B80" i="92"/>
  <c r="B79" i="92"/>
  <c r="B78" i="92"/>
  <c r="B77" i="92"/>
  <c r="B76" i="92"/>
  <c r="B75" i="92"/>
  <c r="B74" i="92"/>
  <c r="B73" i="92"/>
  <c r="B72" i="92"/>
  <c r="B71" i="92"/>
  <c r="B70" i="92"/>
  <c r="B69" i="92"/>
  <c r="B66" i="92"/>
  <c r="B65" i="92"/>
  <c r="B64" i="92"/>
  <c r="B63" i="92"/>
  <c r="B62" i="92"/>
  <c r="B61" i="92"/>
  <c r="B60" i="92"/>
  <c r="B59" i="92"/>
  <c r="B58" i="92"/>
  <c r="B57" i="92"/>
  <c r="B56" i="92"/>
  <c r="B55" i="92"/>
  <c r="B54" i="92"/>
  <c r="B53" i="92"/>
  <c r="B50" i="92"/>
  <c r="B49" i="92"/>
  <c r="B48" i="92"/>
  <c r="B47" i="92"/>
  <c r="B46" i="92"/>
  <c r="B45" i="92"/>
  <c r="B44" i="92"/>
  <c r="B43" i="92"/>
  <c r="B42" i="92"/>
  <c r="B41" i="92"/>
  <c r="B40" i="92"/>
  <c r="B39" i="92"/>
  <c r="B38" i="92"/>
  <c r="B37" i="92"/>
  <c r="B34" i="92"/>
  <c r="B33" i="92"/>
  <c r="B32" i="92"/>
  <c r="B31" i="92"/>
  <c r="B30" i="92"/>
  <c r="B29" i="92"/>
  <c r="B28" i="92"/>
  <c r="B27" i="92"/>
  <c r="B26" i="92"/>
  <c r="B25" i="92"/>
  <c r="B24" i="92"/>
  <c r="B23" i="92"/>
  <c r="B22" i="92"/>
  <c r="B21" i="92"/>
  <c r="B20" i="92"/>
  <c r="F19" i="92"/>
  <c r="G19" i="92"/>
  <c r="F18" i="92"/>
  <c r="G18" i="92"/>
  <c r="F17" i="92"/>
  <c r="G17" i="92"/>
  <c r="B17" i="92"/>
  <c r="F16" i="92"/>
  <c r="G16" i="92"/>
  <c r="B16" i="92"/>
  <c r="F15" i="92"/>
  <c r="G15" i="92"/>
  <c r="B15" i="92"/>
  <c r="F14" i="92"/>
  <c r="G14" i="92"/>
  <c r="B14" i="92"/>
  <c r="F13" i="92"/>
  <c r="B13" i="92"/>
  <c r="F12" i="92"/>
  <c r="G12" i="92"/>
  <c r="B12" i="92"/>
  <c r="F11" i="92"/>
  <c r="G11" i="92"/>
  <c r="B11" i="92"/>
  <c r="F10" i="92"/>
  <c r="B10" i="92"/>
  <c r="F9" i="92"/>
  <c r="G9" i="92"/>
  <c r="B9" i="92"/>
  <c r="F8" i="92"/>
  <c r="G8" i="92"/>
  <c r="B8" i="92"/>
  <c r="F7" i="92"/>
  <c r="G7" i="92"/>
  <c r="B7" i="92"/>
  <c r="F6" i="92"/>
  <c r="G6" i="92"/>
  <c r="B6" i="92"/>
  <c r="F5" i="92"/>
  <c r="G5" i="92"/>
  <c r="B5" i="92"/>
  <c r="F4" i="92"/>
  <c r="G4" i="92"/>
  <c r="B4" i="92"/>
  <c r="F3" i="92"/>
  <c r="G3" i="92"/>
  <c r="B3" i="92"/>
  <c r="F2" i="92"/>
  <c r="G2" i="92"/>
  <c r="B2" i="92"/>
  <c r="B100" i="91"/>
  <c r="B99" i="91"/>
  <c r="B98" i="91"/>
  <c r="B97" i="91"/>
  <c r="B96" i="91"/>
  <c r="B95" i="91"/>
  <c r="B94" i="91"/>
  <c r="B93" i="91"/>
  <c r="B92" i="91"/>
  <c r="B91" i="91"/>
  <c r="B90" i="91"/>
  <c r="B89" i="91"/>
  <c r="B88" i="91"/>
  <c r="B85" i="91"/>
  <c r="B84" i="91"/>
  <c r="B83" i="91"/>
  <c r="B82" i="91"/>
  <c r="B81" i="91"/>
  <c r="B80" i="91"/>
  <c r="B79" i="91"/>
  <c r="B78" i="91"/>
  <c r="B77" i="91"/>
  <c r="B76" i="91"/>
  <c r="B75" i="91"/>
  <c r="B74" i="91"/>
  <c r="B73" i="91"/>
  <c r="B72" i="91"/>
  <c r="B69" i="91"/>
  <c r="B68" i="91"/>
  <c r="B67" i="91"/>
  <c r="B66" i="91"/>
  <c r="B65" i="91"/>
  <c r="B64" i="91"/>
  <c r="B63" i="91"/>
  <c r="B62" i="91"/>
  <c r="B61" i="91"/>
  <c r="B60" i="91"/>
  <c r="B59" i="91"/>
  <c r="B58" i="91"/>
  <c r="B57" i="91"/>
  <c r="B54" i="91"/>
  <c r="B53" i="91"/>
  <c r="B52" i="91"/>
  <c r="B51" i="91"/>
  <c r="B50" i="91"/>
  <c r="B49" i="91"/>
  <c r="B48" i="91"/>
  <c r="B47" i="91"/>
  <c r="B46" i="91"/>
  <c r="B45" i="91"/>
  <c r="B44" i="91"/>
  <c r="B43" i="91"/>
  <c r="B42" i="91"/>
  <c r="B41" i="91"/>
  <c r="B40" i="91"/>
  <c r="B39" i="91"/>
  <c r="B36" i="91"/>
  <c r="B35" i="91"/>
  <c r="B34" i="91"/>
  <c r="B33" i="91"/>
  <c r="B32" i="91"/>
  <c r="B31" i="91"/>
  <c r="B30" i="91"/>
  <c r="B29" i="91"/>
  <c r="B28" i="91"/>
  <c r="B27" i="91"/>
  <c r="B26" i="91"/>
  <c r="B25" i="91"/>
  <c r="B24" i="91"/>
  <c r="B23" i="91"/>
  <c r="B22" i="91"/>
  <c r="B21" i="91"/>
  <c r="B18" i="91"/>
  <c r="B17" i="91"/>
  <c r="B16" i="91"/>
  <c r="B15" i="91"/>
  <c r="B14" i="91"/>
  <c r="B13" i="91"/>
  <c r="B12" i="91"/>
  <c r="B11" i="91"/>
  <c r="B10" i="91"/>
  <c r="B9" i="91"/>
  <c r="B8" i="91"/>
  <c r="B7" i="91"/>
  <c r="B6" i="91"/>
  <c r="B5" i="91"/>
  <c r="B4" i="91"/>
  <c r="B3" i="91"/>
  <c r="B2" i="91"/>
  <c r="B98" i="90"/>
  <c r="B97" i="90"/>
  <c r="B96" i="90"/>
  <c r="B95" i="90"/>
  <c r="B94" i="90"/>
  <c r="B93" i="90"/>
  <c r="B92" i="90"/>
  <c r="B91" i="90"/>
  <c r="B90" i="90"/>
  <c r="B89" i="90"/>
  <c r="B88" i="90"/>
  <c r="B87" i="90"/>
  <c r="B86" i="90"/>
  <c r="B85" i="90"/>
  <c r="B82" i="90"/>
  <c r="B81" i="90"/>
  <c r="B80" i="90"/>
  <c r="B79" i="90"/>
  <c r="B78" i="90"/>
  <c r="B77" i="90"/>
  <c r="B76" i="90"/>
  <c r="B75" i="90"/>
  <c r="B74" i="90"/>
  <c r="B73" i="90"/>
  <c r="B72" i="90"/>
  <c r="B71" i="90"/>
  <c r="B70" i="90"/>
  <c r="B67" i="90"/>
  <c r="B66" i="90"/>
  <c r="B65" i="90"/>
  <c r="B64" i="90"/>
  <c r="B63" i="90"/>
  <c r="B62" i="90"/>
  <c r="B61" i="90"/>
  <c r="B60" i="90"/>
  <c r="B59" i="90"/>
  <c r="B58" i="90"/>
  <c r="B57" i="90"/>
  <c r="B56" i="90"/>
  <c r="B55" i="90"/>
  <c r="B54" i="90"/>
  <c r="B53" i="90"/>
  <c r="B50" i="90"/>
  <c r="B49" i="90"/>
  <c r="B48" i="90"/>
  <c r="B47" i="90"/>
  <c r="B46" i="90"/>
  <c r="B45" i="90"/>
  <c r="B44" i="90"/>
  <c r="B43" i="90"/>
  <c r="B42" i="90"/>
  <c r="B41" i="90"/>
  <c r="B40" i="90"/>
  <c r="B39" i="90"/>
  <c r="B38" i="90"/>
  <c r="B37" i="90"/>
  <c r="B34" i="90"/>
  <c r="B33" i="90"/>
  <c r="B32" i="90"/>
  <c r="B31" i="90"/>
  <c r="B30" i="90"/>
  <c r="B29" i="90"/>
  <c r="B28" i="90"/>
  <c r="B27" i="90"/>
  <c r="B26" i="90"/>
  <c r="B25" i="90"/>
  <c r="B24" i="90"/>
  <c r="B23" i="90"/>
  <c r="B22" i="90"/>
  <c r="B21" i="90"/>
  <c r="B20" i="90"/>
  <c r="B17" i="90"/>
  <c r="B16" i="90"/>
  <c r="B15" i="90"/>
  <c r="B14" i="90"/>
  <c r="B13" i="90"/>
  <c r="B12" i="90"/>
  <c r="B11" i="90"/>
  <c r="B10" i="90"/>
  <c r="B9" i="90"/>
  <c r="B8" i="90"/>
  <c r="B7" i="90"/>
  <c r="B6" i="90"/>
  <c r="B5" i="90"/>
  <c r="B4" i="90"/>
  <c r="B3" i="90"/>
  <c r="B2" i="90"/>
  <c r="B106" i="89"/>
  <c r="B105" i="89"/>
  <c r="B104" i="89"/>
  <c r="B103" i="89"/>
  <c r="B102" i="89"/>
  <c r="B101" i="89"/>
  <c r="B100" i="89"/>
  <c r="B99" i="89"/>
  <c r="B98" i="89"/>
  <c r="B97" i="89"/>
  <c r="B96" i="89"/>
  <c r="B95" i="89"/>
  <c r="B94" i="89"/>
  <c r="B93" i="89"/>
  <c r="B92" i="89"/>
  <c r="B89" i="89"/>
  <c r="B88" i="89"/>
  <c r="B87" i="89"/>
  <c r="B86" i="89"/>
  <c r="B85" i="89"/>
  <c r="B84" i="89"/>
  <c r="B83" i="89"/>
  <c r="B82" i="89"/>
  <c r="B81" i="89"/>
  <c r="B80" i="89"/>
  <c r="B79" i="89"/>
  <c r="B78" i="89"/>
  <c r="B77" i="89"/>
  <c r="B76" i="89"/>
  <c r="B75" i="89"/>
  <c r="B74" i="89"/>
  <c r="B73" i="89"/>
  <c r="B70" i="89"/>
  <c r="B69" i="89"/>
  <c r="B68" i="89"/>
  <c r="B67" i="89"/>
  <c r="B66" i="89"/>
  <c r="B65" i="89"/>
  <c r="B64" i="89"/>
  <c r="B63" i="89"/>
  <c r="B62" i="89"/>
  <c r="B61" i="89"/>
  <c r="B60" i="89"/>
  <c r="B59" i="89"/>
  <c r="B58" i="89"/>
  <c r="B57" i="89"/>
  <c r="B54" i="89"/>
  <c r="B53" i="89"/>
  <c r="B52" i="89"/>
  <c r="B51" i="89"/>
  <c r="B50" i="89"/>
  <c r="B49" i="89"/>
  <c r="B48" i="89"/>
  <c r="B47" i="89"/>
  <c r="B46" i="89"/>
  <c r="B45" i="89"/>
  <c r="B44" i="89"/>
  <c r="B43" i="89"/>
  <c r="B42" i="89"/>
  <c r="B41" i="89"/>
  <c r="B40" i="89"/>
  <c r="B39" i="89"/>
  <c r="B38" i="89"/>
  <c r="B35" i="89"/>
  <c r="B34" i="89"/>
  <c r="B33" i="89"/>
  <c r="B32" i="89"/>
  <c r="B31" i="89"/>
  <c r="B30" i="89"/>
  <c r="B29" i="89"/>
  <c r="B28" i="89"/>
  <c r="B27" i="89"/>
  <c r="B26" i="89"/>
  <c r="B25" i="89"/>
  <c r="B24" i="89"/>
  <c r="B23" i="89"/>
  <c r="B22" i="89"/>
  <c r="B19" i="89"/>
  <c r="B18" i="89"/>
  <c r="B17" i="89"/>
  <c r="B16" i="89"/>
  <c r="B15" i="89"/>
  <c r="B14" i="89"/>
  <c r="B13" i="89"/>
  <c r="B12" i="89"/>
  <c r="B11" i="89"/>
  <c r="B10" i="89"/>
  <c r="B9" i="89"/>
  <c r="B8" i="89"/>
  <c r="B7" i="89"/>
  <c r="B6" i="89"/>
  <c r="B5" i="89"/>
  <c r="B4" i="89"/>
  <c r="B3" i="89"/>
  <c r="B2" i="89"/>
  <c r="B108" i="88"/>
  <c r="B107" i="88"/>
  <c r="B106" i="88"/>
  <c r="B105" i="88"/>
  <c r="B104" i="88"/>
  <c r="B103" i="88"/>
  <c r="B102" i="88"/>
  <c r="B101" i="88"/>
  <c r="B100" i="88"/>
  <c r="B99" i="88"/>
  <c r="B98" i="88"/>
  <c r="B97" i="88"/>
  <c r="B96" i="88"/>
  <c r="B95" i="88"/>
  <c r="B94" i="88"/>
  <c r="B93" i="88"/>
  <c r="B90" i="88"/>
  <c r="B89" i="88"/>
  <c r="B88" i="88"/>
  <c r="B87" i="88"/>
  <c r="B86" i="88"/>
  <c r="B85" i="88"/>
  <c r="B84" i="88"/>
  <c r="B83" i="88"/>
  <c r="B82" i="88"/>
  <c r="B81" i="88"/>
  <c r="B80" i="88"/>
  <c r="B79" i="88"/>
  <c r="B78" i="88"/>
  <c r="B77" i="88"/>
  <c r="B76" i="88"/>
  <c r="B75" i="88"/>
  <c r="B72" i="88"/>
  <c r="B71" i="88"/>
  <c r="B70" i="88"/>
  <c r="B69" i="88"/>
  <c r="B68" i="88"/>
  <c r="B67" i="88"/>
  <c r="B66" i="88"/>
  <c r="B65" i="88"/>
  <c r="B64" i="88"/>
  <c r="B63" i="88"/>
  <c r="B62" i="88"/>
  <c r="B61" i="88"/>
  <c r="B60" i="88"/>
  <c r="B59" i="88"/>
  <c r="B58" i="88"/>
  <c r="B55" i="88"/>
  <c r="B54" i="88"/>
  <c r="B53" i="88"/>
  <c r="B52" i="88"/>
  <c r="B51" i="88"/>
  <c r="B50" i="88"/>
  <c r="B49" i="88"/>
  <c r="B48" i="88"/>
  <c r="B47" i="88"/>
  <c r="B46" i="88"/>
  <c r="B45" i="88"/>
  <c r="B44" i="88"/>
  <c r="B43" i="88"/>
  <c r="B42" i="88"/>
  <c r="B41" i="88"/>
  <c r="B40" i="88"/>
  <c r="B37" i="88"/>
  <c r="B36" i="88"/>
  <c r="B35" i="88"/>
  <c r="B34" i="88"/>
  <c r="B33" i="88"/>
  <c r="B32" i="88"/>
  <c r="B31" i="88"/>
  <c r="B30" i="88"/>
  <c r="B29" i="88"/>
  <c r="B28" i="88"/>
  <c r="B27" i="88"/>
  <c r="B26" i="88"/>
  <c r="B25" i="88"/>
  <c r="B24" i="88"/>
  <c r="B23" i="88"/>
  <c r="B22" i="88"/>
  <c r="B19" i="88"/>
  <c r="B18" i="88"/>
  <c r="B17" i="88"/>
  <c r="B16" i="88"/>
  <c r="B15" i="88"/>
  <c r="B14" i="88"/>
  <c r="B13" i="88"/>
  <c r="B12" i="88"/>
  <c r="B11" i="88"/>
  <c r="B10" i="88"/>
  <c r="B9" i="88"/>
  <c r="B8" i="88"/>
  <c r="B7" i="88"/>
  <c r="B6" i="88"/>
  <c r="B5" i="88"/>
  <c r="B4" i="88"/>
  <c r="B3" i="88"/>
  <c r="B2" i="88"/>
  <c r="B103" i="87"/>
  <c r="B102" i="87"/>
  <c r="B101" i="87"/>
  <c r="B100" i="87"/>
  <c r="B99" i="87"/>
  <c r="B98" i="87"/>
  <c r="B97" i="87"/>
  <c r="B96" i="87"/>
  <c r="B95" i="87"/>
  <c r="B94" i="87"/>
  <c r="B93" i="87"/>
  <c r="B92" i="87"/>
  <c r="B91" i="87"/>
  <c r="B88" i="87"/>
  <c r="B87" i="87"/>
  <c r="B86" i="87"/>
  <c r="B85" i="87"/>
  <c r="B84" i="87"/>
  <c r="B83" i="87"/>
  <c r="B82" i="87"/>
  <c r="B81" i="87"/>
  <c r="B80" i="87"/>
  <c r="B79" i="87"/>
  <c r="B78" i="87"/>
  <c r="B77" i="87"/>
  <c r="B76" i="87"/>
  <c r="B75" i="87"/>
  <c r="B74" i="87"/>
  <c r="B71" i="87"/>
  <c r="B70" i="87"/>
  <c r="B69" i="87"/>
  <c r="B68" i="87"/>
  <c r="B67" i="87"/>
  <c r="B66" i="87"/>
  <c r="B65" i="87"/>
  <c r="B64" i="87"/>
  <c r="B63" i="87"/>
  <c r="B62" i="87"/>
  <c r="B61" i="87"/>
  <c r="B60" i="87"/>
  <c r="B59" i="87"/>
  <c r="B56" i="87"/>
  <c r="B55" i="87"/>
  <c r="B54" i="87"/>
  <c r="B53" i="87"/>
  <c r="B52" i="87"/>
  <c r="B51" i="87"/>
  <c r="B50" i="87"/>
  <c r="B49" i="87"/>
  <c r="B48" i="87"/>
  <c r="B47" i="87"/>
  <c r="B46" i="87"/>
  <c r="B45" i="87"/>
  <c r="B44" i="87"/>
  <c r="B43" i="87"/>
  <c r="B42" i="87"/>
  <c r="B41" i="87"/>
  <c r="B40" i="87"/>
  <c r="B37" i="87"/>
  <c r="B36" i="87"/>
  <c r="B35" i="87"/>
  <c r="B34" i="87"/>
  <c r="B33" i="87"/>
  <c r="B32" i="87"/>
  <c r="B31" i="87"/>
  <c r="B30" i="87"/>
  <c r="B29" i="87"/>
  <c r="B28" i="87"/>
  <c r="B27" i="87"/>
  <c r="B26" i="87"/>
  <c r="B25" i="87"/>
  <c r="B24" i="87"/>
  <c r="B23" i="87"/>
  <c r="B22" i="87"/>
  <c r="B21" i="87"/>
  <c r="B18" i="87"/>
  <c r="B17" i="87"/>
  <c r="B16" i="87"/>
  <c r="B15" i="87"/>
  <c r="B14" i="87"/>
  <c r="B13" i="87"/>
  <c r="B12" i="87"/>
  <c r="B11" i="87"/>
  <c r="B10" i="87"/>
  <c r="B9" i="87"/>
  <c r="B8" i="87"/>
  <c r="B7" i="87"/>
  <c r="B6" i="87"/>
  <c r="B5" i="87"/>
  <c r="B4" i="87"/>
  <c r="B3" i="87"/>
  <c r="B2" i="87"/>
  <c r="B105" i="86"/>
  <c r="B104" i="86"/>
  <c r="B103" i="86"/>
  <c r="B102" i="86"/>
  <c r="B101" i="86"/>
  <c r="B100" i="86"/>
  <c r="B99" i="86"/>
  <c r="B98" i="86"/>
  <c r="B97" i="86"/>
  <c r="B96" i="86"/>
  <c r="B95" i="86"/>
  <c r="B94" i="86"/>
  <c r="B75" i="86"/>
  <c r="B71" i="86"/>
  <c r="B70" i="86"/>
  <c r="B69" i="86"/>
  <c r="B68" i="86"/>
  <c r="B67" i="86"/>
  <c r="B66" i="86"/>
  <c r="B65" i="86"/>
  <c r="B64" i="86"/>
  <c r="B63" i="86"/>
  <c r="B62" i="86"/>
  <c r="B61" i="86"/>
  <c r="B60" i="86"/>
  <c r="B59" i="86"/>
  <c r="B58" i="86"/>
  <c r="B57" i="86"/>
  <c r="B54" i="86"/>
  <c r="B53" i="86"/>
  <c r="B52" i="86"/>
  <c r="B51" i="86"/>
  <c r="B50" i="86"/>
  <c r="B49" i="86"/>
  <c r="B48" i="86"/>
  <c r="B47" i="86"/>
  <c r="B46" i="86"/>
  <c r="B45" i="86"/>
  <c r="B44" i="86"/>
  <c r="B43" i="86"/>
  <c r="B42" i="86"/>
  <c r="B41" i="86"/>
  <c r="B40" i="86"/>
  <c r="B39" i="86"/>
  <c r="AO69" i="43"/>
  <c r="B36" i="86"/>
  <c r="B35" i="86"/>
  <c r="B34" i="86"/>
  <c r="B33" i="86"/>
  <c r="B32" i="86"/>
  <c r="B31" i="86"/>
  <c r="B30" i="86"/>
  <c r="B29" i="86"/>
  <c r="B28" i="86"/>
  <c r="B27" i="86"/>
  <c r="B26" i="86"/>
  <c r="B25" i="86"/>
  <c r="B24" i="86"/>
  <c r="B23" i="86"/>
  <c r="B22" i="86"/>
  <c r="B21" i="86"/>
  <c r="B18" i="86"/>
  <c r="B17" i="86"/>
  <c r="B16" i="86"/>
  <c r="B15" i="86"/>
  <c r="B14" i="86"/>
  <c r="B13" i="86"/>
  <c r="B12" i="86"/>
  <c r="B11" i="86"/>
  <c r="B10" i="86"/>
  <c r="B9" i="86"/>
  <c r="B8" i="86"/>
  <c r="B7" i="86"/>
  <c r="B6" i="86"/>
  <c r="B5" i="86"/>
  <c r="B4" i="86"/>
  <c r="B3" i="86"/>
  <c r="B104" i="85"/>
  <c r="B103" i="85"/>
  <c r="B102" i="85"/>
  <c r="B101" i="85"/>
  <c r="B100" i="85"/>
  <c r="B99" i="85"/>
  <c r="B98" i="85"/>
  <c r="B97" i="85"/>
  <c r="B96" i="85"/>
  <c r="B95" i="85"/>
  <c r="B94" i="85"/>
  <c r="B93" i="85"/>
  <c r="B90" i="85"/>
  <c r="B89" i="85"/>
  <c r="B88" i="85"/>
  <c r="B87" i="85"/>
  <c r="B86" i="85"/>
  <c r="B85" i="85"/>
  <c r="B84" i="85"/>
  <c r="B83" i="85"/>
  <c r="B82" i="85"/>
  <c r="B81" i="85"/>
  <c r="B80" i="85"/>
  <c r="B79" i="85"/>
  <c r="B78" i="85"/>
  <c r="B77" i="85"/>
  <c r="B76" i="85"/>
  <c r="B75" i="85"/>
  <c r="B72" i="85"/>
  <c r="B71" i="85"/>
  <c r="B70" i="85"/>
  <c r="B69" i="85"/>
  <c r="B68" i="85"/>
  <c r="B67" i="85"/>
  <c r="B66" i="85"/>
  <c r="B65" i="85"/>
  <c r="B64" i="85"/>
  <c r="B63" i="85"/>
  <c r="B62" i="85"/>
  <c r="B61" i="85"/>
  <c r="B60" i="85"/>
  <c r="B59" i="85"/>
  <c r="B58" i="85"/>
  <c r="B55" i="85"/>
  <c r="B54" i="85"/>
  <c r="B53" i="85"/>
  <c r="B52" i="85"/>
  <c r="B51" i="85"/>
  <c r="B50" i="85"/>
  <c r="B49" i="85"/>
  <c r="B48" i="85"/>
  <c r="B47" i="85"/>
  <c r="B46" i="85"/>
  <c r="B45" i="85"/>
  <c r="B44" i="85"/>
  <c r="B43" i="85"/>
  <c r="B42" i="85"/>
  <c r="B41" i="85"/>
  <c r="B40" i="85"/>
  <c r="B37" i="85"/>
  <c r="B36" i="85"/>
  <c r="B35" i="85"/>
  <c r="B34" i="85"/>
  <c r="B33" i="85"/>
  <c r="B32" i="85"/>
  <c r="B31" i="85"/>
  <c r="B30" i="85"/>
  <c r="B29" i="85"/>
  <c r="B28" i="85"/>
  <c r="B27" i="85"/>
  <c r="B26" i="85"/>
  <c r="B25" i="85"/>
  <c r="B24" i="85"/>
  <c r="B23" i="85"/>
  <c r="B22" i="85"/>
  <c r="B21" i="85"/>
  <c r="B18" i="85"/>
  <c r="B17" i="85"/>
  <c r="B16" i="85"/>
  <c r="B15" i="85"/>
  <c r="B14" i="85"/>
  <c r="B13" i="85"/>
  <c r="B12" i="85"/>
  <c r="B11" i="85"/>
  <c r="B10" i="85"/>
  <c r="B9" i="85"/>
  <c r="B8" i="85"/>
  <c r="B7" i="85"/>
  <c r="CH8" i="43"/>
  <c r="B6" i="85"/>
  <c r="B5" i="85"/>
  <c r="B4" i="85"/>
  <c r="B3" i="85"/>
  <c r="B2" i="85"/>
  <c r="B99" i="84"/>
  <c r="B98" i="84"/>
  <c r="B97" i="84"/>
  <c r="B96" i="84"/>
  <c r="B95" i="84"/>
  <c r="B94" i="84"/>
  <c r="B93" i="84"/>
  <c r="B92" i="84"/>
  <c r="B91" i="84"/>
  <c r="B90" i="84"/>
  <c r="B89" i="84"/>
  <c r="B86" i="84"/>
  <c r="B85" i="84"/>
  <c r="B84" i="84"/>
  <c r="B83" i="84"/>
  <c r="B82" i="84"/>
  <c r="B81" i="84"/>
  <c r="B80" i="84"/>
  <c r="B79" i="84"/>
  <c r="B78" i="84"/>
  <c r="B77" i="84"/>
  <c r="B76" i="84"/>
  <c r="B75" i="84"/>
  <c r="B74" i="84"/>
  <c r="B73" i="84"/>
  <c r="B70" i="84"/>
  <c r="B69" i="84"/>
  <c r="B68" i="84"/>
  <c r="B67" i="84"/>
  <c r="B66" i="84"/>
  <c r="B65" i="84"/>
  <c r="B64" i="84"/>
  <c r="B63" i="84"/>
  <c r="B62" i="84"/>
  <c r="B61" i="84"/>
  <c r="B60" i="84"/>
  <c r="B59" i="84"/>
  <c r="B58" i="84"/>
  <c r="B55" i="84"/>
  <c r="B54" i="84"/>
  <c r="B53" i="84"/>
  <c r="B52" i="84"/>
  <c r="B51" i="84"/>
  <c r="B50" i="84"/>
  <c r="B49" i="84"/>
  <c r="B48" i="84"/>
  <c r="B47" i="84"/>
  <c r="B46" i="84"/>
  <c r="B45" i="84"/>
  <c r="B44" i="84"/>
  <c r="B43" i="84"/>
  <c r="B42" i="84"/>
  <c r="B41" i="84"/>
  <c r="B40" i="84"/>
  <c r="B37" i="84"/>
  <c r="B36" i="84"/>
  <c r="B35" i="84"/>
  <c r="B34" i="84"/>
  <c r="B33" i="84"/>
  <c r="B32" i="84"/>
  <c r="B31" i="84"/>
  <c r="B30" i="84"/>
  <c r="B29" i="84"/>
  <c r="B28" i="84"/>
  <c r="B27" i="84"/>
  <c r="B26" i="84"/>
  <c r="B25" i="84"/>
  <c r="B24" i="84"/>
  <c r="B23" i="84"/>
  <c r="B22" i="84"/>
  <c r="F19" i="84"/>
  <c r="G19" i="84"/>
  <c r="B19" i="84"/>
  <c r="F18" i="84"/>
  <c r="G18" i="84"/>
  <c r="B18" i="84"/>
  <c r="F17" i="84"/>
  <c r="G17" i="84"/>
  <c r="B17" i="84"/>
  <c r="F16" i="84"/>
  <c r="G16" i="84"/>
  <c r="B16" i="84"/>
  <c r="F15" i="84"/>
  <c r="G15" i="84"/>
  <c r="B15" i="84"/>
  <c r="F14" i="84"/>
  <c r="G14" i="84"/>
  <c r="B14" i="84"/>
  <c r="F13" i="84"/>
  <c r="G13" i="84"/>
  <c r="B13" i="84"/>
  <c r="F12" i="84"/>
  <c r="G12" i="84"/>
  <c r="B12" i="84"/>
  <c r="F11" i="84"/>
  <c r="G11" i="84"/>
  <c r="B11" i="84"/>
  <c r="F10" i="84"/>
  <c r="G10" i="84"/>
  <c r="B10" i="84"/>
  <c r="F9" i="84"/>
  <c r="G9" i="84"/>
  <c r="B9" i="84"/>
  <c r="F8" i="84"/>
  <c r="G8" i="84"/>
  <c r="B8" i="84"/>
  <c r="F7" i="84"/>
  <c r="G7" i="84"/>
  <c r="B7" i="84"/>
  <c r="F6" i="84"/>
  <c r="G6" i="84"/>
  <c r="B6" i="84"/>
  <c r="F5" i="84"/>
  <c r="G5" i="84"/>
  <c r="B5" i="84"/>
  <c r="F4" i="84"/>
  <c r="G4" i="84"/>
  <c r="B4" i="84"/>
  <c r="F3" i="84"/>
  <c r="G3" i="84"/>
  <c r="B3" i="84"/>
  <c r="F2" i="84"/>
  <c r="G2" i="84"/>
  <c r="B2" i="84"/>
  <c r="B98" i="83"/>
  <c r="B97" i="83"/>
  <c r="B96" i="83"/>
  <c r="B95" i="83"/>
  <c r="B94" i="83"/>
  <c r="B93" i="83"/>
  <c r="B92" i="83"/>
  <c r="B91" i="83"/>
  <c r="B90" i="83"/>
  <c r="B89" i="83"/>
  <c r="B88" i="83"/>
  <c r="B87" i="83"/>
  <c r="B86" i="83"/>
  <c r="B83" i="83"/>
  <c r="B82" i="83"/>
  <c r="B81" i="83"/>
  <c r="B80" i="83"/>
  <c r="B79" i="83"/>
  <c r="B78" i="83"/>
  <c r="B77" i="83"/>
  <c r="B76" i="83"/>
  <c r="B75" i="83"/>
  <c r="B74" i="83"/>
  <c r="B73" i="83"/>
  <c r="B72" i="83"/>
  <c r="B71" i="83"/>
  <c r="B70" i="83"/>
  <c r="B67" i="83"/>
  <c r="B66" i="83"/>
  <c r="B65" i="83"/>
  <c r="B64" i="83"/>
  <c r="B63" i="83"/>
  <c r="B62" i="83"/>
  <c r="B61" i="83"/>
  <c r="B60" i="83"/>
  <c r="B59" i="83"/>
  <c r="B58" i="83"/>
  <c r="B57" i="83"/>
  <c r="B54" i="83"/>
  <c r="B53" i="83"/>
  <c r="B52" i="83"/>
  <c r="B51" i="83"/>
  <c r="B50" i="83"/>
  <c r="B49" i="83"/>
  <c r="B48" i="83"/>
  <c r="B47" i="83"/>
  <c r="B46" i="83"/>
  <c r="B45" i="83"/>
  <c r="B44" i="83"/>
  <c r="B43" i="83"/>
  <c r="B42" i="83"/>
  <c r="B41" i="83"/>
  <c r="B40" i="83"/>
  <c r="B39" i="83"/>
  <c r="B36" i="83"/>
  <c r="B35" i="83"/>
  <c r="B34" i="83"/>
  <c r="B33" i="83"/>
  <c r="B32" i="83"/>
  <c r="B31" i="83"/>
  <c r="B30" i="83"/>
  <c r="B29" i="83"/>
  <c r="B28" i="83"/>
  <c r="B27" i="83"/>
  <c r="B26" i="83"/>
  <c r="B25" i="83"/>
  <c r="B24" i="83"/>
  <c r="B23" i="83"/>
  <c r="B22" i="83"/>
  <c r="B21" i="83"/>
  <c r="B18" i="83"/>
  <c r="B17" i="83"/>
  <c r="B16" i="83"/>
  <c r="B15" i="83"/>
  <c r="B14" i="83"/>
  <c r="B13" i="83"/>
  <c r="B12" i="83"/>
  <c r="B11" i="83"/>
  <c r="B10" i="83"/>
  <c r="B9" i="83"/>
  <c r="B8" i="83"/>
  <c r="B7" i="83"/>
  <c r="B6" i="83"/>
  <c r="B5" i="83"/>
  <c r="B4" i="83"/>
  <c r="B3" i="83"/>
  <c r="B2" i="83"/>
  <c r="B102" i="82"/>
  <c r="B101" i="82"/>
  <c r="B100" i="82"/>
  <c r="B99" i="82"/>
  <c r="B98" i="82"/>
  <c r="B97" i="82"/>
  <c r="B96" i="82"/>
  <c r="B95" i="82"/>
  <c r="B94" i="82"/>
  <c r="B93" i="82"/>
  <c r="B92" i="82"/>
  <c r="B91" i="82"/>
  <c r="B90" i="82"/>
  <c r="B89" i="82"/>
  <c r="B88" i="82"/>
  <c r="B87" i="82"/>
  <c r="B84" i="82"/>
  <c r="B83" i="82"/>
  <c r="B82" i="82"/>
  <c r="B81" i="82"/>
  <c r="B80" i="82"/>
  <c r="B79" i="82"/>
  <c r="B78" i="82"/>
  <c r="B77" i="82"/>
  <c r="B76" i="82"/>
  <c r="B75" i="82"/>
  <c r="B74" i="82"/>
  <c r="B73" i="82"/>
  <c r="B72" i="82"/>
  <c r="B69" i="82"/>
  <c r="B68" i="82"/>
  <c r="B67" i="82"/>
  <c r="B66" i="82"/>
  <c r="B65" i="82"/>
  <c r="B64" i="82"/>
  <c r="B63" i="82"/>
  <c r="B62" i="82"/>
  <c r="B61" i="82"/>
  <c r="B60" i="82"/>
  <c r="B59" i="82"/>
  <c r="B58" i="82"/>
  <c r="B57" i="82"/>
  <c r="B54" i="82"/>
  <c r="B53" i="82"/>
  <c r="B52" i="82"/>
  <c r="B51" i="82"/>
  <c r="B50" i="82"/>
  <c r="B49" i="82"/>
  <c r="B48" i="82"/>
  <c r="B47" i="82"/>
  <c r="B46" i="82"/>
  <c r="B45" i="82"/>
  <c r="B44" i="82"/>
  <c r="B43" i="82"/>
  <c r="B42" i="82"/>
  <c r="B39" i="82"/>
  <c r="B38" i="82"/>
  <c r="B37" i="82"/>
  <c r="B36" i="82"/>
  <c r="B35" i="82"/>
  <c r="B34" i="82"/>
  <c r="B33" i="82"/>
  <c r="B32" i="82"/>
  <c r="B31" i="82"/>
  <c r="B30" i="82"/>
  <c r="B29" i="82"/>
  <c r="B28" i="82"/>
  <c r="B27" i="82"/>
  <c r="B26" i="82"/>
  <c r="B25" i="82"/>
  <c r="B24" i="82"/>
  <c r="B23" i="82"/>
  <c r="B22" i="82"/>
  <c r="F19" i="82"/>
  <c r="G19" i="82"/>
  <c r="B19" i="82"/>
  <c r="F18" i="82"/>
  <c r="G18" i="82"/>
  <c r="B18" i="82"/>
  <c r="F17" i="82"/>
  <c r="G17" i="82"/>
  <c r="B17" i="82"/>
  <c r="F16" i="82"/>
  <c r="G16" i="82"/>
  <c r="B16" i="82"/>
  <c r="F15" i="82"/>
  <c r="G15" i="82"/>
  <c r="B15" i="82"/>
  <c r="F14" i="82"/>
  <c r="G14" i="82"/>
  <c r="B14" i="82"/>
  <c r="F13" i="82"/>
  <c r="G13" i="82"/>
  <c r="B13" i="82"/>
  <c r="F12" i="82"/>
  <c r="G12" i="82"/>
  <c r="B12" i="82"/>
  <c r="F11" i="82"/>
  <c r="G11" i="82"/>
  <c r="B11" i="82"/>
  <c r="F10" i="82"/>
  <c r="G10" i="82"/>
  <c r="B10" i="82"/>
  <c r="F9" i="82"/>
  <c r="G9" i="82"/>
  <c r="B9" i="82"/>
  <c r="F8" i="82"/>
  <c r="G8" i="82"/>
  <c r="B8" i="82"/>
  <c r="F7" i="82"/>
  <c r="G7" i="82"/>
  <c r="B7" i="82"/>
  <c r="CB13" i="43"/>
  <c r="F6" i="82"/>
  <c r="G6" i="82"/>
  <c r="B6" i="82"/>
  <c r="F5" i="82"/>
  <c r="G5" i="82"/>
  <c r="B5" i="82"/>
  <c r="F4" i="82"/>
  <c r="G4" i="82"/>
  <c r="B4" i="82"/>
  <c r="F3" i="82"/>
  <c r="G3" i="82"/>
  <c r="B3" i="82"/>
  <c r="F2" i="82"/>
  <c r="G2" i="82"/>
  <c r="B2" i="82"/>
  <c r="B97" i="81"/>
  <c r="B96" i="81"/>
  <c r="B95" i="81"/>
  <c r="B94" i="81"/>
  <c r="B93" i="81"/>
  <c r="B92" i="81"/>
  <c r="B91" i="81"/>
  <c r="B90" i="81"/>
  <c r="B89" i="81"/>
  <c r="B88" i="81"/>
  <c r="B87" i="81"/>
  <c r="B86" i="81"/>
  <c r="B85" i="81"/>
  <c r="B84" i="81"/>
  <c r="B83" i="81"/>
  <c r="B82" i="81"/>
  <c r="B79" i="81"/>
  <c r="B78" i="81"/>
  <c r="B77" i="81"/>
  <c r="B76" i="81"/>
  <c r="B75" i="81"/>
  <c r="B74" i="81"/>
  <c r="B73" i="81"/>
  <c r="B72" i="81"/>
  <c r="B71" i="81"/>
  <c r="B70" i="81"/>
  <c r="B67" i="81"/>
  <c r="B66" i="81"/>
  <c r="B65" i="81"/>
  <c r="B64" i="81"/>
  <c r="B63" i="81"/>
  <c r="B62" i="81"/>
  <c r="B61" i="81"/>
  <c r="B60" i="81"/>
  <c r="B59" i="81"/>
  <c r="B58" i="81"/>
  <c r="B57" i="81"/>
  <c r="B56" i="81"/>
  <c r="B55" i="81"/>
  <c r="B54" i="81"/>
  <c r="B53" i="81"/>
  <c r="B50" i="81"/>
  <c r="B49" i="81"/>
  <c r="B48" i="81"/>
  <c r="B47" i="81"/>
  <c r="B46" i="81"/>
  <c r="B45" i="81"/>
  <c r="B44" i="81"/>
  <c r="B43" i="81"/>
  <c r="B42" i="81"/>
  <c r="B41" i="81"/>
  <c r="B40" i="81"/>
  <c r="B39" i="81"/>
  <c r="B36" i="81"/>
  <c r="B35" i="81"/>
  <c r="B34" i="81"/>
  <c r="B33" i="81"/>
  <c r="B32" i="81"/>
  <c r="B31" i="81"/>
  <c r="B30" i="81"/>
  <c r="B29" i="81"/>
  <c r="B28" i="81"/>
  <c r="B27" i="81"/>
  <c r="B26" i="81"/>
  <c r="B25" i="81"/>
  <c r="B24" i="81"/>
  <c r="B23" i="81"/>
  <c r="B22" i="81"/>
  <c r="B21" i="81"/>
  <c r="F19" i="81"/>
  <c r="G19" i="81"/>
  <c r="F18" i="81"/>
  <c r="G18" i="81"/>
  <c r="B18" i="81"/>
  <c r="F17" i="81"/>
  <c r="G17" i="81"/>
  <c r="B17" i="81"/>
  <c r="F16" i="81"/>
  <c r="G16" i="81"/>
  <c r="B16" i="81"/>
  <c r="F15" i="81"/>
  <c r="G15" i="81"/>
  <c r="B15" i="81"/>
  <c r="F14" i="81"/>
  <c r="G14" i="81"/>
  <c r="B14" i="81"/>
  <c r="F13" i="81"/>
  <c r="G13" i="81"/>
  <c r="B13" i="81"/>
  <c r="F12" i="81"/>
  <c r="G12" i="81"/>
  <c r="B12" i="81"/>
  <c r="F11" i="81"/>
  <c r="G11" i="81"/>
  <c r="B11" i="81"/>
  <c r="F10" i="81"/>
  <c r="G10" i="81"/>
  <c r="B10" i="81"/>
  <c r="F9" i="81"/>
  <c r="G9" i="81"/>
  <c r="B9" i="81"/>
  <c r="F8" i="81"/>
  <c r="G8" i="81"/>
  <c r="B8" i="81"/>
  <c r="F7" i="81"/>
  <c r="G7" i="81"/>
  <c r="B7" i="81"/>
  <c r="F6" i="81"/>
  <c r="G6" i="81"/>
  <c r="B6" i="81"/>
  <c r="F5" i="81"/>
  <c r="G5" i="81"/>
  <c r="B5" i="81"/>
  <c r="F4" i="81"/>
  <c r="G4" i="81"/>
  <c r="B4" i="81"/>
  <c r="F3" i="81"/>
  <c r="G3" i="81"/>
  <c r="B3" i="81"/>
  <c r="F2" i="81"/>
  <c r="G2" i="81"/>
  <c r="B2" i="81"/>
  <c r="B98" i="80"/>
  <c r="B97" i="80"/>
  <c r="B96" i="80"/>
  <c r="B95" i="80"/>
  <c r="B94" i="80"/>
  <c r="B93" i="80"/>
  <c r="B92" i="80"/>
  <c r="B91" i="80"/>
  <c r="B90" i="80"/>
  <c r="B89" i="80"/>
  <c r="B88" i="80"/>
  <c r="B85" i="80"/>
  <c r="B84" i="80"/>
  <c r="B83" i="80"/>
  <c r="B82" i="80"/>
  <c r="B81" i="80"/>
  <c r="B80" i="80"/>
  <c r="B79" i="80"/>
  <c r="B78" i="80"/>
  <c r="B77" i="80"/>
  <c r="B76" i="80"/>
  <c r="B73" i="80"/>
  <c r="B72" i="80"/>
  <c r="B71" i="80"/>
  <c r="B70" i="80"/>
  <c r="B69" i="80"/>
  <c r="B68" i="80"/>
  <c r="B67" i="80"/>
  <c r="B66" i="80"/>
  <c r="B65" i="80"/>
  <c r="B64" i="80"/>
  <c r="B63" i="80"/>
  <c r="B62" i="80"/>
  <c r="B61" i="80"/>
  <c r="B60" i="80"/>
  <c r="B59" i="80"/>
  <c r="B58" i="80"/>
  <c r="B55" i="80"/>
  <c r="B54" i="80"/>
  <c r="B53" i="80"/>
  <c r="B52" i="80"/>
  <c r="B51" i="80"/>
  <c r="B50" i="80"/>
  <c r="B49" i="80"/>
  <c r="B48" i="80"/>
  <c r="B47" i="80"/>
  <c r="B46" i="80"/>
  <c r="B45" i="80"/>
  <c r="B44" i="80"/>
  <c r="B43" i="80"/>
  <c r="B42" i="80"/>
  <c r="B41" i="80"/>
  <c r="B38" i="80"/>
  <c r="B37" i="80"/>
  <c r="B36" i="80"/>
  <c r="B35" i="80"/>
  <c r="B34" i="80"/>
  <c r="B33" i="80"/>
  <c r="B32" i="80"/>
  <c r="B31" i="80"/>
  <c r="B30" i="80"/>
  <c r="B29" i="80"/>
  <c r="B28" i="80"/>
  <c r="B27" i="80"/>
  <c r="B26" i="80"/>
  <c r="B25" i="80"/>
  <c r="B24" i="80"/>
  <c r="B23" i="80"/>
  <c r="B22" i="80"/>
  <c r="B21" i="80"/>
  <c r="F19" i="80"/>
  <c r="G19" i="80"/>
  <c r="F18" i="80"/>
  <c r="G18" i="80"/>
  <c r="B18" i="80"/>
  <c r="F17" i="80"/>
  <c r="G17" i="80"/>
  <c r="B17" i="80"/>
  <c r="F16" i="80"/>
  <c r="G16" i="80"/>
  <c r="B16" i="80"/>
  <c r="F15" i="80"/>
  <c r="G15" i="80"/>
  <c r="B15" i="80"/>
  <c r="F14" i="80"/>
  <c r="G14" i="80"/>
  <c r="B14" i="80"/>
  <c r="F13" i="80"/>
  <c r="G13" i="80"/>
  <c r="B13" i="80"/>
  <c r="F12" i="80"/>
  <c r="G12" i="80"/>
  <c r="B12" i="80"/>
  <c r="F11" i="80"/>
  <c r="G11" i="80"/>
  <c r="B11" i="80"/>
  <c r="F10" i="80"/>
  <c r="G10" i="80"/>
  <c r="B10" i="80"/>
  <c r="F9" i="80"/>
  <c r="G9" i="80"/>
  <c r="B9" i="80"/>
  <c r="F8" i="80"/>
  <c r="G8" i="80"/>
  <c r="B8" i="80"/>
  <c r="F7" i="80"/>
  <c r="G7" i="80"/>
  <c r="B7" i="80"/>
  <c r="F6" i="80"/>
  <c r="G6" i="80"/>
  <c r="B6" i="80"/>
  <c r="F5" i="80"/>
  <c r="G5" i="80"/>
  <c r="B5" i="80"/>
  <c r="F4" i="80"/>
  <c r="G4" i="80"/>
  <c r="B4" i="80"/>
  <c r="F3" i="80"/>
  <c r="G3" i="80"/>
  <c r="B3" i="80"/>
  <c r="F2" i="80"/>
  <c r="G2" i="80"/>
  <c r="B2" i="80"/>
  <c r="B101" i="79"/>
  <c r="B100" i="79"/>
  <c r="B99" i="79"/>
  <c r="B98" i="79"/>
  <c r="B97" i="79"/>
  <c r="B96" i="79"/>
  <c r="B95" i="79"/>
  <c r="B94" i="79"/>
  <c r="B93" i="79"/>
  <c r="B92" i="79"/>
  <c r="B91" i="79"/>
  <c r="B90" i="79"/>
  <c r="B89" i="79"/>
  <c r="B88" i="79"/>
  <c r="B87" i="79"/>
  <c r="B86" i="79"/>
  <c r="B83" i="79"/>
  <c r="B82" i="79"/>
  <c r="B81" i="79"/>
  <c r="B80" i="79"/>
  <c r="B79" i="79"/>
  <c r="B78" i="79"/>
  <c r="B77" i="79"/>
  <c r="B76" i="79"/>
  <c r="B75" i="79"/>
  <c r="B74" i="79"/>
  <c r="B73" i="79"/>
  <c r="B70" i="79"/>
  <c r="B69" i="79"/>
  <c r="B68" i="79"/>
  <c r="B67" i="79"/>
  <c r="B66" i="79"/>
  <c r="B65" i="79"/>
  <c r="B64" i="79"/>
  <c r="B63" i="79"/>
  <c r="B62" i="79"/>
  <c r="B61" i="79"/>
  <c r="B60" i="79"/>
  <c r="B59" i="79"/>
  <c r="B58" i="79"/>
  <c r="B57" i="79"/>
  <c r="B56" i="79"/>
  <c r="B55" i="79"/>
  <c r="B52" i="79"/>
  <c r="B51" i="79"/>
  <c r="B50" i="79"/>
  <c r="B49" i="79"/>
  <c r="B48" i="79"/>
  <c r="B47" i="79"/>
  <c r="B46" i="79"/>
  <c r="B45" i="79"/>
  <c r="B44" i="79"/>
  <c r="B43" i="79"/>
  <c r="B42" i="79"/>
  <c r="B41" i="79"/>
  <c r="B40" i="79"/>
  <c r="B37" i="79"/>
  <c r="B36" i="79"/>
  <c r="B35" i="79"/>
  <c r="B34" i="79"/>
  <c r="B33" i="79"/>
  <c r="B32" i="79"/>
  <c r="B31" i="79"/>
  <c r="B30" i="79"/>
  <c r="B29" i="79"/>
  <c r="B28" i="79"/>
  <c r="B27" i="79"/>
  <c r="B26" i="79"/>
  <c r="B25" i="79"/>
  <c r="B24" i="79"/>
  <c r="B23" i="79"/>
  <c r="B22" i="79"/>
  <c r="F19" i="79"/>
  <c r="G19" i="79"/>
  <c r="B19" i="79"/>
  <c r="F18" i="79"/>
  <c r="G18" i="79"/>
  <c r="B18" i="79"/>
  <c r="F17" i="79"/>
  <c r="G17" i="79"/>
  <c r="B17" i="79"/>
  <c r="F16" i="79"/>
  <c r="G16" i="79"/>
  <c r="B16" i="79"/>
  <c r="F15" i="79"/>
  <c r="G15" i="79"/>
  <c r="B15" i="79"/>
  <c r="F14" i="79"/>
  <c r="G14" i="79"/>
  <c r="B14" i="79"/>
  <c r="F13" i="79"/>
  <c r="G13" i="79"/>
  <c r="B13" i="79"/>
  <c r="F12" i="79"/>
  <c r="G12" i="79"/>
  <c r="B12" i="79"/>
  <c r="F11" i="79"/>
  <c r="G11" i="79"/>
  <c r="B11" i="79"/>
  <c r="F10" i="79"/>
  <c r="G10" i="79"/>
  <c r="B10" i="79"/>
  <c r="F9" i="79"/>
  <c r="G9" i="79"/>
  <c r="B9" i="79"/>
  <c r="F8" i="79"/>
  <c r="G8" i="79"/>
  <c r="B8" i="79"/>
  <c r="F7" i="79"/>
  <c r="G7" i="79"/>
  <c r="B7" i="79"/>
  <c r="F6" i="79"/>
  <c r="G6" i="79"/>
  <c r="B6" i="79"/>
  <c r="F5" i="79"/>
  <c r="G5" i="79"/>
  <c r="B5" i="79"/>
  <c r="F4" i="79"/>
  <c r="G4" i="79"/>
  <c r="B4" i="79"/>
  <c r="V42" i="43"/>
  <c r="F3" i="79"/>
  <c r="G3" i="79"/>
  <c r="B3" i="79"/>
  <c r="F2" i="79"/>
  <c r="G2" i="79"/>
  <c r="B2" i="79"/>
  <c r="B105" i="78"/>
  <c r="B104" i="78"/>
  <c r="B103" i="78"/>
  <c r="B102" i="78"/>
  <c r="B101" i="78"/>
  <c r="B100" i="78"/>
  <c r="B99" i="78"/>
  <c r="B98" i="78"/>
  <c r="B97" i="78"/>
  <c r="B96" i="78"/>
  <c r="B95" i="78"/>
  <c r="B94" i="78"/>
  <c r="B93" i="78"/>
  <c r="B92" i="78"/>
  <c r="B91" i="78"/>
  <c r="B90" i="78"/>
  <c r="B89" i="78"/>
  <c r="B86" i="78"/>
  <c r="B85" i="78"/>
  <c r="B84" i="78"/>
  <c r="B83" i="78"/>
  <c r="B82" i="78"/>
  <c r="B81" i="78"/>
  <c r="B80" i="78"/>
  <c r="B79" i="78"/>
  <c r="B78" i="78"/>
  <c r="B77" i="78"/>
  <c r="B76" i="78"/>
  <c r="B73" i="78"/>
  <c r="B72" i="78"/>
  <c r="B71" i="78"/>
  <c r="B70" i="78"/>
  <c r="B69" i="78"/>
  <c r="B68" i="78"/>
  <c r="B67" i="78"/>
  <c r="B66" i="78"/>
  <c r="B65" i="78"/>
  <c r="B64" i="78"/>
  <c r="B63" i="78"/>
  <c r="B62" i="78"/>
  <c r="B61" i="78"/>
  <c r="B60" i="78"/>
  <c r="B59" i="78"/>
  <c r="B56" i="78"/>
  <c r="B55" i="78"/>
  <c r="B54" i="78"/>
  <c r="B53" i="78"/>
  <c r="B52" i="78"/>
  <c r="B51" i="78"/>
  <c r="B50" i="78"/>
  <c r="B49" i="78"/>
  <c r="B48" i="78"/>
  <c r="B47" i="78"/>
  <c r="B46" i="78"/>
  <c r="B45" i="78"/>
  <c r="B44" i="78"/>
  <c r="B43" i="78"/>
  <c r="B42" i="78"/>
  <c r="B41" i="78"/>
  <c r="B40" i="78"/>
  <c r="B39" i="78"/>
  <c r="B36" i="78"/>
  <c r="B35" i="78"/>
  <c r="B34" i="78"/>
  <c r="B33" i="78"/>
  <c r="B32" i="78"/>
  <c r="B31" i="78"/>
  <c r="B30" i="78"/>
  <c r="B29" i="78"/>
  <c r="B28" i="78"/>
  <c r="B27" i="78"/>
  <c r="B26" i="78"/>
  <c r="B25" i="78"/>
  <c r="B24" i="78"/>
  <c r="B23" i="78"/>
  <c r="B22" i="78"/>
  <c r="G19" i="78"/>
  <c r="B19" i="78"/>
  <c r="G18" i="78"/>
  <c r="B18" i="78"/>
  <c r="G17" i="78"/>
  <c r="B17" i="78"/>
  <c r="G16" i="78"/>
  <c r="B16" i="78"/>
  <c r="G15" i="78"/>
  <c r="B15" i="78"/>
  <c r="G14" i="78"/>
  <c r="B14" i="78"/>
  <c r="G13" i="78"/>
  <c r="B13" i="78"/>
  <c r="G12" i="78"/>
  <c r="B12" i="78"/>
  <c r="K11" i="78"/>
  <c r="G11" i="78"/>
  <c r="B11" i="78"/>
  <c r="K10" i="78"/>
  <c r="G10" i="78"/>
  <c r="B10" i="78"/>
  <c r="K9" i="78"/>
  <c r="G9" i="78"/>
  <c r="B9" i="78"/>
  <c r="K8" i="78"/>
  <c r="G8" i="78"/>
  <c r="B8" i="78"/>
  <c r="K7" i="78"/>
  <c r="G7" i="78"/>
  <c r="B7" i="78"/>
  <c r="K6" i="78"/>
  <c r="G6" i="78"/>
  <c r="B6" i="78"/>
  <c r="K5" i="78"/>
  <c r="G5" i="78"/>
  <c r="B5" i="78"/>
  <c r="K4" i="78"/>
  <c r="G4" i="78"/>
  <c r="B4" i="78"/>
  <c r="K3" i="78"/>
  <c r="G3" i="78"/>
  <c r="B3" i="78"/>
  <c r="K2" i="78"/>
  <c r="G2" i="78"/>
  <c r="B2" i="78"/>
  <c r="B98" i="77"/>
  <c r="B97" i="77"/>
  <c r="B96" i="77"/>
  <c r="B95" i="77"/>
  <c r="B94" i="77"/>
  <c r="B93" i="77"/>
  <c r="B92" i="77"/>
  <c r="B91" i="77"/>
  <c r="B90" i="77"/>
  <c r="B89" i="77"/>
  <c r="B88" i="77"/>
  <c r="B87" i="77"/>
  <c r="B86" i="77"/>
  <c r="B85" i="77"/>
  <c r="B84" i="77"/>
  <c r="B81" i="77"/>
  <c r="B80" i="77"/>
  <c r="B79" i="77"/>
  <c r="B78" i="77"/>
  <c r="B77" i="77"/>
  <c r="B76" i="77"/>
  <c r="B75" i="77"/>
  <c r="B74" i="77"/>
  <c r="B73" i="77"/>
  <c r="B72" i="77"/>
  <c r="B69" i="77"/>
  <c r="B68" i="77"/>
  <c r="B67" i="77"/>
  <c r="B66" i="77"/>
  <c r="B65" i="77"/>
  <c r="B64" i="77"/>
  <c r="B63" i="77"/>
  <c r="B62" i="77"/>
  <c r="B61" i="77"/>
  <c r="B60" i="77"/>
  <c r="B59" i="77"/>
  <c r="B58" i="77"/>
  <c r="B57" i="77"/>
  <c r="B56" i="77"/>
  <c r="B53" i="77"/>
  <c r="B52" i="77"/>
  <c r="B51" i="77"/>
  <c r="B50" i="77"/>
  <c r="B49" i="77"/>
  <c r="B48" i="77"/>
  <c r="B47" i="77"/>
  <c r="B46" i="77"/>
  <c r="B45" i="77"/>
  <c r="B44" i="77"/>
  <c r="B43" i="77"/>
  <c r="B42" i="77"/>
  <c r="B41" i="77"/>
  <c r="B40" i="77"/>
  <c r="B39" i="77"/>
  <c r="B38" i="77"/>
  <c r="B35" i="77"/>
  <c r="B34" i="77"/>
  <c r="B33" i="77"/>
  <c r="B32" i="77"/>
  <c r="B31" i="77"/>
  <c r="B30" i="77"/>
  <c r="B29" i="77"/>
  <c r="B28" i="77"/>
  <c r="B27" i="77"/>
  <c r="B26" i="77"/>
  <c r="B25" i="77"/>
  <c r="B24" i="77"/>
  <c r="B23" i="77"/>
  <c r="B22" i="77"/>
  <c r="B21" i="77"/>
  <c r="F19" i="77"/>
  <c r="F18" i="77"/>
  <c r="B18" i="77"/>
  <c r="F17" i="77"/>
  <c r="B17" i="77"/>
  <c r="F16" i="77"/>
  <c r="B16" i="77"/>
  <c r="F15" i="77"/>
  <c r="B15" i="77"/>
  <c r="F14" i="77"/>
  <c r="B14" i="77"/>
  <c r="F13" i="77"/>
  <c r="B13" i="77"/>
  <c r="F12" i="77"/>
  <c r="B12" i="77"/>
  <c r="K11" i="77"/>
  <c r="F11" i="77"/>
  <c r="B11" i="77"/>
  <c r="K10" i="77"/>
  <c r="F10" i="77"/>
  <c r="B10" i="77"/>
  <c r="K9" i="77"/>
  <c r="F9" i="77"/>
  <c r="B9" i="77"/>
  <c r="K8" i="77"/>
  <c r="F8" i="77"/>
  <c r="B8" i="77"/>
  <c r="K7" i="77"/>
  <c r="F7" i="77"/>
  <c r="B7" i="77"/>
  <c r="K6" i="77"/>
  <c r="F6" i="77"/>
  <c r="B6" i="77"/>
  <c r="K5" i="77"/>
  <c r="F5" i="77"/>
  <c r="B5" i="77"/>
  <c r="K4" i="77"/>
  <c r="F4" i="77"/>
  <c r="B4" i="77"/>
  <c r="K3" i="77"/>
  <c r="F3" i="77"/>
  <c r="B3" i="77"/>
  <c r="K2" i="77"/>
  <c r="F2" i="77"/>
  <c r="B2" i="77"/>
  <c r="B103" i="76"/>
  <c r="B102" i="76"/>
  <c r="B101" i="76"/>
  <c r="B100" i="76"/>
  <c r="B99" i="76"/>
  <c r="B98" i="76"/>
  <c r="B97" i="76"/>
  <c r="B96" i="76"/>
  <c r="B95" i="76"/>
  <c r="B94" i="76"/>
  <c r="B93" i="76"/>
  <c r="B92" i="76"/>
  <c r="B91" i="76"/>
  <c r="B90" i="76"/>
  <c r="B89" i="76"/>
  <c r="B88" i="76"/>
  <c r="B85" i="76"/>
  <c r="B84" i="76"/>
  <c r="B83" i="76"/>
  <c r="B82" i="76"/>
  <c r="B81" i="76"/>
  <c r="B80" i="76"/>
  <c r="B79" i="76"/>
  <c r="B78" i="76"/>
  <c r="B77" i="76"/>
  <c r="B76" i="76"/>
  <c r="B75" i="76"/>
  <c r="B72" i="76"/>
  <c r="B71" i="76"/>
  <c r="B70" i="76"/>
  <c r="B69" i="76"/>
  <c r="B68" i="76"/>
  <c r="B67" i="76"/>
  <c r="B66" i="76"/>
  <c r="B65" i="76"/>
  <c r="B64" i="76"/>
  <c r="B63" i="76"/>
  <c r="B62" i="76"/>
  <c r="B61" i="76"/>
  <c r="B60" i="76"/>
  <c r="B59" i="76"/>
  <c r="B58" i="76"/>
  <c r="B55" i="76"/>
  <c r="B54" i="76"/>
  <c r="B53" i="76"/>
  <c r="B52" i="76"/>
  <c r="B51" i="76"/>
  <c r="B50" i="76"/>
  <c r="B49" i="76"/>
  <c r="B48" i="76"/>
  <c r="B47" i="76"/>
  <c r="B46" i="76"/>
  <c r="B45" i="76"/>
  <c r="B44" i="76"/>
  <c r="B43" i="76"/>
  <c r="B42" i="76"/>
  <c r="B41" i="76"/>
  <c r="B38" i="76"/>
  <c r="B37" i="76"/>
  <c r="B36" i="76"/>
  <c r="B35" i="76"/>
  <c r="B34" i="76"/>
  <c r="B33" i="76"/>
  <c r="B32" i="76"/>
  <c r="B31" i="76"/>
  <c r="B30" i="76"/>
  <c r="B29" i="76"/>
  <c r="B28" i="76"/>
  <c r="B27" i="76"/>
  <c r="B26" i="76"/>
  <c r="B25" i="76"/>
  <c r="B24" i="76"/>
  <c r="B23" i="76"/>
  <c r="B22" i="76"/>
  <c r="B19" i="76"/>
  <c r="B18" i="76"/>
  <c r="B17" i="76"/>
  <c r="B16" i="76"/>
  <c r="B15" i="76"/>
  <c r="B14" i="76"/>
  <c r="B13" i="76"/>
  <c r="B12" i="76"/>
  <c r="B11" i="76"/>
  <c r="B10" i="76"/>
  <c r="B9" i="76"/>
  <c r="B8" i="76"/>
  <c r="B7" i="76"/>
  <c r="B6" i="76"/>
  <c r="B5" i="76"/>
  <c r="B4" i="76"/>
  <c r="B3" i="76"/>
  <c r="B2" i="76"/>
  <c r="B99" i="75"/>
  <c r="B98" i="75"/>
  <c r="B97" i="75"/>
  <c r="B96" i="75"/>
  <c r="B95" i="75"/>
  <c r="B94" i="75"/>
  <c r="B93" i="75"/>
  <c r="B92" i="75"/>
  <c r="B91" i="75"/>
  <c r="B90" i="75"/>
  <c r="B89" i="75"/>
  <c r="B88" i="75"/>
  <c r="B87" i="75"/>
  <c r="B86" i="75"/>
  <c r="B85" i="75"/>
  <c r="B82" i="75"/>
  <c r="B81" i="75"/>
  <c r="B80" i="75"/>
  <c r="B79" i="75"/>
  <c r="B78" i="75"/>
  <c r="B77" i="75"/>
  <c r="B76" i="75"/>
  <c r="B75" i="75"/>
  <c r="B74" i="75"/>
  <c r="B73" i="75"/>
  <c r="B72" i="75"/>
  <c r="B69" i="75"/>
  <c r="B68" i="75"/>
  <c r="B67" i="75"/>
  <c r="B66" i="75"/>
  <c r="B65" i="75"/>
  <c r="B64" i="75"/>
  <c r="B63" i="75"/>
  <c r="B62" i="75"/>
  <c r="B61" i="75"/>
  <c r="B60" i="75"/>
  <c r="B59" i="75"/>
  <c r="B58" i="75"/>
  <c r="B57" i="75"/>
  <c r="B54" i="75"/>
  <c r="B53" i="75"/>
  <c r="B52" i="75"/>
  <c r="B51" i="75"/>
  <c r="B50" i="75"/>
  <c r="B49" i="75"/>
  <c r="B48" i="75"/>
  <c r="B47" i="75"/>
  <c r="B46" i="75"/>
  <c r="B45" i="75"/>
  <c r="B44" i="75"/>
  <c r="R78" i="43"/>
  <c r="B43" i="75"/>
  <c r="B42" i="75"/>
  <c r="B41" i="75"/>
  <c r="B40" i="75"/>
  <c r="B37" i="75"/>
  <c r="B36" i="75"/>
  <c r="B35" i="75"/>
  <c r="B34" i="75"/>
  <c r="B33" i="75"/>
  <c r="B32" i="75"/>
  <c r="B31" i="75"/>
  <c r="B30" i="75"/>
  <c r="B29" i="75"/>
  <c r="B28" i="75"/>
  <c r="B27" i="75"/>
  <c r="B26" i="75"/>
  <c r="B25" i="75"/>
  <c r="B24" i="75"/>
  <c r="B23" i="75"/>
  <c r="B22" i="75"/>
  <c r="B21" i="75"/>
  <c r="G19" i="75"/>
  <c r="G18" i="75"/>
  <c r="B18" i="75"/>
  <c r="G17" i="75"/>
  <c r="B17" i="75"/>
  <c r="G16" i="75"/>
  <c r="B16" i="75"/>
  <c r="G15" i="75"/>
  <c r="B15" i="75"/>
  <c r="G14" i="75"/>
  <c r="B14" i="75"/>
  <c r="G13" i="75"/>
  <c r="B13" i="75"/>
  <c r="G12" i="75"/>
  <c r="B12" i="75"/>
  <c r="G11" i="75"/>
  <c r="B11" i="75"/>
  <c r="G10" i="75"/>
  <c r="B10" i="75"/>
  <c r="G9" i="75"/>
  <c r="B9" i="75"/>
  <c r="G8" i="75"/>
  <c r="B8" i="75"/>
  <c r="G7" i="75"/>
  <c r="B7" i="75"/>
  <c r="G6" i="75"/>
  <c r="B6" i="75"/>
  <c r="G5" i="75"/>
  <c r="B5" i="75"/>
  <c r="G4" i="75"/>
  <c r="B4" i="75"/>
  <c r="G3" i="75"/>
  <c r="B3" i="75"/>
  <c r="G2" i="75"/>
  <c r="B107" i="74"/>
  <c r="B106" i="74"/>
  <c r="B105" i="74"/>
  <c r="B104" i="74"/>
  <c r="B103" i="74"/>
  <c r="B102" i="74"/>
  <c r="B101" i="74"/>
  <c r="B100" i="74"/>
  <c r="B99" i="74"/>
  <c r="B98" i="74"/>
  <c r="B97" i="74"/>
  <c r="B96" i="74"/>
  <c r="B95" i="74"/>
  <c r="B94" i="74"/>
  <c r="B93" i="74"/>
  <c r="B92" i="74"/>
  <c r="B91" i="74"/>
  <c r="B88" i="74"/>
  <c r="B87" i="74"/>
  <c r="B86" i="74"/>
  <c r="B85" i="74"/>
  <c r="B84" i="74"/>
  <c r="B83" i="74"/>
  <c r="B82" i="74"/>
  <c r="B81" i="74"/>
  <c r="B78" i="74"/>
  <c r="B77" i="74"/>
  <c r="B76" i="74"/>
  <c r="B75" i="74"/>
  <c r="B74" i="74"/>
  <c r="B73" i="74"/>
  <c r="B72" i="74"/>
  <c r="B71" i="74"/>
  <c r="B70" i="74"/>
  <c r="B69" i="74"/>
  <c r="B68" i="74"/>
  <c r="B67" i="74"/>
  <c r="B66" i="74"/>
  <c r="B65" i="74"/>
  <c r="B64" i="74"/>
  <c r="B63" i="74"/>
  <c r="B60" i="74"/>
  <c r="B59" i="74"/>
  <c r="B58" i="74"/>
  <c r="B57" i="74"/>
  <c r="B56" i="74"/>
  <c r="B55" i="74"/>
  <c r="B54" i="74"/>
  <c r="B53" i="74"/>
  <c r="B52" i="74"/>
  <c r="B51" i="74"/>
  <c r="B50" i="74"/>
  <c r="B49" i="74"/>
  <c r="B48" i="74"/>
  <c r="B47" i="74"/>
  <c r="B46" i="74"/>
  <c r="B45" i="74"/>
  <c r="Q75" i="43"/>
  <c r="B44" i="74"/>
  <c r="B43" i="74"/>
  <c r="B40" i="74"/>
  <c r="B39" i="74"/>
  <c r="B38" i="74"/>
  <c r="B37" i="74"/>
  <c r="B36" i="74"/>
  <c r="B35" i="74"/>
  <c r="B34" i="74"/>
  <c r="B33" i="74"/>
  <c r="B32" i="74"/>
  <c r="B31" i="74"/>
  <c r="B30" i="74"/>
  <c r="B29" i="74"/>
  <c r="B28" i="74"/>
  <c r="B27" i="74"/>
  <c r="Q52" i="43"/>
  <c r="B26" i="74"/>
  <c r="B25" i="74"/>
  <c r="B24" i="74"/>
  <c r="B23" i="74"/>
  <c r="B20" i="74"/>
  <c r="H19" i="74"/>
  <c r="B19" i="74"/>
  <c r="H18" i="74"/>
  <c r="B18" i="74"/>
  <c r="H17" i="74"/>
  <c r="B17" i="74"/>
  <c r="H16" i="74"/>
  <c r="B16" i="74"/>
  <c r="H15" i="74"/>
  <c r="B15" i="74"/>
  <c r="H14" i="74"/>
  <c r="B14" i="74"/>
  <c r="H13" i="74"/>
  <c r="B13" i="74"/>
  <c r="H12" i="74"/>
  <c r="B12" i="74"/>
  <c r="H11" i="74"/>
  <c r="B11" i="74"/>
  <c r="H10" i="74"/>
  <c r="B10" i="74"/>
  <c r="H9" i="74"/>
  <c r="B9" i="74"/>
  <c r="H8" i="74"/>
  <c r="B8" i="74"/>
  <c r="H7" i="74"/>
  <c r="B7" i="74"/>
  <c r="H6" i="74"/>
  <c r="B6" i="74"/>
  <c r="H5" i="74"/>
  <c r="B5" i="74"/>
  <c r="H4" i="74"/>
  <c r="B4" i="74"/>
  <c r="H3" i="74"/>
  <c r="B3" i="74"/>
  <c r="H2" i="74"/>
  <c r="B98" i="73"/>
  <c r="B97" i="73"/>
  <c r="B96" i="73"/>
  <c r="B95" i="73"/>
  <c r="B94" i="73"/>
  <c r="B93" i="73"/>
  <c r="B92" i="73"/>
  <c r="B91" i="73"/>
  <c r="B90" i="73"/>
  <c r="B89" i="73"/>
  <c r="B88" i="73"/>
  <c r="B87" i="73"/>
  <c r="B86" i="73"/>
  <c r="B83" i="73"/>
  <c r="B82" i="73"/>
  <c r="B81" i="73"/>
  <c r="B80" i="73"/>
  <c r="B79" i="73"/>
  <c r="B78" i="73"/>
  <c r="B77" i="73"/>
  <c r="B76" i="73"/>
  <c r="B75" i="73"/>
  <c r="B74" i="73"/>
  <c r="B71" i="73"/>
  <c r="B70" i="73"/>
  <c r="B69" i="73"/>
  <c r="B68" i="73"/>
  <c r="B67" i="73"/>
  <c r="B66" i="73"/>
  <c r="B65" i="73"/>
  <c r="B64" i="73"/>
  <c r="B63" i="73"/>
  <c r="B62" i="73"/>
  <c r="B61" i="73"/>
  <c r="B60" i="73"/>
  <c r="B59" i="73"/>
  <c r="B58" i="73"/>
  <c r="B57" i="73"/>
  <c r="B56" i="73"/>
  <c r="B53" i="73"/>
  <c r="B52" i="73"/>
  <c r="B51" i="73"/>
  <c r="B50" i="73"/>
  <c r="B49" i="73"/>
  <c r="B48" i="73"/>
  <c r="B47" i="73"/>
  <c r="B46" i="73"/>
  <c r="B45" i="73"/>
  <c r="B44" i="73"/>
  <c r="B43" i="73"/>
  <c r="B42" i="73"/>
  <c r="B41" i="73"/>
  <c r="B40" i="73"/>
  <c r="B39" i="73"/>
  <c r="B38" i="73"/>
  <c r="B37" i="73"/>
  <c r="B34" i="73"/>
  <c r="B33" i="73"/>
  <c r="B32" i="73"/>
  <c r="B31" i="73"/>
  <c r="B30" i="73"/>
  <c r="B29" i="73"/>
  <c r="B28" i="73"/>
  <c r="B27" i="73"/>
  <c r="B26" i="73"/>
  <c r="B25" i="73"/>
  <c r="B24" i="73"/>
  <c r="B23" i="73"/>
  <c r="B22" i="73"/>
  <c r="B21" i="73"/>
  <c r="B20" i="73"/>
  <c r="G19" i="73"/>
  <c r="B19" i="73"/>
  <c r="G18" i="73"/>
  <c r="G17" i="73"/>
  <c r="G16" i="73"/>
  <c r="B16" i="73"/>
  <c r="G15" i="73"/>
  <c r="B15" i="73"/>
  <c r="G14" i="73"/>
  <c r="B14" i="73"/>
  <c r="G13" i="73"/>
  <c r="B13" i="73"/>
  <c r="G12" i="73"/>
  <c r="B12" i="73"/>
  <c r="G11" i="73"/>
  <c r="B11" i="73"/>
  <c r="G10" i="73"/>
  <c r="B10" i="73"/>
  <c r="G9" i="73"/>
  <c r="B9" i="73"/>
  <c r="G8" i="73"/>
  <c r="B8" i="73"/>
  <c r="G7" i="73"/>
  <c r="B7" i="73"/>
  <c r="G6" i="73"/>
  <c r="B6" i="73"/>
  <c r="G5" i="73"/>
  <c r="B5" i="73"/>
  <c r="G4" i="73"/>
  <c r="B4" i="73"/>
  <c r="G3" i="73"/>
  <c r="B3" i="73"/>
  <c r="G2" i="73"/>
  <c r="B2" i="73"/>
  <c r="B99" i="72"/>
  <c r="B98" i="72"/>
  <c r="B97" i="72"/>
  <c r="B96" i="72"/>
  <c r="B95" i="72"/>
  <c r="B94" i="72"/>
  <c r="B93" i="72"/>
  <c r="B92" i="72"/>
  <c r="B91" i="72"/>
  <c r="B90" i="72"/>
  <c r="B89" i="72"/>
  <c r="B88" i="72"/>
  <c r="B87" i="72"/>
  <c r="B86" i="72"/>
  <c r="B85" i="72"/>
  <c r="O139" i="43"/>
  <c r="B84" i="72"/>
  <c r="B81" i="72"/>
  <c r="B80" i="72"/>
  <c r="B79" i="72"/>
  <c r="B78" i="72"/>
  <c r="B77" i="72"/>
  <c r="B76" i="72"/>
  <c r="B75" i="72"/>
  <c r="B74" i="72"/>
  <c r="B73" i="72"/>
  <c r="B72" i="72"/>
  <c r="B69" i="72"/>
  <c r="B68" i="72"/>
  <c r="B67" i="72"/>
  <c r="B66" i="72"/>
  <c r="B65" i="72"/>
  <c r="B64" i="72"/>
  <c r="B63" i="72"/>
  <c r="B62" i="72"/>
  <c r="B61" i="72"/>
  <c r="B60" i="72"/>
  <c r="B59" i="72"/>
  <c r="B58" i="72"/>
  <c r="B57" i="72"/>
  <c r="B56" i="72"/>
  <c r="B55" i="72"/>
  <c r="B52" i="72"/>
  <c r="B51" i="72"/>
  <c r="B50" i="72"/>
  <c r="B49" i="72"/>
  <c r="B48" i="72"/>
  <c r="B47" i="72"/>
  <c r="B46" i="72"/>
  <c r="B45" i="72"/>
  <c r="B44" i="72"/>
  <c r="B43" i="72"/>
  <c r="B42" i="72"/>
  <c r="B41" i="72"/>
  <c r="B40" i="72"/>
  <c r="B39" i="72"/>
  <c r="B36" i="72"/>
  <c r="B35" i="72"/>
  <c r="B34" i="72"/>
  <c r="B33" i="72"/>
  <c r="B32" i="72"/>
  <c r="B31" i="72"/>
  <c r="B30" i="72"/>
  <c r="B29" i="72"/>
  <c r="B28" i="72"/>
  <c r="B27" i="72"/>
  <c r="B26" i="72"/>
  <c r="B25" i="72"/>
  <c r="B24" i="72"/>
  <c r="B23" i="72"/>
  <c r="B22" i="72"/>
  <c r="B21" i="72"/>
  <c r="G19" i="72"/>
  <c r="G18" i="72"/>
  <c r="B18" i="72"/>
  <c r="G17" i="72"/>
  <c r="B17" i="72"/>
  <c r="G16" i="72"/>
  <c r="B16" i="72"/>
  <c r="G15" i="72"/>
  <c r="B15" i="72"/>
  <c r="G14" i="72"/>
  <c r="B14" i="72"/>
  <c r="G13" i="72"/>
  <c r="B13" i="72"/>
  <c r="G12" i="72"/>
  <c r="B12" i="72"/>
  <c r="G11" i="72"/>
  <c r="B11" i="72"/>
  <c r="G10" i="72"/>
  <c r="B10" i="72"/>
  <c r="G9" i="72"/>
  <c r="B9" i="72"/>
  <c r="G8" i="72"/>
  <c r="B8" i="72"/>
  <c r="G7" i="72"/>
  <c r="B7" i="72"/>
  <c r="G6" i="72"/>
  <c r="B6" i="72"/>
  <c r="G5" i="72"/>
  <c r="B5" i="72"/>
  <c r="G4" i="72"/>
  <c r="B4" i="72"/>
  <c r="G3" i="72"/>
  <c r="B3" i="72"/>
  <c r="G2" i="72"/>
  <c r="B2" i="72"/>
  <c r="B98" i="71"/>
  <c r="B97" i="71"/>
  <c r="B96" i="71"/>
  <c r="B95" i="71"/>
  <c r="B94" i="71"/>
  <c r="B93" i="71"/>
  <c r="B92" i="71"/>
  <c r="B91" i="71"/>
  <c r="B90" i="71"/>
  <c r="B89" i="71"/>
  <c r="B88" i="71"/>
  <c r="B87" i="71"/>
  <c r="B86" i="71"/>
  <c r="B85" i="71"/>
  <c r="B84" i="71"/>
  <c r="B81" i="71"/>
  <c r="B80" i="71"/>
  <c r="B79" i="71"/>
  <c r="B78" i="71"/>
  <c r="B77" i="71"/>
  <c r="B76" i="71"/>
  <c r="B75" i="71"/>
  <c r="B74" i="71"/>
  <c r="B73" i="71"/>
  <c r="B72" i="71"/>
  <c r="B71" i="71"/>
  <c r="B68" i="71"/>
  <c r="B67" i="71"/>
  <c r="B66" i="71"/>
  <c r="B65" i="71"/>
  <c r="B64" i="71"/>
  <c r="B63" i="71"/>
  <c r="B62" i="71"/>
  <c r="B61" i="71"/>
  <c r="B60" i="71"/>
  <c r="B59" i="71"/>
  <c r="B58" i="71"/>
  <c r="N103" i="43"/>
  <c r="B57" i="71"/>
  <c r="B56" i="71"/>
  <c r="B55" i="71"/>
  <c r="B52" i="71"/>
  <c r="B51" i="71"/>
  <c r="B50" i="71"/>
  <c r="B49" i="71"/>
  <c r="B48" i="71"/>
  <c r="B47" i="71"/>
  <c r="B46" i="71"/>
  <c r="B45" i="71"/>
  <c r="B44" i="71"/>
  <c r="B43" i="71"/>
  <c r="B42" i="71"/>
  <c r="B41" i="71"/>
  <c r="B40" i="71"/>
  <c r="N82" i="43"/>
  <c r="B39" i="71"/>
  <c r="B38" i="71"/>
  <c r="B35" i="71"/>
  <c r="B34" i="71"/>
  <c r="B33" i="71"/>
  <c r="B32" i="71"/>
  <c r="B31" i="71"/>
  <c r="B30" i="71"/>
  <c r="B29" i="71"/>
  <c r="B28" i="71"/>
  <c r="B27" i="71"/>
  <c r="B26" i="71"/>
  <c r="B25" i="71"/>
  <c r="B24" i="71"/>
  <c r="B23" i="71"/>
  <c r="B22" i="71"/>
  <c r="N62" i="43"/>
  <c r="B21" i="71"/>
  <c r="B20" i="71"/>
  <c r="G19" i="71"/>
  <c r="G18" i="71"/>
  <c r="G17" i="71"/>
  <c r="B17" i="71"/>
  <c r="G16" i="71"/>
  <c r="B16" i="71"/>
  <c r="G15" i="71"/>
  <c r="B15" i="71"/>
  <c r="G14" i="71"/>
  <c r="B14" i="71"/>
  <c r="G13" i="71"/>
  <c r="B13" i="71"/>
  <c r="G12" i="71"/>
  <c r="B12" i="71"/>
  <c r="G11" i="71"/>
  <c r="B11" i="71"/>
  <c r="G10" i="71"/>
  <c r="B10" i="71"/>
  <c r="G9" i="71"/>
  <c r="B9" i="71"/>
  <c r="G8" i="71"/>
  <c r="B8" i="71"/>
  <c r="G7" i="71"/>
  <c r="B7" i="71"/>
  <c r="G6" i="71"/>
  <c r="B6" i="71"/>
  <c r="G5" i="71"/>
  <c r="B5" i="71"/>
  <c r="G4" i="71"/>
  <c r="B4" i="71"/>
  <c r="N44" i="43"/>
  <c r="G3" i="71"/>
  <c r="B3" i="71"/>
  <c r="G2" i="71"/>
  <c r="B2" i="71"/>
  <c r="B97" i="70"/>
  <c r="B96" i="70"/>
  <c r="B95" i="70"/>
  <c r="B94" i="70"/>
  <c r="B93" i="70"/>
  <c r="B92" i="70"/>
  <c r="B91" i="70"/>
  <c r="B90" i="70"/>
  <c r="B89" i="70"/>
  <c r="B88" i="70"/>
  <c r="B87" i="70"/>
  <c r="B86" i="70"/>
  <c r="M139" i="43"/>
  <c r="B85" i="70"/>
  <c r="B82" i="70"/>
  <c r="B81" i="70"/>
  <c r="B80" i="70"/>
  <c r="B79" i="70"/>
  <c r="B78" i="70"/>
  <c r="B77" i="70"/>
  <c r="B76" i="70"/>
  <c r="B75" i="70"/>
  <c r="B74" i="70"/>
  <c r="B73" i="70"/>
  <c r="B72" i="70"/>
  <c r="B71" i="70"/>
  <c r="B68" i="70"/>
  <c r="B67" i="70"/>
  <c r="B66" i="70"/>
  <c r="B65" i="70"/>
  <c r="B64" i="70"/>
  <c r="B63" i="70"/>
  <c r="B62" i="70"/>
  <c r="B61" i="70"/>
  <c r="B60" i="70"/>
  <c r="B59" i="70"/>
  <c r="B58" i="70"/>
  <c r="B57" i="70"/>
  <c r="B56" i="70"/>
  <c r="B55" i="70"/>
  <c r="B52" i="70"/>
  <c r="B51" i="70"/>
  <c r="B50" i="70"/>
  <c r="B49" i="70"/>
  <c r="B48" i="70"/>
  <c r="B47" i="70"/>
  <c r="B46" i="70"/>
  <c r="B45" i="70"/>
  <c r="B44" i="70"/>
  <c r="B43" i="70"/>
  <c r="B42" i="70"/>
  <c r="B41" i="70"/>
  <c r="B40" i="70"/>
  <c r="B39" i="70"/>
  <c r="B36" i="70"/>
  <c r="B35" i="70"/>
  <c r="B34" i="70"/>
  <c r="B33" i="70"/>
  <c r="B32" i="70"/>
  <c r="B31" i="70"/>
  <c r="B30" i="70"/>
  <c r="B29" i="70"/>
  <c r="B28" i="70"/>
  <c r="B27" i="70"/>
  <c r="B26" i="70"/>
  <c r="B25" i="70"/>
  <c r="B24" i="70"/>
  <c r="B23" i="70"/>
  <c r="B22" i="70"/>
  <c r="G19" i="70"/>
  <c r="B19" i="70"/>
  <c r="G18" i="70"/>
  <c r="B18" i="70"/>
  <c r="G17" i="70"/>
  <c r="B17" i="70"/>
  <c r="G16" i="70"/>
  <c r="B16" i="70"/>
  <c r="G15" i="70"/>
  <c r="B15" i="70"/>
  <c r="G14" i="70"/>
  <c r="B14" i="70"/>
  <c r="G13" i="70"/>
  <c r="B13" i="70"/>
  <c r="G12" i="70"/>
  <c r="B12" i="70"/>
  <c r="G11" i="70"/>
  <c r="B11" i="70"/>
  <c r="G10" i="70"/>
  <c r="B10" i="70"/>
  <c r="G9" i="70"/>
  <c r="B9" i="70"/>
  <c r="G8" i="70"/>
  <c r="B8" i="70"/>
  <c r="G7" i="70"/>
  <c r="B7" i="70"/>
  <c r="G6" i="70"/>
  <c r="B6" i="70"/>
  <c r="G5" i="70"/>
  <c r="B5" i="70"/>
  <c r="G4" i="70"/>
  <c r="B4" i="70"/>
  <c r="G3" i="70"/>
  <c r="B3" i="70"/>
  <c r="G2" i="70"/>
  <c r="B2" i="70"/>
  <c r="B98" i="69"/>
  <c r="B97" i="69"/>
  <c r="B96" i="69"/>
  <c r="B95" i="69"/>
  <c r="B94" i="69"/>
  <c r="B93" i="69"/>
  <c r="B92" i="69"/>
  <c r="B91" i="69"/>
  <c r="B90" i="69"/>
  <c r="B89" i="69"/>
  <c r="B88" i="69"/>
  <c r="B87" i="69"/>
  <c r="B86" i="69"/>
  <c r="B83" i="69"/>
  <c r="B82" i="69"/>
  <c r="B81" i="69"/>
  <c r="B80" i="69"/>
  <c r="B79" i="69"/>
  <c r="B78" i="69"/>
  <c r="B77" i="69"/>
  <c r="L113" i="43"/>
  <c r="B76" i="69"/>
  <c r="B73" i="69"/>
  <c r="B72" i="69"/>
  <c r="B71" i="69"/>
  <c r="B70" i="69"/>
  <c r="B69" i="69"/>
  <c r="B68" i="69"/>
  <c r="B67" i="69"/>
  <c r="B66" i="69"/>
  <c r="B65" i="69"/>
  <c r="B64" i="69"/>
  <c r="B63" i="69"/>
  <c r="B62" i="69"/>
  <c r="B61" i="69"/>
  <c r="B60" i="69"/>
  <c r="B59" i="69"/>
  <c r="L90" i="43"/>
  <c r="B58" i="69"/>
  <c r="B55" i="69"/>
  <c r="B54" i="69"/>
  <c r="B53" i="69"/>
  <c r="B52" i="69"/>
  <c r="B51" i="69"/>
  <c r="B50" i="69"/>
  <c r="B49" i="69"/>
  <c r="B48" i="69"/>
  <c r="B47" i="69"/>
  <c r="B46" i="69"/>
  <c r="B45" i="69"/>
  <c r="B44" i="69"/>
  <c r="B43" i="69"/>
  <c r="B42" i="69"/>
  <c r="B41" i="69"/>
  <c r="L85" i="43"/>
  <c r="B40" i="69"/>
  <c r="B37" i="69"/>
  <c r="B36" i="69"/>
  <c r="B35" i="69"/>
  <c r="B34" i="69"/>
  <c r="B33" i="69"/>
  <c r="B32" i="69"/>
  <c r="B31" i="69"/>
  <c r="B30" i="69"/>
  <c r="B29" i="69"/>
  <c r="B28" i="69"/>
  <c r="B27" i="69"/>
  <c r="B26" i="69"/>
  <c r="B25" i="69"/>
  <c r="B24" i="69"/>
  <c r="B23" i="69"/>
  <c r="L53" i="43"/>
  <c r="B22" i="69"/>
  <c r="B21" i="69"/>
  <c r="B20" i="69"/>
  <c r="L64" i="43"/>
  <c r="G19" i="69"/>
  <c r="G18" i="69"/>
  <c r="G17" i="69"/>
  <c r="B17" i="69"/>
  <c r="G16" i="69"/>
  <c r="B16" i="69"/>
  <c r="G15" i="69"/>
  <c r="B15" i="69"/>
  <c r="G14" i="69"/>
  <c r="B14" i="69"/>
  <c r="G13" i="69"/>
  <c r="B13" i="69"/>
  <c r="G12" i="69"/>
  <c r="B12" i="69"/>
  <c r="G11" i="69"/>
  <c r="B11" i="69"/>
  <c r="G10" i="69"/>
  <c r="B10" i="69"/>
  <c r="G9" i="69"/>
  <c r="B9" i="69"/>
  <c r="G8" i="69"/>
  <c r="B8" i="69"/>
  <c r="G7" i="69"/>
  <c r="B7" i="69"/>
  <c r="G6" i="69"/>
  <c r="B6" i="69"/>
  <c r="G5" i="69"/>
  <c r="B5" i="69"/>
  <c r="G4" i="69"/>
  <c r="B4" i="69"/>
  <c r="G3" i="69"/>
  <c r="B3" i="69"/>
  <c r="G2" i="69"/>
  <c r="B2" i="69"/>
  <c r="B90" i="68"/>
  <c r="B89" i="68"/>
  <c r="B88" i="68"/>
  <c r="B87" i="68"/>
  <c r="B86" i="68"/>
  <c r="B85" i="68"/>
  <c r="B84" i="68"/>
  <c r="B83" i="68"/>
  <c r="B82" i="68"/>
  <c r="B81" i="68"/>
  <c r="B80" i="68"/>
  <c r="K134" i="43"/>
  <c r="B79" i="68"/>
  <c r="B78" i="68"/>
  <c r="B77" i="68"/>
  <c r="K145" i="43"/>
  <c r="B74" i="68"/>
  <c r="B73" i="68"/>
  <c r="B72" i="68"/>
  <c r="B71" i="68"/>
  <c r="B70" i="68"/>
  <c r="B69" i="68"/>
  <c r="B68" i="68"/>
  <c r="B67" i="68"/>
  <c r="B66" i="68"/>
  <c r="B65" i="68"/>
  <c r="B64" i="68"/>
  <c r="B61" i="68"/>
  <c r="B60" i="68"/>
  <c r="B59" i="68"/>
  <c r="B58" i="68"/>
  <c r="B57" i="68"/>
  <c r="B56" i="68"/>
  <c r="B55" i="68"/>
  <c r="B54" i="68"/>
  <c r="B53" i="68"/>
  <c r="B52" i="68"/>
  <c r="B51" i="68"/>
  <c r="B50" i="68"/>
  <c r="B49" i="68"/>
  <c r="B48" i="68"/>
  <c r="B45" i="68"/>
  <c r="B44" i="68"/>
  <c r="B43" i="68"/>
  <c r="B42" i="68"/>
  <c r="B41" i="68"/>
  <c r="B40" i="68"/>
  <c r="B39" i="68"/>
  <c r="B38" i="68"/>
  <c r="B37" i="68"/>
  <c r="B36" i="68"/>
  <c r="B35" i="68"/>
  <c r="B34" i="68"/>
  <c r="B31" i="68"/>
  <c r="B30" i="68"/>
  <c r="B29" i="68"/>
  <c r="B28" i="68"/>
  <c r="B27" i="68"/>
  <c r="B26" i="68"/>
  <c r="B25" i="68"/>
  <c r="B24" i="68"/>
  <c r="B23" i="68"/>
  <c r="B22" i="68"/>
  <c r="B21" i="68"/>
  <c r="B20" i="68"/>
  <c r="G19" i="68"/>
  <c r="B19" i="68"/>
  <c r="G18" i="68"/>
  <c r="G17" i="68"/>
  <c r="G16" i="68"/>
  <c r="B16" i="68"/>
  <c r="G15" i="68"/>
  <c r="B15" i="68"/>
  <c r="G14" i="68"/>
  <c r="B14" i="68"/>
  <c r="G13" i="68"/>
  <c r="B13" i="68"/>
  <c r="G12" i="68"/>
  <c r="B12" i="68"/>
  <c r="G11" i="68"/>
  <c r="B11" i="68"/>
  <c r="G10" i="68"/>
  <c r="B10" i="68"/>
  <c r="G9" i="68"/>
  <c r="B9" i="68"/>
  <c r="G8" i="68"/>
  <c r="B8" i="68"/>
  <c r="G7" i="68"/>
  <c r="B7" i="68"/>
  <c r="G6" i="68"/>
  <c r="B6" i="68"/>
  <c r="G5" i="68"/>
  <c r="B5" i="68"/>
  <c r="K37" i="43"/>
  <c r="G4" i="68"/>
  <c r="B4" i="68"/>
  <c r="G3" i="68"/>
  <c r="B3" i="68"/>
  <c r="G2" i="68"/>
  <c r="B2" i="68"/>
  <c r="B84" i="67"/>
  <c r="B83" i="67"/>
  <c r="B82" i="67"/>
  <c r="B81" i="67"/>
  <c r="B80" i="67"/>
  <c r="B79" i="67"/>
  <c r="B78" i="67"/>
  <c r="B77" i="67"/>
  <c r="B76" i="67"/>
  <c r="B73" i="67"/>
  <c r="B72" i="67"/>
  <c r="B71" i="67"/>
  <c r="B70" i="67"/>
  <c r="B69" i="67"/>
  <c r="B68" i="67"/>
  <c r="B67" i="67"/>
  <c r="B66" i="67"/>
  <c r="B65" i="67"/>
  <c r="B62" i="67"/>
  <c r="B61" i="67"/>
  <c r="B60" i="67"/>
  <c r="B59" i="67"/>
  <c r="B58" i="67"/>
  <c r="B57" i="67"/>
  <c r="B56" i="67"/>
  <c r="B55" i="67"/>
  <c r="B54" i="67"/>
  <c r="B53" i="67"/>
  <c r="B52" i="67"/>
  <c r="J92" i="43"/>
  <c r="B51" i="67"/>
  <c r="B48" i="67"/>
  <c r="B47" i="67"/>
  <c r="B46" i="67"/>
  <c r="B45" i="67"/>
  <c r="B44" i="67"/>
  <c r="B43" i="67"/>
  <c r="B42" i="67"/>
  <c r="B41" i="67"/>
  <c r="B40" i="67"/>
  <c r="B39" i="67"/>
  <c r="B38" i="67"/>
  <c r="B37" i="67"/>
  <c r="J85" i="43"/>
  <c r="B36" i="67"/>
  <c r="B33" i="67"/>
  <c r="B32" i="67"/>
  <c r="B31" i="67"/>
  <c r="B30" i="67"/>
  <c r="B29" i="67"/>
  <c r="B28" i="67"/>
  <c r="B27" i="67"/>
  <c r="B26" i="67"/>
  <c r="B25" i="67"/>
  <c r="B24" i="67"/>
  <c r="B23" i="67"/>
  <c r="B22" i="67"/>
  <c r="B21" i="67"/>
  <c r="B20" i="67"/>
  <c r="F18" i="67"/>
  <c r="F17" i="67"/>
  <c r="B17" i="67"/>
  <c r="F16" i="67"/>
  <c r="B16" i="67"/>
  <c r="F15" i="67"/>
  <c r="B15" i="67"/>
  <c r="F14" i="67"/>
  <c r="B14" i="67"/>
  <c r="F13" i="67"/>
  <c r="B13" i="67"/>
  <c r="F12" i="67"/>
  <c r="B12" i="67"/>
  <c r="F11" i="67"/>
  <c r="B11" i="67"/>
  <c r="F10" i="67"/>
  <c r="B10" i="67"/>
  <c r="F9" i="67"/>
  <c r="B9" i="67"/>
  <c r="F8" i="67"/>
  <c r="B8" i="67"/>
  <c r="F7" i="67"/>
  <c r="B7" i="67"/>
  <c r="F6" i="67"/>
  <c r="B6" i="67"/>
  <c r="F5" i="67"/>
  <c r="B5" i="67"/>
  <c r="F4" i="67"/>
  <c r="B4" i="67"/>
  <c r="F3" i="67"/>
  <c r="B3" i="67"/>
  <c r="F2" i="67"/>
  <c r="B2" i="67"/>
  <c r="B104" i="63"/>
  <c r="B103" i="63"/>
  <c r="B102" i="63"/>
  <c r="B101" i="63"/>
  <c r="B100" i="63"/>
  <c r="B99" i="63"/>
  <c r="B98" i="63"/>
  <c r="B97" i="63"/>
  <c r="I140" i="43"/>
  <c r="B96" i="63"/>
  <c r="B95" i="63"/>
  <c r="B94" i="63"/>
  <c r="B93" i="63"/>
  <c r="B92" i="63"/>
  <c r="B91" i="63"/>
  <c r="B90" i="63"/>
  <c r="I131" i="43"/>
  <c r="B87" i="63"/>
  <c r="B86" i="63"/>
  <c r="B85" i="63"/>
  <c r="B84" i="63"/>
  <c r="B83" i="63"/>
  <c r="B82" i="63"/>
  <c r="B81" i="63"/>
  <c r="B80" i="63"/>
  <c r="B79" i="63"/>
  <c r="B78" i="63"/>
  <c r="B77" i="63"/>
  <c r="B74" i="63"/>
  <c r="B73" i="63"/>
  <c r="B72" i="63"/>
  <c r="B71" i="63"/>
  <c r="B70" i="63"/>
  <c r="B69" i="63"/>
  <c r="B68" i="63"/>
  <c r="B67" i="63"/>
  <c r="B66" i="63"/>
  <c r="B65" i="63"/>
  <c r="B64" i="63"/>
  <c r="B63" i="63"/>
  <c r="B62" i="63"/>
  <c r="B61" i="63"/>
  <c r="B60" i="63"/>
  <c r="B59" i="63"/>
  <c r="B58" i="63"/>
  <c r="B55" i="63"/>
  <c r="B54" i="63"/>
  <c r="B53" i="63"/>
  <c r="B52" i="63"/>
  <c r="B51" i="63"/>
  <c r="B50" i="63"/>
  <c r="B49" i="63"/>
  <c r="B48" i="63"/>
  <c r="B47" i="63"/>
  <c r="B46" i="63"/>
  <c r="B45" i="63"/>
  <c r="B44" i="63"/>
  <c r="B43" i="63"/>
  <c r="B42" i="63"/>
  <c r="B41" i="63"/>
  <c r="B40" i="63"/>
  <c r="B37" i="63"/>
  <c r="B36" i="63"/>
  <c r="B35" i="63"/>
  <c r="B34" i="63"/>
  <c r="B33" i="63"/>
  <c r="B32" i="63"/>
  <c r="B31" i="63"/>
  <c r="B30" i="63"/>
  <c r="B29" i="63"/>
  <c r="B28" i="63"/>
  <c r="B27" i="63"/>
  <c r="B26" i="63"/>
  <c r="B25" i="63"/>
  <c r="B24" i="63"/>
  <c r="B23" i="63"/>
  <c r="B22" i="63"/>
  <c r="H19" i="63"/>
  <c r="B19" i="63"/>
  <c r="H18" i="63"/>
  <c r="B18" i="63"/>
  <c r="B17" i="63"/>
  <c r="H16" i="63"/>
  <c r="B16" i="63"/>
  <c r="H15" i="63"/>
  <c r="B15" i="63"/>
  <c r="B14" i="63"/>
  <c r="H13" i="63"/>
  <c r="B13" i="63"/>
  <c r="B12" i="63"/>
  <c r="H11" i="63"/>
  <c r="B11" i="63"/>
  <c r="B10" i="63"/>
  <c r="H9" i="63"/>
  <c r="B9" i="63"/>
  <c r="H8" i="63"/>
  <c r="B8" i="63"/>
  <c r="B7" i="63"/>
  <c r="B6" i="63"/>
  <c r="H5" i="63"/>
  <c r="B5" i="63"/>
  <c r="H4" i="63"/>
  <c r="B4" i="63"/>
  <c r="B3" i="63"/>
  <c r="B2" i="63"/>
  <c r="CF8" i="43"/>
  <c r="CF10" i="43"/>
  <c r="CF14" i="43"/>
  <c r="CF16" i="43"/>
  <c r="CF18" i="43"/>
  <c r="CF22" i="43"/>
  <c r="CF11" i="43"/>
  <c r="CF19" i="43"/>
  <c r="CF23" i="43"/>
  <c r="CF9" i="43"/>
  <c r="CF17" i="43"/>
  <c r="CF21" i="43"/>
  <c r="CF7" i="43"/>
  <c r="CJ13" i="43"/>
  <c r="CJ15" i="43"/>
  <c r="CJ19" i="43"/>
  <c r="CJ21" i="43"/>
  <c r="CJ7" i="43"/>
  <c r="CJ12" i="43"/>
  <c r="CJ16" i="43"/>
  <c r="CJ14" i="43"/>
  <c r="CJ18" i="43"/>
  <c r="CJ22" i="43"/>
  <c r="CL11" i="43"/>
  <c r="CL13" i="43"/>
  <c r="CL15" i="43"/>
  <c r="CL19" i="43"/>
  <c r="CL24" i="43"/>
  <c r="CL12" i="43"/>
  <c r="CL16" i="43"/>
  <c r="CL20" i="43"/>
  <c r="CL7" i="43"/>
  <c r="CL10" i="43"/>
  <c r="CL14" i="43"/>
  <c r="CN8" i="43"/>
  <c r="CN10" i="43"/>
  <c r="CN12" i="43"/>
  <c r="CN14" i="43"/>
  <c r="CN16" i="43"/>
  <c r="CN18" i="43"/>
  <c r="CN20" i="43"/>
  <c r="CN24" i="43"/>
  <c r="CN11" i="43"/>
  <c r="CN15" i="43"/>
  <c r="CN19" i="43"/>
  <c r="CN23" i="43"/>
  <c r="CN9" i="43"/>
  <c r="CN13" i="43"/>
  <c r="CN21" i="43"/>
  <c r="CN7" i="43"/>
  <c r="CR8" i="43"/>
  <c r="CR12" i="43"/>
  <c r="CR15" i="43"/>
  <c r="CR17" i="43"/>
  <c r="CR21" i="43"/>
  <c r="CR23" i="43"/>
  <c r="CR11" i="43"/>
  <c r="CR20" i="43"/>
  <c r="CR7" i="43"/>
  <c r="CR9" i="43"/>
  <c r="CR18" i="43"/>
  <c r="CR22" i="43"/>
  <c r="CV8" i="43"/>
  <c r="CV10" i="43"/>
  <c r="CV12" i="43"/>
  <c r="CV14" i="43"/>
  <c r="CV16" i="43"/>
  <c r="CV19" i="43"/>
  <c r="CV21" i="43"/>
  <c r="CV23" i="43"/>
  <c r="CV9" i="43"/>
  <c r="CV11" i="43"/>
  <c r="CV13" i="43"/>
  <c r="CV15" i="43"/>
  <c r="CV17" i="43"/>
  <c r="CV20" i="43"/>
  <c r="CV22" i="43"/>
  <c r="CV7" i="43"/>
  <c r="CB8" i="43"/>
  <c r="CB9" i="43"/>
  <c r="CB11" i="43"/>
  <c r="CB15" i="43"/>
  <c r="CB17" i="43"/>
  <c r="CB19" i="43"/>
  <c r="CB21" i="43"/>
  <c r="CB23" i="43"/>
  <c r="CB7" i="43"/>
  <c r="CB10" i="43"/>
  <c r="CB18" i="43"/>
  <c r="CB22" i="43"/>
  <c r="CB12" i="43"/>
  <c r="CB16" i="43"/>
  <c r="CB20" i="43"/>
  <c r="CB24" i="43"/>
  <c r="CD9" i="43"/>
  <c r="CD11" i="43"/>
  <c r="CD13" i="43"/>
  <c r="CD15" i="43"/>
  <c r="CD17" i="43"/>
  <c r="CD19" i="43"/>
  <c r="CD21" i="43"/>
  <c r="CD23" i="43"/>
  <c r="CD8" i="43"/>
  <c r="CD12" i="43"/>
  <c r="CD16" i="43"/>
  <c r="CD20" i="43"/>
  <c r="CD7" i="43"/>
  <c r="CD10" i="43"/>
  <c r="CD14" i="43"/>
  <c r="CD18" i="43"/>
  <c r="CD22" i="43"/>
  <c r="CH10" i="43"/>
  <c r="CH12" i="43"/>
  <c r="CH14" i="43"/>
  <c r="CH16" i="43"/>
  <c r="CH18" i="43"/>
  <c r="CH20" i="43"/>
  <c r="CH22" i="43"/>
  <c r="CH24" i="43"/>
  <c r="CH9" i="43"/>
  <c r="CH13" i="43"/>
  <c r="CH17" i="43"/>
  <c r="CH21" i="43"/>
  <c r="CH11" i="43"/>
  <c r="CH15" i="43"/>
  <c r="CH19" i="43"/>
  <c r="CH23" i="43"/>
  <c r="CP8" i="43"/>
  <c r="CP10" i="43"/>
  <c r="CP12" i="43"/>
  <c r="CP14" i="43"/>
  <c r="CP16" i="43"/>
  <c r="CP18" i="43"/>
  <c r="CP20" i="43"/>
  <c r="CP22" i="43"/>
  <c r="CP24" i="43"/>
  <c r="CP9" i="43"/>
  <c r="CP13" i="43"/>
  <c r="CP17" i="43"/>
  <c r="CP21" i="43"/>
  <c r="CP7" i="43"/>
  <c r="CP11" i="43"/>
  <c r="CP15" i="43"/>
  <c r="CP19" i="43"/>
  <c r="CP23" i="43"/>
  <c r="CT8" i="43"/>
  <c r="CT10" i="43"/>
  <c r="CT12" i="43"/>
  <c r="CT14" i="43"/>
  <c r="CT17" i="43"/>
  <c r="CT19" i="43"/>
  <c r="CT21" i="43"/>
  <c r="CT23" i="43"/>
  <c r="CT11" i="43"/>
  <c r="CT16" i="43"/>
  <c r="CT20" i="43"/>
  <c r="CT24" i="43"/>
  <c r="CT9" i="43"/>
  <c r="CT13" i="43"/>
  <c r="CT18" i="43"/>
  <c r="CT22" i="43"/>
  <c r="CT7" i="43"/>
  <c r="AV28" i="43"/>
  <c r="CX8" i="43"/>
  <c r="CX10" i="43"/>
  <c r="CX13" i="43"/>
  <c r="CX15" i="43"/>
  <c r="CX17" i="43"/>
  <c r="CX19" i="43"/>
  <c r="CX21" i="43"/>
  <c r="CX23" i="43"/>
  <c r="CX7" i="43"/>
  <c r="CX9" i="43"/>
  <c r="CX11" i="43"/>
  <c r="CX14" i="43"/>
  <c r="CX16" i="43"/>
  <c r="CX18" i="43"/>
  <c r="CX20" i="43"/>
  <c r="CX22" i="43"/>
  <c r="CX24" i="43"/>
  <c r="ER8" i="43"/>
  <c r="ER10" i="43"/>
  <c r="ER12" i="43"/>
  <c r="ER14" i="43"/>
  <c r="ER16" i="43"/>
  <c r="ER18" i="43"/>
  <c r="ER20" i="43"/>
  <c r="ER22" i="43"/>
  <c r="ER24" i="43"/>
  <c r="ER9" i="43"/>
  <c r="ER11" i="43"/>
  <c r="ER13" i="43"/>
  <c r="ER15" i="43"/>
  <c r="ER17" i="43"/>
  <c r="ER19" i="43"/>
  <c r="ER21" i="43"/>
  <c r="ER23" i="43"/>
  <c r="ER7" i="43"/>
  <c r="K31" i="43"/>
  <c r="K32" i="43"/>
  <c r="K35" i="43"/>
  <c r="K42" i="43"/>
  <c r="K43" i="43"/>
  <c r="K41" i="43"/>
  <c r="K29" i="43"/>
  <c r="V40" i="43"/>
  <c r="V41" i="43"/>
  <c r="V43" i="43"/>
  <c r="V44" i="43"/>
  <c r="V30" i="43"/>
  <c r="V29" i="43"/>
  <c r="V45" i="43"/>
  <c r="V28" i="43"/>
  <c r="V32" i="43"/>
  <c r="V35" i="43"/>
  <c r="V39" i="43"/>
  <c r="V33" i="43"/>
  <c r="V34" i="43"/>
  <c r="V37" i="43"/>
  <c r="V36" i="43"/>
  <c r="N39" i="43"/>
  <c r="N40" i="43"/>
  <c r="N41" i="43"/>
  <c r="N42" i="43"/>
  <c r="N43" i="43"/>
  <c r="N45" i="43"/>
  <c r="N28" i="43"/>
  <c r="N29" i="43"/>
  <c r="N30" i="43"/>
  <c r="N37" i="43"/>
  <c r="N32" i="43"/>
  <c r="N33" i="43"/>
  <c r="N35" i="43"/>
  <c r="Q65" i="43"/>
  <c r="Q50" i="43"/>
  <c r="Q66" i="43"/>
  <c r="Q51" i="43"/>
  <c r="Q49" i="43"/>
  <c r="Q53" i="43"/>
  <c r="Q55" i="43"/>
  <c r="Q56" i="43"/>
  <c r="Q57" i="43"/>
  <c r="Q58" i="43"/>
  <c r="Q59" i="43"/>
  <c r="Q62" i="43"/>
  <c r="Q64" i="43"/>
  <c r="Q63" i="43"/>
  <c r="R73" i="43"/>
  <c r="R72" i="43"/>
  <c r="R75" i="43"/>
  <c r="R76" i="43"/>
  <c r="R77" i="43"/>
  <c r="R80" i="43"/>
  <c r="R81" i="43"/>
  <c r="R82" i="43"/>
  <c r="R83" i="43"/>
  <c r="R84" i="43"/>
  <c r="R86" i="43"/>
  <c r="R70" i="43"/>
  <c r="K131" i="43"/>
  <c r="K129" i="43"/>
  <c r="K132" i="43"/>
  <c r="K133" i="43"/>
  <c r="K139" i="43"/>
  <c r="K141" i="43"/>
  <c r="K142" i="43"/>
  <c r="K143" i="43"/>
  <c r="L63" i="43"/>
  <c r="L65" i="43"/>
  <c r="L50" i="43"/>
  <c r="L66" i="43"/>
  <c r="L51" i="43"/>
  <c r="L49" i="43"/>
  <c r="L52" i="43"/>
  <c r="L54" i="43"/>
  <c r="L56" i="43"/>
  <c r="L55" i="43"/>
  <c r="L58" i="43"/>
  <c r="L59" i="43"/>
  <c r="L60" i="43"/>
  <c r="N97" i="43"/>
  <c r="N98" i="43"/>
  <c r="N99" i="43"/>
  <c r="N101" i="43"/>
  <c r="N102" i="43"/>
  <c r="N95" i="43"/>
  <c r="N105" i="43"/>
  <c r="N89" i="43"/>
  <c r="N90" i="43"/>
  <c r="N91" i="43"/>
  <c r="N93" i="43"/>
  <c r="N94" i="43"/>
  <c r="W55" i="43"/>
  <c r="W56" i="43"/>
  <c r="W57" i="43"/>
  <c r="W50" i="43"/>
  <c r="W58" i="43"/>
  <c r="W66" i="43"/>
  <c r="W59" i="43"/>
  <c r="W54" i="43"/>
  <c r="W60" i="43"/>
  <c r="W61" i="43"/>
  <c r="W52" i="43"/>
  <c r="W62" i="43"/>
  <c r="W63" i="43"/>
  <c r="W64" i="43"/>
  <c r="W65" i="43"/>
  <c r="W51" i="43"/>
  <c r="W49" i="43"/>
  <c r="W53" i="43"/>
  <c r="X132" i="43"/>
  <c r="X133" i="43"/>
  <c r="X135" i="43"/>
  <c r="X131" i="43"/>
  <c r="X136" i="43"/>
  <c r="X137" i="43"/>
  <c r="X138" i="43"/>
  <c r="X143" i="43"/>
  <c r="X139" i="43"/>
  <c r="X140" i="43"/>
  <c r="X141" i="43"/>
  <c r="X142" i="43"/>
  <c r="X144" i="43"/>
  <c r="X145" i="43"/>
  <c r="X129" i="43"/>
  <c r="X130" i="43"/>
  <c r="T52" i="43"/>
  <c r="T53" i="43"/>
  <c r="T54" i="43"/>
  <c r="T55" i="43"/>
  <c r="T58" i="43"/>
  <c r="T59" i="43"/>
  <c r="T60" i="43"/>
  <c r="T61" i="43"/>
  <c r="T62" i="43"/>
  <c r="T63" i="43"/>
  <c r="T64" i="43"/>
  <c r="T65" i="43"/>
  <c r="T51" i="43"/>
  <c r="T66" i="43"/>
  <c r="T50" i="43"/>
  <c r="J96" i="43"/>
  <c r="J98" i="43"/>
  <c r="J100" i="43"/>
  <c r="N60" i="43"/>
  <c r="N61" i="43"/>
  <c r="N63" i="43"/>
  <c r="N65" i="43"/>
  <c r="N66" i="43"/>
  <c r="N49" i="43"/>
  <c r="N50" i="43"/>
  <c r="N52" i="43"/>
  <c r="N59" i="43"/>
  <c r="N55" i="43"/>
  <c r="N57" i="43"/>
  <c r="N58" i="43"/>
  <c r="N80" i="43"/>
  <c r="N81" i="43"/>
  <c r="N83" i="43"/>
  <c r="N85" i="43"/>
  <c r="N86" i="43"/>
  <c r="N69" i="43"/>
  <c r="N70" i="43"/>
  <c r="N71" i="43"/>
  <c r="N74" i="43"/>
  <c r="N75" i="43"/>
  <c r="N79" i="43"/>
  <c r="Q71" i="43"/>
  <c r="Q69" i="43"/>
  <c r="Q72" i="43"/>
  <c r="Q73" i="43"/>
  <c r="Q74" i="43"/>
  <c r="Q76" i="43"/>
  <c r="Q77" i="43"/>
  <c r="Q78" i="43"/>
  <c r="Q79" i="43"/>
  <c r="Q80" i="43"/>
  <c r="Q81" i="43"/>
  <c r="Q84" i="43"/>
  <c r="Q83" i="43"/>
  <c r="Q85" i="43"/>
  <c r="Q70" i="43"/>
  <c r="Q86" i="43"/>
  <c r="S135" i="43"/>
  <c r="S136" i="43"/>
  <c r="S137" i="43"/>
  <c r="S138" i="43"/>
  <c r="S139" i="43"/>
  <c r="S140" i="43"/>
  <c r="S141" i="43"/>
  <c r="S142" i="43"/>
  <c r="S134" i="43"/>
  <c r="S143" i="43"/>
  <c r="S131" i="43"/>
  <c r="S144" i="43"/>
  <c r="S145" i="43"/>
  <c r="S146" i="43"/>
  <c r="S130" i="43"/>
  <c r="S132" i="43"/>
  <c r="T32" i="43"/>
  <c r="T31" i="43"/>
  <c r="T33" i="43"/>
  <c r="T34" i="43"/>
  <c r="T29" i="43"/>
  <c r="T35" i="43"/>
  <c r="T36" i="43"/>
  <c r="T37" i="43"/>
  <c r="T38" i="43"/>
  <c r="T39" i="43"/>
  <c r="T40" i="43"/>
  <c r="T41" i="43"/>
  <c r="T28" i="43"/>
  <c r="T42" i="43"/>
  <c r="T43" i="43"/>
  <c r="T44" i="43"/>
  <c r="T30" i="43"/>
  <c r="U76" i="43"/>
  <c r="U77" i="43"/>
  <c r="U78" i="43"/>
  <c r="U79" i="43"/>
  <c r="U80" i="43"/>
  <c r="U81" i="43"/>
  <c r="U82" i="43"/>
  <c r="U83" i="43"/>
  <c r="U84" i="43"/>
  <c r="U85" i="43"/>
  <c r="U70" i="43"/>
  <c r="U86" i="43"/>
  <c r="U71" i="43"/>
  <c r="U69" i="43"/>
  <c r="U72" i="43"/>
  <c r="U73" i="43"/>
  <c r="U75" i="43"/>
  <c r="U74" i="43"/>
  <c r="V99" i="43"/>
  <c r="V96" i="43"/>
  <c r="V100" i="43"/>
  <c r="V101" i="43"/>
  <c r="V102" i="43"/>
  <c r="V98" i="43"/>
  <c r="V103" i="43"/>
  <c r="V104" i="43"/>
  <c r="V105" i="43"/>
  <c r="V89" i="43"/>
  <c r="V90" i="43"/>
  <c r="V91" i="43"/>
  <c r="V92" i="43"/>
  <c r="V94" i="43"/>
  <c r="V95" i="43"/>
  <c r="V97" i="43"/>
  <c r="V115" i="43"/>
  <c r="V118" i="43"/>
  <c r="V119" i="43"/>
  <c r="V120" i="43"/>
  <c r="V121" i="43"/>
  <c r="V122" i="43"/>
  <c r="V123" i="43"/>
  <c r="V110" i="43"/>
  <c r="V113" i="43"/>
  <c r="V124" i="43"/>
  <c r="V111" i="43"/>
  <c r="W95" i="43"/>
  <c r="W96" i="43"/>
  <c r="W97" i="43"/>
  <c r="W98" i="43"/>
  <c r="W101" i="43"/>
  <c r="W91" i="43"/>
  <c r="W99" i="43"/>
  <c r="W100" i="43"/>
  <c r="W89" i="43"/>
  <c r="W102" i="43"/>
  <c r="W104" i="43"/>
  <c r="W93" i="43"/>
  <c r="W105" i="43"/>
  <c r="W106" i="43"/>
  <c r="W90" i="43"/>
  <c r="W92" i="43"/>
  <c r="W110" i="43"/>
  <c r="W111" i="43"/>
  <c r="W112" i="43"/>
  <c r="W113" i="43"/>
  <c r="W123" i="43"/>
  <c r="W115" i="43"/>
  <c r="W118" i="43"/>
  <c r="W119" i="43"/>
  <c r="W120" i="43"/>
  <c r="W122" i="43"/>
  <c r="R34" i="43"/>
  <c r="R35" i="43"/>
  <c r="R36" i="43"/>
  <c r="R37" i="43"/>
  <c r="R38" i="43"/>
  <c r="R30" i="43"/>
  <c r="R39" i="43"/>
  <c r="R40" i="43"/>
  <c r="R32" i="43"/>
  <c r="R41" i="43"/>
  <c r="R42" i="43"/>
  <c r="R43" i="43"/>
  <c r="R44" i="43"/>
  <c r="R28" i="43"/>
  <c r="R29" i="43"/>
  <c r="R31" i="43"/>
  <c r="R55" i="43"/>
  <c r="R56" i="43"/>
  <c r="R52" i="43"/>
  <c r="R57" i="43"/>
  <c r="R58" i="43"/>
  <c r="R60" i="43"/>
  <c r="R54" i="43"/>
  <c r="R61" i="43"/>
  <c r="R62" i="43"/>
  <c r="R63" i="43"/>
  <c r="R64" i="43"/>
  <c r="R65" i="43"/>
  <c r="R66" i="43"/>
  <c r="R50" i="43"/>
  <c r="R49" i="43"/>
  <c r="R51" i="43"/>
  <c r="R53" i="43"/>
  <c r="J78" i="43"/>
  <c r="J71" i="43"/>
  <c r="J73" i="43"/>
  <c r="J79" i="43"/>
  <c r="J74" i="43"/>
  <c r="J76" i="43"/>
  <c r="J77" i="43"/>
  <c r="J80" i="43"/>
  <c r="J84" i="43"/>
  <c r="L84" i="43"/>
  <c r="L69" i="43"/>
  <c r="L70" i="43"/>
  <c r="L79" i="43"/>
  <c r="L71" i="43"/>
  <c r="L73" i="43"/>
  <c r="L74" i="43"/>
  <c r="L75" i="43"/>
  <c r="L78" i="43"/>
  <c r="L76" i="43"/>
  <c r="L77" i="43"/>
  <c r="L81" i="43"/>
  <c r="L83" i="43"/>
  <c r="L104" i="43"/>
  <c r="L105" i="43"/>
  <c r="L89" i="43"/>
  <c r="L100" i="43"/>
  <c r="L94" i="43"/>
  <c r="L93" i="43"/>
  <c r="L95" i="43"/>
  <c r="L97" i="43"/>
  <c r="L96" i="43"/>
  <c r="L99" i="43"/>
  <c r="L101" i="43"/>
  <c r="L103" i="43"/>
  <c r="L121" i="43"/>
  <c r="L123" i="43"/>
  <c r="L122" i="43"/>
  <c r="L111" i="43"/>
  <c r="L118" i="43"/>
  <c r="L120" i="43"/>
  <c r="M135" i="43"/>
  <c r="M132" i="43"/>
  <c r="M138" i="43"/>
  <c r="M140" i="43"/>
  <c r="M142" i="43"/>
  <c r="M143" i="43"/>
  <c r="M144" i="43"/>
  <c r="M130" i="43"/>
  <c r="M131" i="43"/>
  <c r="M133" i="43"/>
  <c r="M134" i="43"/>
  <c r="O140" i="43"/>
  <c r="O141" i="43"/>
  <c r="O142" i="43"/>
  <c r="O143" i="43"/>
  <c r="O144" i="43"/>
  <c r="O135" i="43"/>
  <c r="O145" i="43"/>
  <c r="O130" i="43"/>
  <c r="O131" i="43"/>
  <c r="O132" i="43"/>
  <c r="O133" i="43"/>
  <c r="O134" i="43"/>
  <c r="O138" i="43"/>
  <c r="O136" i="43"/>
  <c r="P37" i="43"/>
  <c r="P38" i="43"/>
  <c r="P39" i="43"/>
  <c r="P41" i="43"/>
  <c r="P42" i="43"/>
  <c r="P43" i="43"/>
  <c r="P45" i="43"/>
  <c r="P29" i="43"/>
  <c r="P30" i="43"/>
  <c r="P31" i="43"/>
  <c r="P32" i="43"/>
  <c r="P33" i="43"/>
  <c r="P34" i="43"/>
  <c r="P35" i="43"/>
  <c r="P36" i="43"/>
  <c r="P60" i="43"/>
  <c r="P61" i="43"/>
  <c r="P59" i="43"/>
  <c r="P62" i="43"/>
  <c r="P63" i="43"/>
  <c r="P64" i="43"/>
  <c r="P65" i="43"/>
  <c r="P56" i="43"/>
  <c r="P66" i="43"/>
  <c r="P49" i="43"/>
  <c r="P50" i="43"/>
  <c r="P51" i="43"/>
  <c r="P53" i="43"/>
  <c r="P54" i="43"/>
  <c r="P55" i="43"/>
  <c r="P58" i="43"/>
  <c r="U54" i="43"/>
  <c r="U55" i="43"/>
  <c r="U56" i="43"/>
  <c r="U58" i="43"/>
  <c r="U59" i="43"/>
  <c r="U60" i="43"/>
  <c r="U51" i="43"/>
  <c r="U53" i="43"/>
  <c r="U61" i="43"/>
  <c r="U62" i="43"/>
  <c r="U65" i="43"/>
  <c r="U66" i="43"/>
  <c r="U49" i="43"/>
  <c r="U50" i="43"/>
  <c r="U52" i="43"/>
  <c r="U111" i="43"/>
  <c r="U112" i="43"/>
  <c r="U113" i="43"/>
  <c r="U114" i="43"/>
  <c r="U115" i="43"/>
  <c r="U117" i="43"/>
  <c r="U118" i="43"/>
  <c r="U119" i="43"/>
  <c r="U120" i="43"/>
  <c r="U123" i="43"/>
  <c r="U124" i="43"/>
  <c r="W75" i="43"/>
  <c r="W77" i="43"/>
  <c r="W76" i="43"/>
  <c r="W78" i="43"/>
  <c r="W79" i="43"/>
  <c r="W81" i="43"/>
  <c r="W80" i="43"/>
  <c r="W82" i="43"/>
  <c r="W83" i="43"/>
  <c r="W84" i="43"/>
  <c r="W69" i="43"/>
  <c r="W71" i="43"/>
  <c r="W73" i="43"/>
  <c r="W70" i="43"/>
  <c r="W72" i="43"/>
  <c r="L42" i="43"/>
  <c r="L44" i="43"/>
  <c r="L43" i="43"/>
  <c r="L45" i="43"/>
  <c r="L28" i="43"/>
  <c r="L35" i="43"/>
  <c r="L29" i="43"/>
  <c r="L30" i="43"/>
  <c r="L37" i="43"/>
  <c r="L38" i="43"/>
  <c r="L31" i="43"/>
  <c r="L32" i="43"/>
  <c r="L34" i="43"/>
  <c r="L39" i="43"/>
  <c r="L41" i="43"/>
  <c r="L40" i="43"/>
  <c r="P79" i="43"/>
  <c r="P80" i="43"/>
  <c r="P81" i="43"/>
  <c r="P82" i="43"/>
  <c r="P76" i="43"/>
  <c r="P83" i="43"/>
  <c r="P84" i="43"/>
  <c r="P86" i="43"/>
  <c r="P70" i="43"/>
  <c r="P69" i="43"/>
  <c r="P78" i="43"/>
  <c r="P71" i="43"/>
  <c r="P72" i="43"/>
  <c r="P73" i="43"/>
  <c r="P74" i="43"/>
  <c r="P75" i="43"/>
  <c r="P77" i="43"/>
  <c r="Q92" i="43"/>
  <c r="Q93" i="43"/>
  <c r="Q94" i="43"/>
  <c r="Q95" i="43"/>
  <c r="Q96" i="43"/>
  <c r="Q97" i="43"/>
  <c r="Q98" i="43"/>
  <c r="Q99" i="43"/>
  <c r="Q100" i="43"/>
  <c r="Q90" i="43"/>
  <c r="Q101" i="43"/>
  <c r="Q106" i="43"/>
  <c r="Q103" i="43"/>
  <c r="Q104" i="43"/>
  <c r="Q105" i="43"/>
  <c r="Q89" i="43"/>
  <c r="Q123" i="43"/>
  <c r="Q111" i="43"/>
  <c r="Q113" i="43"/>
  <c r="Q118" i="43"/>
  <c r="Q119" i="43"/>
  <c r="Q120" i="43"/>
  <c r="Q122" i="43"/>
  <c r="Q124" i="43"/>
  <c r="U96" i="43"/>
  <c r="U97" i="43"/>
  <c r="U98" i="43"/>
  <c r="U99" i="43"/>
  <c r="U100" i="43"/>
  <c r="U101" i="43"/>
  <c r="U102" i="43"/>
  <c r="U103" i="43"/>
  <c r="U95" i="43"/>
  <c r="U104" i="43"/>
  <c r="U89" i="43"/>
  <c r="U93" i="43"/>
  <c r="U91" i="43"/>
  <c r="U92" i="43"/>
  <c r="U94" i="43"/>
  <c r="R90" i="43"/>
  <c r="R91" i="43"/>
  <c r="R93" i="43"/>
  <c r="R94" i="43"/>
  <c r="R96" i="43"/>
  <c r="R97" i="43"/>
  <c r="R98" i="43"/>
  <c r="R99" i="43"/>
  <c r="R100" i="43"/>
  <c r="R101" i="43"/>
  <c r="R103" i="43"/>
  <c r="R104" i="43"/>
  <c r="R89" i="43"/>
  <c r="P100" i="43"/>
  <c r="P99" i="43"/>
  <c r="P101" i="43"/>
  <c r="P102" i="43"/>
  <c r="P104" i="43"/>
  <c r="P105" i="43"/>
  <c r="P106" i="43"/>
  <c r="P89" i="43"/>
  <c r="P91" i="43"/>
  <c r="P92" i="43"/>
  <c r="P93" i="43"/>
  <c r="P97" i="43"/>
  <c r="P94" i="43"/>
  <c r="P95" i="43"/>
  <c r="P96" i="43"/>
  <c r="P98" i="43"/>
  <c r="P115" i="43"/>
  <c r="P118" i="43"/>
  <c r="P119" i="43"/>
  <c r="P120" i="43"/>
  <c r="P122" i="43"/>
  <c r="P123" i="43"/>
  <c r="P124" i="43"/>
  <c r="P113" i="43"/>
  <c r="P111" i="43"/>
  <c r="P112" i="43"/>
  <c r="U34" i="43"/>
  <c r="U35" i="43"/>
  <c r="U31" i="43"/>
  <c r="U36" i="43"/>
  <c r="U37" i="43"/>
  <c r="U38" i="43"/>
  <c r="U39" i="43"/>
  <c r="U40" i="43"/>
  <c r="U41" i="43"/>
  <c r="U42" i="43"/>
  <c r="U43" i="43"/>
  <c r="U44" i="43"/>
  <c r="U29" i="43"/>
  <c r="U45" i="43"/>
  <c r="U30" i="43"/>
  <c r="U28" i="43"/>
  <c r="U32" i="43"/>
  <c r="U33" i="43"/>
  <c r="V62" i="43"/>
  <c r="V57" i="43"/>
  <c r="V63" i="43"/>
  <c r="V64" i="43"/>
  <c r="V65" i="43"/>
  <c r="V66" i="43"/>
  <c r="V50" i="43"/>
  <c r="V51" i="43"/>
  <c r="V53" i="43"/>
  <c r="V54" i="43"/>
  <c r="V55" i="43"/>
  <c r="V56" i="43"/>
  <c r="V58" i="43"/>
  <c r="V59" i="43"/>
  <c r="V60" i="43"/>
  <c r="V61" i="43"/>
  <c r="V80" i="43"/>
  <c r="V82" i="43"/>
  <c r="V83" i="43"/>
  <c r="V79" i="43"/>
  <c r="V84" i="43"/>
  <c r="V69" i="43"/>
  <c r="V73" i="43"/>
  <c r="V77" i="43"/>
  <c r="V70" i="43"/>
  <c r="V71" i="43"/>
  <c r="V72" i="43"/>
  <c r="V75" i="43"/>
  <c r="V78" i="43"/>
  <c r="I141" i="43"/>
  <c r="I142" i="43"/>
  <c r="I143" i="43"/>
  <c r="I132" i="43"/>
  <c r="I144" i="43"/>
  <c r="I129" i="43"/>
  <c r="I145" i="43"/>
  <c r="I130" i="43"/>
  <c r="I134" i="43"/>
  <c r="I139" i="43"/>
  <c r="K114" i="43"/>
  <c r="K119" i="43"/>
  <c r="K118" i="43"/>
  <c r="K120" i="43"/>
  <c r="K121" i="43"/>
  <c r="K123" i="43"/>
  <c r="K122" i="43"/>
  <c r="K124" i="43"/>
  <c r="K111" i="43"/>
  <c r="K113" i="43"/>
  <c r="K110" i="43"/>
  <c r="S41" i="43"/>
  <c r="S42" i="43"/>
  <c r="S40" i="43"/>
  <c r="S43" i="43"/>
  <c r="S44" i="43"/>
  <c r="S29" i="43"/>
  <c r="S45" i="43"/>
  <c r="S30" i="43"/>
  <c r="S28" i="43"/>
  <c r="S38" i="43"/>
  <c r="S31" i="43"/>
  <c r="S32" i="43"/>
  <c r="S33" i="43"/>
  <c r="S34" i="43"/>
  <c r="S35" i="43"/>
  <c r="S36" i="43"/>
  <c r="S37" i="43"/>
  <c r="S39" i="43"/>
  <c r="M121" i="43"/>
  <c r="M122" i="43"/>
  <c r="M123" i="43"/>
  <c r="M124" i="43"/>
  <c r="M118" i="43"/>
  <c r="M110" i="43"/>
  <c r="M111" i="43"/>
  <c r="M112" i="43"/>
  <c r="M113" i="43"/>
  <c r="M115" i="43"/>
  <c r="M119" i="43"/>
  <c r="M120" i="43"/>
  <c r="S118" i="43"/>
  <c r="S119" i="43"/>
  <c r="S120" i="43"/>
  <c r="S122" i="43"/>
  <c r="S117" i="43"/>
  <c r="S123" i="43"/>
  <c r="S124" i="43"/>
  <c r="S109" i="43"/>
  <c r="S111" i="43"/>
  <c r="S110" i="43"/>
  <c r="S113" i="43"/>
  <c r="X42" i="43"/>
  <c r="X39" i="43"/>
  <c r="X43" i="43"/>
  <c r="X44" i="43"/>
  <c r="X36" i="43"/>
  <c r="X29" i="43"/>
  <c r="X28" i="43"/>
  <c r="X30" i="43"/>
  <c r="X34" i="43"/>
  <c r="X35" i="43"/>
  <c r="X31" i="43"/>
  <c r="X32" i="43"/>
  <c r="X37" i="43"/>
  <c r="X33" i="43"/>
  <c r="X38" i="43"/>
  <c r="X41" i="43"/>
  <c r="X40" i="43"/>
  <c r="X113" i="43"/>
  <c r="X117" i="43"/>
  <c r="X118" i="43"/>
  <c r="X119" i="43"/>
  <c r="X120" i="43"/>
  <c r="X121" i="43"/>
  <c r="X122" i="43"/>
  <c r="X123" i="43"/>
  <c r="X111" i="43"/>
  <c r="X110" i="43"/>
  <c r="J50" i="43"/>
  <c r="J51" i="43"/>
  <c r="J53" i="43"/>
  <c r="J54" i="43"/>
  <c r="J57" i="43"/>
  <c r="J56" i="43"/>
  <c r="J64" i="43"/>
  <c r="J58" i="43"/>
  <c r="J60" i="43"/>
  <c r="J62" i="43"/>
  <c r="J63" i="43"/>
  <c r="J65" i="43"/>
  <c r="J49" i="43"/>
  <c r="J66" i="43"/>
  <c r="K98" i="43"/>
  <c r="K102" i="43"/>
  <c r="K99" i="43"/>
  <c r="K101" i="43"/>
  <c r="K93" i="43"/>
  <c r="K105" i="43"/>
  <c r="K89" i="43"/>
  <c r="K91" i="43"/>
  <c r="K92" i="43"/>
  <c r="K90" i="43"/>
  <c r="K94" i="43"/>
  <c r="K96" i="43"/>
  <c r="K97" i="43"/>
  <c r="K95" i="43"/>
  <c r="M30" i="43"/>
  <c r="M28" i="43"/>
  <c r="M31" i="43"/>
  <c r="M43" i="43"/>
  <c r="M32" i="43"/>
  <c r="M33" i="43"/>
  <c r="M34" i="43"/>
  <c r="M35" i="43"/>
  <c r="M36" i="43"/>
  <c r="M37" i="43"/>
  <c r="M38" i="43"/>
  <c r="M39" i="43"/>
  <c r="M40" i="43"/>
  <c r="M41" i="43"/>
  <c r="M42" i="43"/>
  <c r="M44" i="43"/>
  <c r="M29" i="43"/>
  <c r="M45" i="43"/>
  <c r="S63" i="43"/>
  <c r="S64" i="43"/>
  <c r="S65" i="43"/>
  <c r="S62" i="43"/>
  <c r="S50" i="43"/>
  <c r="S49" i="43"/>
  <c r="S51" i="43"/>
  <c r="S52" i="43"/>
  <c r="S53" i="43"/>
  <c r="S54" i="43"/>
  <c r="S55" i="43"/>
  <c r="S56" i="43"/>
  <c r="S57" i="43"/>
  <c r="S60" i="43"/>
  <c r="S58" i="43"/>
  <c r="S59" i="43"/>
  <c r="S61" i="43"/>
  <c r="S101" i="43"/>
  <c r="S98" i="43"/>
  <c r="S102" i="43"/>
  <c r="S103" i="43"/>
  <c r="S105" i="43"/>
  <c r="S89" i="43"/>
  <c r="S90" i="43"/>
  <c r="S91" i="43"/>
  <c r="S92" i="43"/>
  <c r="S94" i="43"/>
  <c r="S100" i="43"/>
  <c r="S96" i="43"/>
  <c r="S97" i="43"/>
  <c r="S99" i="43"/>
  <c r="X100" i="43"/>
  <c r="X102" i="43"/>
  <c r="X91" i="43"/>
  <c r="X92" i="43"/>
  <c r="X101" i="43"/>
  <c r="X103" i="43"/>
  <c r="X90" i="43"/>
  <c r="X104" i="43"/>
  <c r="X89" i="43"/>
  <c r="X105" i="43"/>
  <c r="X99" i="43"/>
  <c r="X96" i="43"/>
  <c r="X93" i="43"/>
  <c r="X95" i="43"/>
  <c r="X98" i="43"/>
  <c r="J30" i="43"/>
  <c r="J33" i="43"/>
  <c r="J32" i="43"/>
  <c r="J34" i="43"/>
  <c r="J35" i="43"/>
  <c r="J36" i="43"/>
  <c r="J37" i="43"/>
  <c r="J38" i="43"/>
  <c r="J40" i="43"/>
  <c r="J39" i="43"/>
  <c r="J42" i="43"/>
  <c r="J41" i="43"/>
  <c r="J43" i="43"/>
  <c r="J45" i="43"/>
  <c r="J29" i="43"/>
  <c r="J44" i="43"/>
  <c r="J133" i="43"/>
  <c r="J139" i="43"/>
  <c r="J138" i="43"/>
  <c r="J141" i="43"/>
  <c r="J143" i="43"/>
  <c r="J144" i="43"/>
  <c r="J129" i="43"/>
  <c r="J131" i="43"/>
  <c r="J132" i="43"/>
  <c r="I56" i="43"/>
  <c r="I57" i="43"/>
  <c r="I50" i="43"/>
  <c r="I58" i="43"/>
  <c r="I59" i="43"/>
  <c r="I60" i="43"/>
  <c r="I61" i="43"/>
  <c r="I62" i="43"/>
  <c r="I63" i="43"/>
  <c r="I65" i="43"/>
  <c r="I64" i="43"/>
  <c r="I66" i="43"/>
  <c r="I49" i="43"/>
  <c r="I52" i="43"/>
  <c r="I51" i="43"/>
  <c r="I54" i="43"/>
  <c r="I76" i="43"/>
  <c r="I72" i="43"/>
  <c r="I74" i="43"/>
  <c r="I91" i="43"/>
  <c r="I92" i="43"/>
  <c r="I94" i="43"/>
  <c r="I95" i="43"/>
  <c r="I96" i="43"/>
  <c r="I99" i="43"/>
  <c r="I102" i="43"/>
  <c r="M104" i="43"/>
  <c r="M105" i="43"/>
  <c r="M90" i="43"/>
  <c r="M91" i="43"/>
  <c r="M101" i="43"/>
  <c r="M93" i="43"/>
  <c r="M95" i="43"/>
  <c r="M96" i="43"/>
  <c r="M97" i="43"/>
  <c r="M98" i="43"/>
  <c r="M99" i="43"/>
  <c r="M100" i="43"/>
  <c r="M102" i="43"/>
  <c r="M103" i="43"/>
  <c r="O30" i="43"/>
  <c r="O31" i="43"/>
  <c r="O32" i="43"/>
  <c r="O28" i="43"/>
  <c r="O33" i="43"/>
  <c r="O34" i="43"/>
  <c r="O35" i="43"/>
  <c r="O36" i="43"/>
  <c r="O37" i="43"/>
  <c r="O38" i="43"/>
  <c r="O39" i="43"/>
  <c r="O40" i="43"/>
  <c r="O43" i="43"/>
  <c r="O41" i="43"/>
  <c r="O29" i="43"/>
  <c r="O42" i="43"/>
  <c r="O44" i="43"/>
  <c r="O123" i="43"/>
  <c r="O124" i="43"/>
  <c r="O122" i="43"/>
  <c r="O111" i="43"/>
  <c r="O113" i="43"/>
  <c r="O115" i="43"/>
  <c r="O118" i="43"/>
  <c r="O119" i="43"/>
  <c r="O120" i="43"/>
  <c r="O121" i="43"/>
  <c r="S82" i="43"/>
  <c r="S83" i="43"/>
  <c r="S85" i="43"/>
  <c r="S70" i="43"/>
  <c r="S71" i="43"/>
  <c r="S72" i="43"/>
  <c r="S74" i="43"/>
  <c r="S75" i="43"/>
  <c r="S79" i="43"/>
  <c r="S81" i="43"/>
  <c r="S76" i="43"/>
  <c r="S77" i="43"/>
  <c r="S78" i="43"/>
  <c r="S80" i="43"/>
  <c r="T72" i="43"/>
  <c r="T73" i="43"/>
  <c r="T74" i="43"/>
  <c r="T75" i="43"/>
  <c r="T76" i="43"/>
  <c r="T78" i="43"/>
  <c r="T79" i="43"/>
  <c r="T80" i="43"/>
  <c r="T81" i="43"/>
  <c r="T71" i="43"/>
  <c r="T82" i="43"/>
  <c r="T83" i="43"/>
  <c r="T84" i="43"/>
  <c r="T69" i="43"/>
  <c r="T85" i="43"/>
  <c r="T70" i="43"/>
  <c r="N117" i="43"/>
  <c r="N110" i="43"/>
  <c r="N111" i="43"/>
  <c r="N113" i="43"/>
  <c r="N118" i="43"/>
  <c r="N119" i="43"/>
  <c r="N120" i="43"/>
  <c r="N121" i="43"/>
  <c r="N122" i="43"/>
  <c r="N123" i="43"/>
  <c r="N124" i="43"/>
  <c r="I124" i="43"/>
  <c r="I109" i="43"/>
  <c r="I118" i="43"/>
  <c r="I110" i="43"/>
  <c r="I119" i="43"/>
  <c r="I111" i="43"/>
  <c r="I115" i="43"/>
  <c r="I117" i="43"/>
  <c r="I121" i="43"/>
  <c r="I120" i="43"/>
  <c r="I122" i="43"/>
  <c r="N130" i="43"/>
  <c r="N131" i="43"/>
  <c r="N133" i="43"/>
  <c r="N134" i="43"/>
  <c r="N135" i="43"/>
  <c r="N136" i="43"/>
  <c r="N137" i="43"/>
  <c r="N138" i="43"/>
  <c r="N139" i="43"/>
  <c r="N143" i="43"/>
  <c r="N140" i="43"/>
  <c r="N141" i="43"/>
  <c r="N142" i="43"/>
  <c r="N144" i="43"/>
  <c r="N146" i="43"/>
  <c r="O105" i="43"/>
  <c r="O91" i="43"/>
  <c r="O92" i="43"/>
  <c r="O93" i="43"/>
  <c r="O94" i="43"/>
  <c r="O95" i="43"/>
  <c r="O96" i="43"/>
  <c r="O97" i="43"/>
  <c r="O98" i="43"/>
  <c r="O102" i="43"/>
  <c r="O99" i="43"/>
  <c r="O100" i="43"/>
  <c r="O101" i="43"/>
  <c r="O103" i="43"/>
  <c r="O104" i="43"/>
  <c r="BS111" i="43"/>
  <c r="BS112" i="43"/>
  <c r="BS113" i="43"/>
  <c r="BS114" i="43"/>
  <c r="BS115" i="43"/>
  <c r="BS116" i="43"/>
  <c r="BS126" i="43"/>
  <c r="BS118" i="43"/>
  <c r="BS119" i="43"/>
  <c r="BS120" i="43"/>
  <c r="BS121" i="43"/>
  <c r="BS122" i="43"/>
  <c r="BS123" i="43"/>
  <c r="BS124" i="43"/>
  <c r="BS109" i="43"/>
  <c r="BS110" i="43"/>
  <c r="BS131" i="43"/>
  <c r="BS132" i="43"/>
  <c r="BS133" i="43"/>
  <c r="BS134" i="43"/>
  <c r="BS135" i="43"/>
  <c r="BS136" i="43"/>
  <c r="BS137" i="43"/>
  <c r="BS138" i="43"/>
  <c r="BS139" i="43"/>
  <c r="BS140" i="43"/>
  <c r="BS141" i="43"/>
  <c r="BS143" i="43"/>
  <c r="BS145" i="43"/>
  <c r="BS146" i="43"/>
  <c r="BS129" i="43"/>
  <c r="BS130" i="43"/>
  <c r="U146" i="43"/>
  <c r="U145" i="43"/>
  <c r="L134" i="43"/>
  <c r="L138" i="43"/>
  <c r="L135" i="43"/>
  <c r="L137" i="43"/>
  <c r="L139" i="43"/>
  <c r="L140" i="43"/>
  <c r="L141" i="43"/>
  <c r="L145" i="43"/>
  <c r="L142" i="43"/>
  <c r="L143" i="43"/>
  <c r="L144" i="43"/>
  <c r="L130" i="43"/>
  <c r="L133" i="43"/>
  <c r="M70" i="43"/>
  <c r="M71" i="43"/>
  <c r="M72" i="43"/>
  <c r="M73" i="43"/>
  <c r="M75" i="43"/>
  <c r="M77" i="43"/>
  <c r="M78" i="43"/>
  <c r="M79" i="43"/>
  <c r="M80" i="43"/>
  <c r="M84" i="43"/>
  <c r="M81" i="43"/>
  <c r="M82" i="43"/>
  <c r="M85" i="43"/>
  <c r="M69" i="43"/>
  <c r="BS49" i="43"/>
  <c r="BS53" i="43"/>
  <c r="BS55" i="43"/>
  <c r="BS56" i="43"/>
  <c r="BS57" i="43"/>
  <c r="BS58" i="43"/>
  <c r="BS50" i="43"/>
  <c r="BS59" i="43"/>
  <c r="BS60" i="43"/>
  <c r="BS61" i="43"/>
  <c r="BS62" i="43"/>
  <c r="BS63" i="43"/>
  <c r="BS64" i="43"/>
  <c r="BS65" i="43"/>
  <c r="BS66" i="43"/>
  <c r="BS51" i="43"/>
  <c r="BS52" i="43"/>
  <c r="BS92" i="43"/>
  <c r="BS89" i="43"/>
  <c r="BS93" i="43"/>
  <c r="BS95" i="43"/>
  <c r="BS96" i="43"/>
  <c r="BS97" i="43"/>
  <c r="BS98" i="43"/>
  <c r="BS99" i="43"/>
  <c r="BS100" i="43"/>
  <c r="BS101" i="43"/>
  <c r="BS102" i="43"/>
  <c r="BS103" i="43"/>
  <c r="BS104" i="43"/>
  <c r="BS106" i="43"/>
  <c r="BS91" i="43"/>
  <c r="K50" i="43"/>
  <c r="K62" i="43"/>
  <c r="K52" i="43"/>
  <c r="K53" i="43"/>
  <c r="K54" i="43"/>
  <c r="K63" i="43"/>
  <c r="K55" i="43"/>
  <c r="K58" i="43"/>
  <c r="K59" i="43"/>
  <c r="K61" i="43"/>
  <c r="K60" i="43"/>
  <c r="K65" i="43"/>
  <c r="K64" i="43"/>
  <c r="T92" i="43"/>
  <c r="T93" i="43"/>
  <c r="T94" i="43"/>
  <c r="T95" i="43"/>
  <c r="T89" i="43"/>
  <c r="T96" i="43"/>
  <c r="T97" i="43"/>
  <c r="T98" i="43"/>
  <c r="T99" i="43"/>
  <c r="T101" i="43"/>
  <c r="T102" i="43"/>
  <c r="T103" i="43"/>
  <c r="T104" i="43"/>
  <c r="T105" i="43"/>
  <c r="P130" i="43"/>
  <c r="P131" i="43"/>
  <c r="P133" i="43"/>
  <c r="P134" i="43"/>
  <c r="P136" i="43"/>
  <c r="P138" i="43"/>
  <c r="P139" i="43"/>
  <c r="P140" i="43"/>
  <c r="P141" i="43"/>
  <c r="P142" i="43"/>
  <c r="P143" i="43"/>
  <c r="P144" i="43"/>
  <c r="P129" i="43"/>
  <c r="J120" i="43"/>
  <c r="J110" i="43"/>
  <c r="J111" i="43"/>
  <c r="J113" i="43"/>
  <c r="J114" i="43"/>
  <c r="J119" i="43"/>
  <c r="J123" i="43"/>
  <c r="J122" i="43"/>
  <c r="J124" i="43"/>
  <c r="K84" i="43"/>
  <c r="K85" i="43"/>
  <c r="K78" i="43"/>
  <c r="K80" i="43"/>
  <c r="K70" i="43"/>
  <c r="K79" i="43"/>
  <c r="K71" i="43"/>
  <c r="K74" i="43"/>
  <c r="K77" i="43"/>
  <c r="K82" i="43"/>
  <c r="K83" i="43"/>
  <c r="K81" i="43"/>
  <c r="M50" i="43"/>
  <c r="M51" i="43"/>
  <c r="M52" i="43"/>
  <c r="M53" i="43"/>
  <c r="M54" i="43"/>
  <c r="M55" i="43"/>
  <c r="M58" i="43"/>
  <c r="M59" i="43"/>
  <c r="M65" i="43"/>
  <c r="M60" i="43"/>
  <c r="M61" i="43"/>
  <c r="M62" i="43"/>
  <c r="M63" i="43"/>
  <c r="M64" i="43"/>
  <c r="M66" i="43"/>
  <c r="O51" i="43"/>
  <c r="O52" i="43"/>
  <c r="O53" i="43"/>
  <c r="O54" i="43"/>
  <c r="O55" i="43"/>
  <c r="O50" i="43"/>
  <c r="O56" i="43"/>
  <c r="O65" i="43"/>
  <c r="O57" i="43"/>
  <c r="O58" i="43"/>
  <c r="O59" i="43"/>
  <c r="O60" i="43"/>
  <c r="O62" i="43"/>
  <c r="O63" i="43"/>
  <c r="O64" i="43"/>
  <c r="O49" i="43"/>
  <c r="O70" i="43"/>
  <c r="O71" i="43"/>
  <c r="O72" i="43"/>
  <c r="O74" i="43"/>
  <c r="O75" i="43"/>
  <c r="O76" i="43"/>
  <c r="O77" i="43"/>
  <c r="O78" i="43"/>
  <c r="O79" i="43"/>
  <c r="O80" i="43"/>
  <c r="O82" i="43"/>
  <c r="O83" i="43"/>
  <c r="O84" i="43"/>
  <c r="O85" i="43"/>
  <c r="R110" i="43"/>
  <c r="R111" i="43"/>
  <c r="R122" i="43"/>
  <c r="R113" i="43"/>
  <c r="R114" i="43"/>
  <c r="R118" i="43"/>
  <c r="R119" i="43"/>
  <c r="R120" i="43"/>
  <c r="R121" i="43"/>
  <c r="R123" i="43"/>
  <c r="R124" i="43"/>
  <c r="T110" i="43"/>
  <c r="T111" i="43"/>
  <c r="T112" i="43"/>
  <c r="T115" i="43"/>
  <c r="T118" i="43"/>
  <c r="T119" i="43"/>
  <c r="T120" i="43"/>
  <c r="T122" i="43"/>
  <c r="T123" i="43"/>
  <c r="T124" i="43"/>
  <c r="W143" i="43"/>
  <c r="W142" i="43"/>
  <c r="W129" i="43"/>
  <c r="W134" i="43"/>
  <c r="W130" i="43"/>
  <c r="W131" i="43"/>
  <c r="W132" i="43"/>
  <c r="W139" i="43"/>
  <c r="W133" i="43"/>
  <c r="W138" i="43"/>
  <c r="W140" i="43"/>
  <c r="X63" i="43"/>
  <c r="X65" i="43"/>
  <c r="X64" i="43"/>
  <c r="X59" i="43"/>
  <c r="X50" i="43"/>
  <c r="X53" i="43"/>
  <c r="X56" i="43"/>
  <c r="X58" i="43"/>
  <c r="X51" i="43"/>
  <c r="X52" i="43"/>
  <c r="X60" i="43"/>
  <c r="X54" i="43"/>
  <c r="X55" i="43"/>
  <c r="X57" i="43"/>
  <c r="X62" i="43"/>
  <c r="X61" i="43"/>
  <c r="X80" i="43"/>
  <c r="X81" i="43"/>
  <c r="X85" i="43"/>
  <c r="X77" i="43"/>
  <c r="X73" i="43"/>
  <c r="X70" i="43"/>
  <c r="X82" i="43"/>
  <c r="X71" i="43"/>
  <c r="X72" i="43"/>
  <c r="X75" i="43"/>
  <c r="X78" i="43"/>
  <c r="X79" i="43"/>
  <c r="BS72" i="43"/>
  <c r="BS73" i="43"/>
  <c r="BS75" i="43"/>
  <c r="BS77" i="43"/>
  <c r="BS78" i="43"/>
  <c r="BS79" i="43"/>
  <c r="BS80" i="43"/>
  <c r="BS81" i="43"/>
  <c r="BS82" i="43"/>
  <c r="BS83" i="43"/>
  <c r="BS84" i="43"/>
  <c r="BS85" i="43"/>
  <c r="BS86" i="43"/>
  <c r="BS69" i="43"/>
  <c r="BS71" i="43"/>
  <c r="I33" i="43"/>
  <c r="I44" i="43"/>
  <c r="I34" i="43"/>
  <c r="I35" i="43"/>
  <c r="I36" i="43"/>
  <c r="I37" i="43"/>
  <c r="I39" i="43"/>
  <c r="I29" i="43"/>
  <c r="I38" i="43"/>
  <c r="I40" i="43"/>
  <c r="I41" i="43"/>
  <c r="I42" i="43"/>
  <c r="I45" i="43"/>
  <c r="I43" i="43"/>
  <c r="I31" i="43"/>
  <c r="I28" i="43"/>
  <c r="I30" i="43"/>
  <c r="I32" i="43"/>
  <c r="Q42" i="43"/>
  <c r="Q43" i="43"/>
  <c r="Q44" i="43"/>
  <c r="Q29" i="43"/>
  <c r="Q45" i="43"/>
  <c r="Q30" i="43"/>
  <c r="Q28" i="43"/>
  <c r="Q31" i="43"/>
  <c r="Q39" i="43"/>
  <c r="Q41" i="43"/>
  <c r="Q32" i="43"/>
  <c r="Q33" i="43"/>
  <c r="Q34" i="43"/>
  <c r="Q35" i="43"/>
  <c r="Q36" i="43"/>
  <c r="Q37" i="43"/>
  <c r="Q38" i="43"/>
  <c r="Q40" i="43"/>
  <c r="V134" i="43"/>
  <c r="V135" i="43"/>
  <c r="V133" i="43"/>
  <c r="V136" i="43"/>
  <c r="V137" i="43"/>
  <c r="V138" i="43"/>
  <c r="V139" i="43"/>
  <c r="V140" i="43"/>
  <c r="V141" i="43"/>
  <c r="V130" i="43"/>
  <c r="V142" i="43"/>
  <c r="V143" i="43"/>
  <c r="V144" i="43"/>
  <c r="V145" i="43"/>
  <c r="V129" i="43"/>
  <c r="V132" i="43"/>
  <c r="W32" i="43"/>
  <c r="W34" i="43"/>
  <c r="W33" i="43"/>
  <c r="W41" i="43"/>
  <c r="W45" i="43"/>
  <c r="W35" i="43"/>
  <c r="W38" i="43"/>
  <c r="W42" i="43"/>
  <c r="W36" i="43"/>
  <c r="W40" i="43"/>
  <c r="W37" i="43"/>
  <c r="W39" i="43"/>
  <c r="W29" i="43"/>
  <c r="W31" i="43"/>
  <c r="W43" i="43"/>
  <c r="W44" i="43"/>
  <c r="W30" i="43"/>
  <c r="I138" i="43"/>
  <c r="I90" i="43"/>
  <c r="I98" i="43"/>
  <c r="I106" i="43"/>
  <c r="I97" i="43"/>
  <c r="I105" i="43"/>
  <c r="I103" i="43"/>
  <c r="I101" i="43"/>
  <c r="I100" i="43"/>
  <c r="I104" i="43"/>
  <c r="I93" i="43"/>
  <c r="I70" i="43"/>
  <c r="I75" i="43"/>
  <c r="I79" i="43"/>
  <c r="I83" i="43"/>
  <c r="I77" i="43"/>
  <c r="I85" i="43"/>
  <c r="I78" i="43"/>
  <c r="I82" i="43"/>
  <c r="I80" i="43"/>
  <c r="I84" i="43"/>
  <c r="I73" i="43"/>
  <c r="I81" i="43"/>
  <c r="J102" i="43"/>
  <c r="J99" i="43"/>
  <c r="J103" i="43"/>
  <c r="J104" i="43"/>
  <c r="J93" i="43"/>
  <c r="J97" i="43"/>
  <c r="J101" i="43"/>
  <c r="Q130" i="43"/>
  <c r="Q134" i="43"/>
  <c r="Q138" i="43"/>
  <c r="Q142" i="43"/>
  <c r="Q146" i="43"/>
  <c r="Q137" i="43"/>
  <c r="Q131" i="43"/>
  <c r="Q139" i="43"/>
  <c r="Q143" i="43"/>
  <c r="Q129" i="43"/>
  <c r="Q141" i="43"/>
  <c r="Q132" i="43"/>
  <c r="Q136" i="43"/>
  <c r="Q140" i="43"/>
  <c r="Q144" i="43"/>
  <c r="Q133" i="43"/>
  <c r="Q145" i="43"/>
  <c r="R130" i="43"/>
  <c r="R134" i="43"/>
  <c r="R138" i="43"/>
  <c r="R142" i="43"/>
  <c r="R146" i="43"/>
  <c r="R131" i="43"/>
  <c r="R135" i="43"/>
  <c r="R139" i="43"/>
  <c r="R143" i="43"/>
  <c r="R132" i="43"/>
  <c r="R136" i="43"/>
  <c r="R140" i="43"/>
  <c r="R144" i="43"/>
  <c r="R133" i="43"/>
  <c r="R141" i="43"/>
  <c r="R79" i="43"/>
  <c r="S93" i="43"/>
  <c r="S84" i="43"/>
  <c r="T130" i="43"/>
  <c r="T134" i="43"/>
  <c r="T138" i="43"/>
  <c r="T142" i="43"/>
  <c r="T146" i="43"/>
  <c r="T135" i="43"/>
  <c r="T143" i="43"/>
  <c r="T129" i="43"/>
  <c r="T139" i="43"/>
  <c r="T132" i="43"/>
  <c r="T140" i="43"/>
  <c r="T144" i="43"/>
  <c r="T133" i="43"/>
  <c r="T141" i="43"/>
  <c r="T145" i="43"/>
  <c r="U130" i="43"/>
  <c r="U134" i="43"/>
  <c r="U138" i="43"/>
  <c r="U143" i="43"/>
  <c r="U142" i="43"/>
  <c r="U131" i="43"/>
  <c r="U135" i="43"/>
  <c r="U139" i="43"/>
  <c r="U144" i="43"/>
  <c r="U137" i="43"/>
  <c r="U132" i="43"/>
  <c r="U136" i="43"/>
  <c r="U140" i="43"/>
  <c r="U133" i="43"/>
  <c r="U129" i="43"/>
  <c r="AN72" i="43"/>
  <c r="AN76" i="43"/>
  <c r="AN80" i="43"/>
  <c r="AN84" i="43"/>
  <c r="AN71" i="43"/>
  <c r="AN83" i="43"/>
  <c r="AN73" i="43"/>
  <c r="AN77" i="43"/>
  <c r="AN81" i="43"/>
  <c r="AN85" i="43"/>
  <c r="AN79" i="43"/>
  <c r="AN70" i="43"/>
  <c r="AN74" i="43"/>
  <c r="AN78" i="43"/>
  <c r="AN82" i="43"/>
  <c r="AN75" i="43"/>
  <c r="AN91" i="43"/>
  <c r="AN95" i="43"/>
  <c r="AN99" i="43"/>
  <c r="AN104" i="43"/>
  <c r="AN94" i="43"/>
  <c r="AN92" i="43"/>
  <c r="AN96" i="43"/>
  <c r="AN100" i="43"/>
  <c r="AN89" i="43"/>
  <c r="AN90" i="43"/>
  <c r="AN102" i="43"/>
  <c r="AN93" i="43"/>
  <c r="AN97" i="43"/>
  <c r="AN101" i="43"/>
  <c r="AN98" i="43"/>
  <c r="AP52" i="43"/>
  <c r="AP56" i="43"/>
  <c r="AP61" i="43"/>
  <c r="AP65" i="43"/>
  <c r="AP53" i="43"/>
  <c r="AP58" i="43"/>
  <c r="AP62" i="43"/>
  <c r="AP66" i="43"/>
  <c r="AP50" i="43"/>
  <c r="AP54" i="43"/>
  <c r="AP59" i="43"/>
  <c r="AP63" i="43"/>
  <c r="AP49" i="43"/>
  <c r="AP60" i="43"/>
  <c r="AP64" i="43"/>
  <c r="AP51" i="43"/>
  <c r="AP55" i="43"/>
  <c r="AQ110" i="43"/>
  <c r="AQ114" i="43"/>
  <c r="AQ119" i="43"/>
  <c r="AQ123" i="43"/>
  <c r="AQ111" i="43"/>
  <c r="AQ115" i="43"/>
  <c r="AQ120" i="43"/>
  <c r="AQ124" i="43"/>
  <c r="AQ112" i="43"/>
  <c r="AQ117" i="43"/>
  <c r="AQ121" i="43"/>
  <c r="AQ125" i="43"/>
  <c r="AQ118" i="43"/>
  <c r="AQ122" i="43"/>
  <c r="AQ109" i="43"/>
  <c r="AQ113" i="43"/>
  <c r="AQ130" i="43"/>
  <c r="AQ135" i="43"/>
  <c r="AQ139" i="43"/>
  <c r="AQ143" i="43"/>
  <c r="AQ131" i="43"/>
  <c r="AQ136" i="43"/>
  <c r="AQ140" i="43"/>
  <c r="AQ144" i="43"/>
  <c r="AQ132" i="43"/>
  <c r="AQ137" i="43"/>
  <c r="AQ141" i="43"/>
  <c r="AQ145" i="43"/>
  <c r="AQ138" i="43"/>
  <c r="AQ142" i="43"/>
  <c r="AQ129" i="43"/>
  <c r="AQ133" i="43"/>
  <c r="AR30" i="43"/>
  <c r="AR34" i="43"/>
  <c r="AR38" i="43"/>
  <c r="AR42" i="43"/>
  <c r="AR28" i="43"/>
  <c r="AR31" i="43"/>
  <c r="AR35" i="43"/>
  <c r="AR39" i="43"/>
  <c r="AR43" i="43"/>
  <c r="AR32" i="43"/>
  <c r="AR36" i="43"/>
  <c r="AR40" i="43"/>
  <c r="AR44" i="43"/>
  <c r="AR41" i="43"/>
  <c r="AR29" i="43"/>
  <c r="AR45" i="43"/>
  <c r="AR33" i="43"/>
  <c r="AR37" i="43"/>
  <c r="AR70" i="43"/>
  <c r="AR74" i="43"/>
  <c r="AR78" i="43"/>
  <c r="AR82" i="43"/>
  <c r="AR69" i="43"/>
  <c r="AR71" i="43"/>
  <c r="AR75" i="43"/>
  <c r="AR79" i="43"/>
  <c r="AR83" i="43"/>
  <c r="AR72" i="43"/>
  <c r="AR76" i="43"/>
  <c r="AR80" i="43"/>
  <c r="AR84" i="43"/>
  <c r="AR81" i="43"/>
  <c r="AR85" i="43"/>
  <c r="AR73" i="43"/>
  <c r="AR77" i="43"/>
  <c r="AR131" i="43"/>
  <c r="AR138" i="43"/>
  <c r="AR142" i="43"/>
  <c r="AR129" i="43"/>
  <c r="AR133" i="43"/>
  <c r="AR139" i="43"/>
  <c r="AR144" i="43"/>
  <c r="AR134" i="43"/>
  <c r="AR140" i="43"/>
  <c r="AR145" i="43"/>
  <c r="AR141" i="43"/>
  <c r="AR146" i="43"/>
  <c r="AR130" i="43"/>
  <c r="AR135" i="43"/>
  <c r="AS91" i="43"/>
  <c r="AS97" i="43"/>
  <c r="AS101" i="43"/>
  <c r="AS89" i="43"/>
  <c r="AS93" i="43"/>
  <c r="AS98" i="43"/>
  <c r="AS102" i="43"/>
  <c r="AS95" i="43"/>
  <c r="AS99" i="43"/>
  <c r="AS103" i="43"/>
  <c r="AS90" i="43"/>
  <c r="AS96" i="43"/>
  <c r="AS100" i="43"/>
  <c r="AS105" i="43"/>
  <c r="AS136" i="43"/>
  <c r="AS141" i="43"/>
  <c r="AS145" i="43"/>
  <c r="AS130" i="43"/>
  <c r="AS137" i="43"/>
  <c r="AS142" i="43"/>
  <c r="AS129" i="43"/>
  <c r="AS131" i="43"/>
  <c r="AS139" i="43"/>
  <c r="AS143" i="43"/>
  <c r="AS144" i="43"/>
  <c r="AS133" i="43"/>
  <c r="AS140" i="43"/>
  <c r="AT112" i="43"/>
  <c r="AT117" i="43"/>
  <c r="AT121" i="43"/>
  <c r="AT109" i="43"/>
  <c r="AT113" i="43"/>
  <c r="AT118" i="43"/>
  <c r="AT122" i="43"/>
  <c r="AT114" i="43"/>
  <c r="AT119" i="43"/>
  <c r="AT123" i="43"/>
  <c r="AT111" i="43"/>
  <c r="AT115" i="43"/>
  <c r="AT120" i="43"/>
  <c r="AT125" i="43"/>
  <c r="AU71" i="43"/>
  <c r="AU76" i="43"/>
  <c r="AU81" i="43"/>
  <c r="AU85" i="43"/>
  <c r="AU72" i="43"/>
  <c r="AU78" i="43"/>
  <c r="AU82" i="43"/>
  <c r="AU73" i="43"/>
  <c r="AU79" i="43"/>
  <c r="AU83" i="43"/>
  <c r="AU70" i="43"/>
  <c r="AU75" i="43"/>
  <c r="AU80" i="43"/>
  <c r="AU84" i="43"/>
  <c r="AU113" i="43"/>
  <c r="AU120" i="43"/>
  <c r="AU124" i="43"/>
  <c r="AU110" i="43"/>
  <c r="AU115" i="43"/>
  <c r="AU121" i="43"/>
  <c r="AU111" i="43"/>
  <c r="AU118" i="43"/>
  <c r="AU122" i="43"/>
  <c r="AU112" i="43"/>
  <c r="AU119" i="43"/>
  <c r="AU123" i="43"/>
  <c r="AU132" i="43"/>
  <c r="AU136" i="43"/>
  <c r="AU141" i="43"/>
  <c r="AU129" i="43"/>
  <c r="AU133" i="43"/>
  <c r="AU137" i="43"/>
  <c r="AU143" i="43"/>
  <c r="AU134" i="43"/>
  <c r="AU139" i="43"/>
  <c r="AU145" i="43"/>
  <c r="AU130" i="43"/>
  <c r="AU135" i="43"/>
  <c r="AU140" i="43"/>
  <c r="AU146" i="43"/>
  <c r="AV130" i="43"/>
  <c r="AV134" i="43"/>
  <c r="AV138" i="43"/>
  <c r="AV142" i="43"/>
  <c r="AV131" i="43"/>
  <c r="AV135" i="43"/>
  <c r="AV139" i="43"/>
  <c r="AV144" i="43"/>
  <c r="AV132" i="43"/>
  <c r="AV136" i="43"/>
  <c r="AV140" i="43"/>
  <c r="AV146" i="43"/>
  <c r="AV133" i="43"/>
  <c r="AV137" i="43"/>
  <c r="AV141" i="43"/>
  <c r="AV129" i="43"/>
  <c r="EP8" i="43"/>
  <c r="EP12" i="43"/>
  <c r="EP16" i="43"/>
  <c r="EP20" i="43"/>
  <c r="EP24" i="43"/>
  <c r="EP9" i="43"/>
  <c r="EP13" i="43"/>
  <c r="EP17" i="43"/>
  <c r="EP21" i="43"/>
  <c r="EP7" i="43"/>
  <c r="EP10" i="43"/>
  <c r="EP14" i="43"/>
  <c r="EP18" i="43"/>
  <c r="EP22" i="43"/>
  <c r="EP11" i="43"/>
  <c r="EP15" i="43"/>
  <c r="EP19" i="43"/>
  <c r="EP23" i="43"/>
  <c r="AP73" i="43"/>
  <c r="AP77" i="43"/>
  <c r="AP81" i="43"/>
  <c r="AP86" i="43"/>
  <c r="AP70" i="43"/>
  <c r="AP74" i="43"/>
  <c r="AP78" i="43"/>
  <c r="AP82" i="43"/>
  <c r="AP69" i="43"/>
  <c r="AP71" i="43"/>
  <c r="AP75" i="43"/>
  <c r="AP79" i="43"/>
  <c r="AP84" i="43"/>
  <c r="AP80" i="43"/>
  <c r="AP85" i="43"/>
  <c r="AP72" i="43"/>
  <c r="AP76" i="43"/>
  <c r="AQ54" i="43"/>
  <c r="AQ58" i="43"/>
  <c r="AQ62" i="43"/>
  <c r="AQ49" i="43"/>
  <c r="AQ55" i="43"/>
  <c r="AQ59" i="43"/>
  <c r="AQ63" i="43"/>
  <c r="AQ50" i="43"/>
  <c r="AQ56" i="43"/>
  <c r="AQ60" i="43"/>
  <c r="AQ64" i="43"/>
  <c r="AQ61" i="43"/>
  <c r="AQ65" i="43"/>
  <c r="AQ53" i="43"/>
  <c r="AQ57" i="43"/>
  <c r="AQ72" i="43"/>
  <c r="AQ77" i="43"/>
  <c r="AQ81" i="43"/>
  <c r="AQ86" i="43"/>
  <c r="AQ73" i="43"/>
  <c r="AQ78" i="43"/>
  <c r="AQ83" i="43"/>
  <c r="AQ69" i="43"/>
  <c r="AQ70" i="43"/>
  <c r="AQ74" i="43"/>
  <c r="AQ79" i="43"/>
  <c r="AQ84" i="43"/>
  <c r="AQ80" i="43"/>
  <c r="AQ85" i="43"/>
  <c r="AQ71" i="43"/>
  <c r="AQ75" i="43"/>
  <c r="AQ90" i="43"/>
  <c r="AQ95" i="43"/>
  <c r="AQ100" i="43"/>
  <c r="AQ105" i="43"/>
  <c r="AQ91" i="43"/>
  <c r="AQ97" i="43"/>
  <c r="AQ101" i="43"/>
  <c r="AQ89" i="43"/>
  <c r="AQ92" i="43"/>
  <c r="AQ98" i="43"/>
  <c r="AQ102" i="43"/>
  <c r="AQ99" i="43"/>
  <c r="AQ104" i="43"/>
  <c r="AQ93" i="43"/>
  <c r="AR92" i="43"/>
  <c r="AR97" i="43"/>
  <c r="AR101" i="43"/>
  <c r="AR93" i="43"/>
  <c r="AR98" i="43"/>
  <c r="AR102" i="43"/>
  <c r="AR90" i="43"/>
  <c r="AR95" i="43"/>
  <c r="AR99" i="43"/>
  <c r="AR103" i="43"/>
  <c r="AR100" i="43"/>
  <c r="AR104" i="43"/>
  <c r="AR91" i="43"/>
  <c r="AR96" i="43"/>
  <c r="AU53" i="43"/>
  <c r="AU57" i="43"/>
  <c r="AU61" i="43"/>
  <c r="AU50" i="43"/>
  <c r="AU54" i="43"/>
  <c r="AU58" i="43"/>
  <c r="AU62" i="43"/>
  <c r="AU51" i="43"/>
  <c r="AU55" i="43"/>
  <c r="AU59" i="43"/>
  <c r="AU63" i="43"/>
  <c r="AU52" i="43"/>
  <c r="AU56" i="43"/>
  <c r="AU60" i="43"/>
  <c r="AU49" i="43"/>
  <c r="AV72" i="43"/>
  <c r="AV78" i="43"/>
  <c r="AV83" i="43"/>
  <c r="AV69" i="43"/>
  <c r="AV73" i="43"/>
  <c r="AV79" i="43"/>
  <c r="AV84" i="43"/>
  <c r="AV70" i="43"/>
  <c r="AV74" i="43"/>
  <c r="AV80" i="43"/>
  <c r="AV85" i="43"/>
  <c r="AV71" i="43"/>
  <c r="AV75" i="43"/>
  <c r="AV82" i="43"/>
  <c r="AN30" i="43"/>
  <c r="AN34" i="43"/>
  <c r="AN38" i="43"/>
  <c r="AN42" i="43"/>
  <c r="AN33" i="43"/>
  <c r="AN45" i="43"/>
  <c r="AN31" i="43"/>
  <c r="AN35" i="43"/>
  <c r="AN39" i="43"/>
  <c r="AN43" i="43"/>
  <c r="AN29" i="43"/>
  <c r="AN41" i="43"/>
  <c r="AN32" i="43"/>
  <c r="AN36" i="43"/>
  <c r="AN40" i="43"/>
  <c r="AN44" i="43"/>
  <c r="AN37" i="43"/>
  <c r="AO112" i="43"/>
  <c r="AO116" i="43"/>
  <c r="AO120" i="43"/>
  <c r="AO124" i="43"/>
  <c r="AO113" i="43"/>
  <c r="AO117" i="43"/>
  <c r="AO121" i="43"/>
  <c r="AO125" i="43"/>
  <c r="AO115" i="43"/>
  <c r="AO123" i="43"/>
  <c r="AO110" i="43"/>
  <c r="AO114" i="43"/>
  <c r="AO118" i="43"/>
  <c r="AO122" i="43"/>
  <c r="AO109" i="43"/>
  <c r="AO111" i="43"/>
  <c r="AO119" i="43"/>
  <c r="AP90" i="43"/>
  <c r="AP95" i="43"/>
  <c r="AP100" i="43"/>
  <c r="AP89" i="43"/>
  <c r="AP91" i="43"/>
  <c r="AP97" i="43"/>
  <c r="AP102" i="43"/>
  <c r="AP92" i="43"/>
  <c r="AP98" i="43"/>
  <c r="AP103" i="43"/>
  <c r="AP93" i="43"/>
  <c r="AP99" i="43"/>
  <c r="AP104" i="43"/>
  <c r="AP130" i="43"/>
  <c r="AP135" i="43"/>
  <c r="AP141" i="43"/>
  <c r="AP146" i="43"/>
  <c r="AP145" i="43"/>
  <c r="AP131" i="43"/>
  <c r="AP136" i="43"/>
  <c r="AP142" i="43"/>
  <c r="AP139" i="43"/>
  <c r="AP132" i="43"/>
  <c r="AP138" i="43"/>
  <c r="AP144" i="43"/>
  <c r="AP133" i="43"/>
  <c r="AR53" i="43"/>
  <c r="AR59" i="43"/>
  <c r="AR63" i="43"/>
  <c r="AR50" i="43"/>
  <c r="AR55" i="43"/>
  <c r="AR60" i="43"/>
  <c r="AR64" i="43"/>
  <c r="AR51" i="43"/>
  <c r="AR57" i="43"/>
  <c r="AR61" i="43"/>
  <c r="AR49" i="43"/>
  <c r="AR62" i="43"/>
  <c r="AR52" i="43"/>
  <c r="AR58" i="43"/>
  <c r="AS74" i="43"/>
  <c r="AS79" i="43"/>
  <c r="AS83" i="43"/>
  <c r="AS70" i="43"/>
  <c r="AS75" i="43"/>
  <c r="AS80" i="43"/>
  <c r="AS85" i="43"/>
  <c r="AS71" i="43"/>
  <c r="AS76" i="43"/>
  <c r="AS81" i="43"/>
  <c r="AS69" i="43"/>
  <c r="AS73" i="43"/>
  <c r="AS78" i="43"/>
  <c r="AS82" i="43"/>
  <c r="AT31" i="43"/>
  <c r="AT35" i="43"/>
  <c r="AT40" i="43"/>
  <c r="AT44" i="43"/>
  <c r="AT32" i="43"/>
  <c r="AT37" i="43"/>
  <c r="AT41" i="43"/>
  <c r="AT45" i="43"/>
  <c r="AT29" i="43"/>
  <c r="AT33" i="43"/>
  <c r="AT38" i="43"/>
  <c r="AT42" i="43"/>
  <c r="AT28" i="43"/>
  <c r="AT30" i="43"/>
  <c r="AT34" i="43"/>
  <c r="AT39" i="43"/>
  <c r="AT43" i="43"/>
  <c r="AT131" i="43"/>
  <c r="AT133" i="43"/>
  <c r="AT139" i="43"/>
  <c r="AT144" i="43"/>
  <c r="AT135" i="43"/>
  <c r="AT140" i="43"/>
  <c r="AT146" i="43"/>
  <c r="AT137" i="43"/>
  <c r="AT141" i="43"/>
  <c r="AT129" i="43"/>
  <c r="AT132" i="43"/>
  <c r="AT138" i="43"/>
  <c r="AT142" i="43"/>
  <c r="AU93" i="43"/>
  <c r="AU98" i="43"/>
  <c r="AU103" i="43"/>
  <c r="AU90" i="43"/>
  <c r="AU94" i="43"/>
  <c r="AU99" i="43"/>
  <c r="AU104" i="43"/>
  <c r="AU91" i="43"/>
  <c r="AU95" i="43"/>
  <c r="AU100" i="43"/>
  <c r="AU105" i="43"/>
  <c r="AU92" i="43"/>
  <c r="AU97" i="43"/>
  <c r="AU102" i="43"/>
  <c r="AV52" i="43"/>
  <c r="AV59" i="43"/>
  <c r="AV53" i="43"/>
  <c r="AV60" i="43"/>
  <c r="AV64" i="43"/>
  <c r="AV57" i="43"/>
  <c r="AV63" i="43"/>
  <c r="AV55" i="43"/>
  <c r="AV61" i="43"/>
  <c r="AV51" i="43"/>
  <c r="AV62" i="43"/>
  <c r="AN52" i="43"/>
  <c r="AN57" i="43"/>
  <c r="AN61" i="43"/>
  <c r="AN65" i="43"/>
  <c r="AN60" i="43"/>
  <c r="AN53" i="43"/>
  <c r="AN58" i="43"/>
  <c r="AN62" i="43"/>
  <c r="AN66" i="43"/>
  <c r="AN55" i="43"/>
  <c r="AN50" i="43"/>
  <c r="AN54" i="43"/>
  <c r="AN59" i="43"/>
  <c r="AN63" i="43"/>
  <c r="AN49" i="43"/>
  <c r="AN51" i="43"/>
  <c r="AN64" i="43"/>
  <c r="AN111" i="43"/>
  <c r="AN115" i="43"/>
  <c r="AN120" i="43"/>
  <c r="AN124" i="43"/>
  <c r="AN110" i="43"/>
  <c r="AN112" i="43"/>
  <c r="AN116" i="43"/>
  <c r="AN121" i="43"/>
  <c r="AN125" i="43"/>
  <c r="AN119" i="43"/>
  <c r="AN113" i="43"/>
  <c r="AN118" i="43"/>
  <c r="AN122" i="43"/>
  <c r="AN109" i="43"/>
  <c r="AN114" i="43"/>
  <c r="AN123" i="43"/>
  <c r="AN131" i="43"/>
  <c r="AN136" i="43"/>
  <c r="AN142" i="43"/>
  <c r="AN132" i="43"/>
  <c r="AN137" i="43"/>
  <c r="AN146" i="43"/>
  <c r="AN135" i="43"/>
  <c r="AN134" i="43"/>
  <c r="AN138" i="43"/>
  <c r="AN129" i="43"/>
  <c r="AN130" i="43"/>
  <c r="AN141" i="43"/>
  <c r="AO32" i="43"/>
  <c r="AO36" i="43"/>
  <c r="AO40" i="43"/>
  <c r="AO28" i="43"/>
  <c r="AO35" i="43"/>
  <c r="AO29" i="43"/>
  <c r="AO33" i="43"/>
  <c r="AO37" i="43"/>
  <c r="AO41" i="43"/>
  <c r="AO31" i="43"/>
  <c r="AO43" i="43"/>
  <c r="AO30" i="43"/>
  <c r="AO34" i="43"/>
  <c r="AO38" i="43"/>
  <c r="AO42" i="43"/>
  <c r="AO39" i="43"/>
  <c r="AO53" i="43"/>
  <c r="AO58" i="43"/>
  <c r="AO62" i="43"/>
  <c r="AO49" i="43"/>
  <c r="AO57" i="43"/>
  <c r="AO50" i="43"/>
  <c r="AO54" i="43"/>
  <c r="AO59" i="43"/>
  <c r="AO63" i="43"/>
  <c r="AO61" i="43"/>
  <c r="AO51" i="43"/>
  <c r="AO56" i="43"/>
  <c r="AO60" i="43"/>
  <c r="AO64" i="43"/>
  <c r="AO52" i="43"/>
  <c r="AO65" i="43"/>
  <c r="AO93" i="43"/>
  <c r="AO97" i="43"/>
  <c r="AO101" i="43"/>
  <c r="AO100" i="43"/>
  <c r="AO90" i="43"/>
  <c r="AO94" i="43"/>
  <c r="AO98" i="43"/>
  <c r="AO102" i="43"/>
  <c r="AO92" i="43"/>
  <c r="AO89" i="43"/>
  <c r="AO91" i="43"/>
  <c r="AO95" i="43"/>
  <c r="AO99" i="43"/>
  <c r="AO103" i="43"/>
  <c r="AO105" i="43"/>
  <c r="AO96" i="43"/>
  <c r="AO130" i="43"/>
  <c r="AO136" i="43"/>
  <c r="AO140" i="43"/>
  <c r="AO145" i="43"/>
  <c r="AO143" i="43"/>
  <c r="AO132" i="43"/>
  <c r="AO137" i="43"/>
  <c r="AO141" i="43"/>
  <c r="AO129" i="43"/>
  <c r="AO139" i="43"/>
  <c r="AO133" i="43"/>
  <c r="AO138" i="43"/>
  <c r="AO142" i="43"/>
  <c r="AO135" i="43"/>
  <c r="AP30" i="43"/>
  <c r="AP34" i="43"/>
  <c r="AP38" i="43"/>
  <c r="AP42" i="43"/>
  <c r="AP31" i="43"/>
  <c r="AP35" i="43"/>
  <c r="AP39" i="43"/>
  <c r="AP43" i="43"/>
  <c r="AP32" i="43"/>
  <c r="AP36" i="43"/>
  <c r="AP40" i="43"/>
  <c r="AP45" i="43"/>
  <c r="AP37" i="43"/>
  <c r="AP41" i="43"/>
  <c r="AP29" i="43"/>
  <c r="AP28" i="43"/>
  <c r="AP33" i="43"/>
  <c r="AP113" i="43"/>
  <c r="AP119" i="43"/>
  <c r="AP124" i="43"/>
  <c r="AP122" i="43"/>
  <c r="AP110" i="43"/>
  <c r="AP115" i="43"/>
  <c r="AP120" i="43"/>
  <c r="AP125" i="43"/>
  <c r="AP118" i="43"/>
  <c r="AP111" i="43"/>
  <c r="AP117" i="43"/>
  <c r="AP121" i="43"/>
  <c r="AP126" i="43"/>
  <c r="AP112" i="43"/>
  <c r="AP109" i="43"/>
  <c r="AQ32" i="43"/>
  <c r="AQ36" i="43"/>
  <c r="AQ40" i="43"/>
  <c r="AQ44" i="43"/>
  <c r="AQ29" i="43"/>
  <c r="AQ33" i="43"/>
  <c r="AQ37" i="43"/>
  <c r="AQ41" i="43"/>
  <c r="AQ45" i="43"/>
  <c r="AQ30" i="43"/>
  <c r="AQ34" i="43"/>
  <c r="AQ38" i="43"/>
  <c r="AQ42" i="43"/>
  <c r="AQ28" i="43"/>
  <c r="AQ39" i="43"/>
  <c r="AQ43" i="43"/>
  <c r="AQ31" i="43"/>
  <c r="AQ35" i="43"/>
  <c r="AR113" i="43"/>
  <c r="AR118" i="43"/>
  <c r="AR122" i="43"/>
  <c r="AR126" i="43"/>
  <c r="AR110" i="43"/>
  <c r="AR114" i="43"/>
  <c r="AR119" i="43"/>
  <c r="AR123" i="43"/>
  <c r="AR109" i="43"/>
  <c r="AR111" i="43"/>
  <c r="AR115" i="43"/>
  <c r="AR120" i="43"/>
  <c r="AR124" i="43"/>
  <c r="AR121" i="43"/>
  <c r="AR125" i="43"/>
  <c r="AR112" i="43"/>
  <c r="AR117" i="43"/>
  <c r="AS31" i="43"/>
  <c r="AS36" i="43"/>
  <c r="AS40" i="43"/>
  <c r="AS44" i="43"/>
  <c r="AS32" i="43"/>
  <c r="AS37" i="43"/>
  <c r="AS41" i="43"/>
  <c r="AS28" i="43"/>
  <c r="AS29" i="43"/>
  <c r="AS33" i="43"/>
  <c r="AS38" i="43"/>
  <c r="AS42" i="43"/>
  <c r="AS34" i="43"/>
  <c r="AS39" i="43"/>
  <c r="AS43" i="43"/>
  <c r="AS30" i="43"/>
  <c r="AS51" i="43"/>
  <c r="AS55" i="43"/>
  <c r="AS60" i="43"/>
  <c r="AS64" i="43"/>
  <c r="AS52" i="43"/>
  <c r="AS56" i="43"/>
  <c r="AS61" i="43"/>
  <c r="AS49" i="43"/>
  <c r="AS53" i="43"/>
  <c r="AS58" i="43"/>
  <c r="AS62" i="43"/>
  <c r="AS54" i="43"/>
  <c r="AS59" i="43"/>
  <c r="AS63" i="43"/>
  <c r="AS50" i="43"/>
  <c r="AS112" i="43"/>
  <c r="AS118" i="43"/>
  <c r="AS123" i="43"/>
  <c r="AS113" i="43"/>
  <c r="AS119" i="43"/>
  <c r="AS125" i="43"/>
  <c r="AS110" i="43"/>
  <c r="AS114" i="43"/>
  <c r="AS120" i="43"/>
  <c r="AS109" i="43"/>
  <c r="AS111" i="43"/>
  <c r="AS115" i="43"/>
  <c r="AS122" i="43"/>
  <c r="AT52" i="43"/>
  <c r="AT57" i="43"/>
  <c r="AT61" i="43"/>
  <c r="AT65" i="43"/>
  <c r="AT53" i="43"/>
  <c r="AT58" i="43"/>
  <c r="AT62" i="43"/>
  <c r="AT49" i="43"/>
  <c r="AT50" i="43"/>
  <c r="AT55" i="43"/>
  <c r="AT59" i="43"/>
  <c r="AT63" i="43"/>
  <c r="AT51" i="43"/>
  <c r="AT56" i="43"/>
  <c r="AT60" i="43"/>
  <c r="AT64" i="43"/>
  <c r="AT72" i="43"/>
  <c r="AT78" i="43"/>
  <c r="AT82" i="43"/>
  <c r="AT86" i="43"/>
  <c r="AT73" i="43"/>
  <c r="AT79" i="43"/>
  <c r="AT83" i="43"/>
  <c r="AT69" i="43"/>
  <c r="AT70" i="43"/>
  <c r="AT75" i="43"/>
  <c r="AT80" i="43"/>
  <c r="AT84" i="43"/>
  <c r="AT71" i="43"/>
  <c r="AT76" i="43"/>
  <c r="AT81" i="43"/>
  <c r="AT85" i="43"/>
  <c r="AT94" i="43"/>
  <c r="AT99" i="43"/>
  <c r="AT104" i="43"/>
  <c r="AT90" i="43"/>
  <c r="AT95" i="43"/>
  <c r="AT100" i="43"/>
  <c r="AT105" i="43"/>
  <c r="AT91" i="43"/>
  <c r="AT96" i="43"/>
  <c r="AT102" i="43"/>
  <c r="AT93" i="43"/>
  <c r="AT98" i="43"/>
  <c r="AT103" i="43"/>
  <c r="AU29" i="43"/>
  <c r="AU33" i="43"/>
  <c r="AU37" i="43"/>
  <c r="AU42" i="43"/>
  <c r="AU30" i="43"/>
  <c r="AU34" i="43"/>
  <c r="AU38" i="43"/>
  <c r="AU43" i="43"/>
  <c r="AU31" i="43"/>
  <c r="AU35" i="43"/>
  <c r="AU40" i="43"/>
  <c r="AU44" i="43"/>
  <c r="AU32" i="43"/>
  <c r="AU36" i="43"/>
  <c r="AU41" i="43"/>
  <c r="AU28" i="43"/>
  <c r="AV93" i="43"/>
  <c r="AV99" i="43"/>
  <c r="AV89" i="43"/>
  <c r="AV90" i="43"/>
  <c r="AV95" i="43"/>
  <c r="AV100" i="43"/>
  <c r="AV91" i="43"/>
  <c r="AV96" i="43"/>
  <c r="AV101" i="43"/>
  <c r="AV92" i="43"/>
  <c r="AV98" i="43"/>
  <c r="AV102" i="43"/>
  <c r="AV110" i="43"/>
  <c r="AV118" i="43"/>
  <c r="AV122" i="43"/>
  <c r="AV109" i="43"/>
  <c r="AV112" i="43"/>
  <c r="AV119" i="43"/>
  <c r="AV123" i="43"/>
  <c r="AV113" i="43"/>
  <c r="AV120" i="43"/>
  <c r="AV124" i="43"/>
  <c r="AV115" i="43"/>
  <c r="AV121" i="43"/>
  <c r="AV125" i="43"/>
  <c r="AO70" i="43"/>
  <c r="AO74" i="43"/>
  <c r="AO78" i="43"/>
  <c r="AO82" i="43"/>
  <c r="AO77" i="43"/>
  <c r="AO71" i="43"/>
  <c r="AO75" i="43"/>
  <c r="AO79" i="43"/>
  <c r="AO83" i="43"/>
  <c r="AO81" i="43"/>
  <c r="AO72" i="43"/>
  <c r="AO76" i="43"/>
  <c r="AO80" i="43"/>
  <c r="AO85" i="43"/>
  <c r="AO73" i="43"/>
  <c r="AQ103" i="43"/>
  <c r="AQ51" i="43"/>
  <c r="AS94" i="43"/>
  <c r="AV29" i="43"/>
  <c r="AV37" i="43"/>
  <c r="AV41" i="43"/>
  <c r="AV45" i="43"/>
  <c r="AV38" i="43"/>
  <c r="AV30" i="43"/>
  <c r="AV34" i="43"/>
  <c r="AV42" i="43"/>
  <c r="AV31" i="43"/>
  <c r="AV35" i="43"/>
  <c r="AV39" i="43"/>
  <c r="AV43" i="43"/>
  <c r="AV32" i="43"/>
  <c r="AV36" i="43"/>
  <c r="AV40" i="43"/>
  <c r="AV44" i="43"/>
  <c r="H13" i="78"/>
  <c r="H14" i="78"/>
  <c r="H17" i="78"/>
  <c r="H18" i="78"/>
  <c r="H16" i="78"/>
  <c r="H15" i="78"/>
  <c r="H19" i="78"/>
  <c r="H2" i="78"/>
  <c r="H3" i="78"/>
  <c r="H4" i="78"/>
  <c r="H5" i="78"/>
  <c r="H6" i="78"/>
  <c r="H7" i="78"/>
  <c r="H8" i="78"/>
  <c r="H9" i="78"/>
  <c r="H10" i="78"/>
  <c r="H11" i="78"/>
  <c r="H12" i="78"/>
  <c r="B87" i="38"/>
  <c r="B88" i="38"/>
  <c r="B89" i="38"/>
  <c r="B90" i="38"/>
  <c r="B91" i="38"/>
  <c r="B92" i="38"/>
  <c r="B93" i="38"/>
  <c r="B94" i="38"/>
  <c r="B95" i="38"/>
  <c r="B96" i="38"/>
  <c r="B97" i="38"/>
  <c r="B98" i="38"/>
  <c r="B99" i="38"/>
  <c r="B100" i="38"/>
  <c r="B86" i="38"/>
  <c r="B74" i="38"/>
  <c r="B75" i="38"/>
  <c r="B76" i="38"/>
  <c r="B77" i="38"/>
  <c r="B78" i="38"/>
  <c r="B79" i="38"/>
  <c r="B80" i="38"/>
  <c r="B81" i="38"/>
  <c r="B82" i="38"/>
  <c r="B83" i="38"/>
  <c r="B73" i="38"/>
  <c r="B59" i="38"/>
  <c r="B60" i="38"/>
  <c r="B61" i="38"/>
  <c r="B62" i="38"/>
  <c r="B63" i="38"/>
  <c r="B64" i="38"/>
  <c r="B65" i="38"/>
  <c r="B66" i="38"/>
  <c r="B67" i="38"/>
  <c r="B68" i="38"/>
  <c r="B69" i="38"/>
  <c r="B70" i="38"/>
  <c r="B58" i="38"/>
  <c r="B40" i="38"/>
  <c r="B41" i="38"/>
  <c r="B42" i="38"/>
  <c r="B43" i="38"/>
  <c r="B44" i="38"/>
  <c r="B45" i="38"/>
  <c r="B46" i="38"/>
  <c r="B47" i="38"/>
  <c r="B48" i="38"/>
  <c r="B49" i="38"/>
  <c r="B50" i="38"/>
  <c r="B51" i="38"/>
  <c r="B52" i="38"/>
  <c r="B53" i="38"/>
  <c r="B54" i="38"/>
  <c r="B55" i="38"/>
  <c r="B39" i="38"/>
  <c r="B23" i="38"/>
  <c r="B24" i="38"/>
  <c r="B25" i="38"/>
  <c r="B26" i="38"/>
  <c r="B27" i="38"/>
  <c r="B28" i="38"/>
  <c r="B29" i="38"/>
  <c r="B30" i="38"/>
  <c r="B31" i="38"/>
  <c r="B32" i="38"/>
  <c r="B33" i="38"/>
  <c r="B34" i="38"/>
  <c r="B35" i="38"/>
  <c r="B36" i="38"/>
  <c r="B22" i="38"/>
  <c r="B91" i="37"/>
  <c r="B92" i="37"/>
  <c r="B93" i="37"/>
  <c r="B94" i="37"/>
  <c r="B95" i="37"/>
  <c r="B96" i="37"/>
  <c r="B97" i="37"/>
  <c r="B98" i="37"/>
  <c r="B99" i="37"/>
  <c r="B100" i="37"/>
  <c r="B101" i="37"/>
  <c r="B102" i="37"/>
  <c r="B103" i="37"/>
  <c r="B104" i="37"/>
  <c r="B90" i="37"/>
  <c r="B78" i="37"/>
  <c r="B79" i="37"/>
  <c r="B80" i="37"/>
  <c r="B81" i="37"/>
  <c r="B82" i="37"/>
  <c r="B83" i="37"/>
  <c r="B84" i="37"/>
  <c r="B85" i="37"/>
  <c r="B86" i="37"/>
  <c r="B87" i="37"/>
  <c r="B77" i="37"/>
  <c r="B62" i="37"/>
  <c r="B63" i="37"/>
  <c r="B64" i="37"/>
  <c r="B65" i="37"/>
  <c r="B66" i="37"/>
  <c r="B67" i="37"/>
  <c r="B68" i="37"/>
  <c r="B69" i="37"/>
  <c r="B70" i="37"/>
  <c r="B71" i="37"/>
  <c r="B72" i="37"/>
  <c r="B73" i="37"/>
  <c r="B74" i="37"/>
  <c r="B61" i="37"/>
  <c r="B42" i="37"/>
  <c r="B43" i="37"/>
  <c r="B44" i="37"/>
  <c r="B45" i="37"/>
  <c r="B46" i="37"/>
  <c r="B47" i="37"/>
  <c r="B48" i="37"/>
  <c r="B49" i="37"/>
  <c r="B50" i="37"/>
  <c r="B51" i="37"/>
  <c r="B52" i="37"/>
  <c r="B53" i="37"/>
  <c r="B54" i="37"/>
  <c r="B55" i="37"/>
  <c r="B56" i="37"/>
  <c r="B57" i="37"/>
  <c r="B58" i="37"/>
  <c r="B41" i="37"/>
  <c r="B23" i="37"/>
  <c r="B24" i="37"/>
  <c r="B25" i="37"/>
  <c r="B26" i="37"/>
  <c r="B27" i="37"/>
  <c r="B28" i="37"/>
  <c r="B29" i="37"/>
  <c r="B30" i="37"/>
  <c r="B31" i="37"/>
  <c r="B32" i="37"/>
  <c r="B33" i="37"/>
  <c r="B34" i="37"/>
  <c r="B35" i="37"/>
  <c r="B36" i="37"/>
  <c r="B37" i="37"/>
  <c r="B38" i="37"/>
  <c r="B22" i="37"/>
  <c r="B89" i="36"/>
  <c r="B90" i="36"/>
  <c r="B91" i="36"/>
  <c r="B92" i="36"/>
  <c r="B93" i="36"/>
  <c r="B94" i="36"/>
  <c r="B95" i="36"/>
  <c r="B96" i="36"/>
  <c r="B97" i="36"/>
  <c r="B98" i="36"/>
  <c r="B99" i="36"/>
  <c r="B100" i="36"/>
  <c r="B101" i="36"/>
  <c r="B102" i="36"/>
  <c r="B103" i="36"/>
  <c r="B104" i="36"/>
  <c r="B105" i="36"/>
  <c r="B88" i="36"/>
  <c r="B74" i="36"/>
  <c r="B75" i="36"/>
  <c r="B76" i="36"/>
  <c r="B77" i="36"/>
  <c r="B78" i="36"/>
  <c r="B79" i="36"/>
  <c r="B80" i="36"/>
  <c r="B81" i="36"/>
  <c r="B82" i="36"/>
  <c r="B83" i="36"/>
  <c r="B84" i="36"/>
  <c r="B85" i="36"/>
  <c r="B73" i="36"/>
  <c r="B58" i="36"/>
  <c r="B59" i="36"/>
  <c r="B60" i="36"/>
  <c r="B61" i="36"/>
  <c r="B62" i="36"/>
  <c r="B63" i="36"/>
  <c r="B64" i="36"/>
  <c r="B65" i="36"/>
  <c r="B66" i="36"/>
  <c r="B67" i="36"/>
  <c r="B68" i="36"/>
  <c r="B69" i="36"/>
  <c r="B70" i="36"/>
  <c r="B57" i="36"/>
  <c r="B39" i="36"/>
  <c r="B40" i="36"/>
  <c r="B41" i="36"/>
  <c r="B42" i="36"/>
  <c r="B43" i="36"/>
  <c r="B44" i="36"/>
  <c r="B45" i="36"/>
  <c r="B46" i="36"/>
  <c r="B47" i="36"/>
  <c r="B48" i="36"/>
  <c r="B49" i="36"/>
  <c r="B50" i="36"/>
  <c r="B51" i="36"/>
  <c r="B52" i="36"/>
  <c r="B53" i="36"/>
  <c r="B54" i="36"/>
  <c r="B38" i="36"/>
  <c r="B22" i="36"/>
  <c r="B23" i="36"/>
  <c r="B24" i="36"/>
  <c r="B25" i="36"/>
  <c r="B26" i="36"/>
  <c r="B27" i="36"/>
  <c r="B28" i="36"/>
  <c r="B29" i="36"/>
  <c r="B30" i="36"/>
  <c r="B31" i="36"/>
  <c r="B32" i="36"/>
  <c r="B33" i="36"/>
  <c r="B34" i="36"/>
  <c r="B35" i="36"/>
  <c r="B21" i="36"/>
  <c r="B88" i="35"/>
  <c r="B89" i="35"/>
  <c r="B90" i="35"/>
  <c r="B91" i="35"/>
  <c r="B92" i="35"/>
  <c r="B93" i="35"/>
  <c r="B94" i="35"/>
  <c r="B95" i="35"/>
  <c r="B96" i="35"/>
  <c r="B97" i="35"/>
  <c r="B98" i="35"/>
  <c r="B99" i="35"/>
  <c r="B100" i="35"/>
  <c r="B87" i="35"/>
  <c r="B72" i="35"/>
  <c r="B73" i="35"/>
  <c r="B74" i="35"/>
  <c r="B75" i="35"/>
  <c r="B76" i="35"/>
  <c r="B77" i="35"/>
  <c r="B78" i="35"/>
  <c r="B79" i="35"/>
  <c r="B80" i="35"/>
  <c r="B81" i="35"/>
  <c r="B82" i="35"/>
  <c r="B83" i="35"/>
  <c r="B84" i="35"/>
  <c r="B71" i="35"/>
  <c r="B55" i="35"/>
  <c r="B56" i="35"/>
  <c r="B57" i="35"/>
  <c r="B58" i="35"/>
  <c r="B59" i="35"/>
  <c r="B60" i="35"/>
  <c r="B61" i="35"/>
  <c r="B62" i="35"/>
  <c r="B63" i="35"/>
  <c r="B64" i="35"/>
  <c r="B65" i="35"/>
  <c r="B66" i="35"/>
  <c r="B67" i="35"/>
  <c r="B68" i="35"/>
  <c r="B54" i="35"/>
  <c r="B39" i="35"/>
  <c r="B40" i="35"/>
  <c r="B41" i="35"/>
  <c r="B42" i="35"/>
  <c r="B43" i="35"/>
  <c r="B44" i="35"/>
  <c r="B45" i="35"/>
  <c r="B46" i="35"/>
  <c r="B47" i="35"/>
  <c r="B48" i="35"/>
  <c r="B49" i="35"/>
  <c r="B50" i="35"/>
  <c r="B51" i="35"/>
  <c r="B38" i="35"/>
  <c r="B23" i="35"/>
  <c r="B24" i="35"/>
  <c r="B25" i="35"/>
  <c r="B26" i="35"/>
  <c r="B27" i="35"/>
  <c r="B28" i="35"/>
  <c r="B29" i="35"/>
  <c r="B30" i="35"/>
  <c r="B31" i="35"/>
  <c r="B32" i="35"/>
  <c r="B33" i="35"/>
  <c r="B34" i="35"/>
  <c r="B35" i="35"/>
  <c r="B22" i="35"/>
  <c r="B82" i="34"/>
  <c r="B83" i="34"/>
  <c r="B84" i="34"/>
  <c r="B85" i="34"/>
  <c r="B86" i="34"/>
  <c r="B87" i="34"/>
  <c r="B88" i="34"/>
  <c r="B89" i="34"/>
  <c r="B90" i="34"/>
  <c r="B91" i="34"/>
  <c r="B92" i="34"/>
  <c r="B93" i="34"/>
  <c r="B94" i="34"/>
  <c r="B95" i="34"/>
  <c r="B81" i="34"/>
  <c r="B69" i="34"/>
  <c r="B70" i="34"/>
  <c r="B71" i="34"/>
  <c r="B72" i="34"/>
  <c r="B73" i="34"/>
  <c r="B74" i="34"/>
  <c r="B75" i="34"/>
  <c r="B76" i="34"/>
  <c r="B77" i="34"/>
  <c r="B78" i="34"/>
  <c r="B68" i="34"/>
  <c r="BD126" i="43"/>
  <c r="B52" i="34"/>
  <c r="B53" i="34"/>
  <c r="B54" i="34"/>
  <c r="B55" i="34"/>
  <c r="B56" i="34"/>
  <c r="B57" i="34"/>
  <c r="B58" i="34"/>
  <c r="B59" i="34"/>
  <c r="B60" i="34"/>
  <c r="B61" i="34"/>
  <c r="B62" i="34"/>
  <c r="B63" i="34"/>
  <c r="B64" i="34"/>
  <c r="B65" i="34"/>
  <c r="B51" i="34"/>
  <c r="B37" i="34"/>
  <c r="B38" i="34"/>
  <c r="B39" i="34"/>
  <c r="B40" i="34"/>
  <c r="B41" i="34"/>
  <c r="B42" i="34"/>
  <c r="B43" i="34"/>
  <c r="B44" i="34"/>
  <c r="B45" i="34"/>
  <c r="B46" i="34"/>
  <c r="B47" i="34"/>
  <c r="B48" i="34"/>
  <c r="B36" i="34"/>
  <c r="B21" i="34"/>
  <c r="B22" i="34"/>
  <c r="B23" i="34"/>
  <c r="B24" i="34"/>
  <c r="B25" i="34"/>
  <c r="B26" i="34"/>
  <c r="B27" i="34"/>
  <c r="B28" i="34"/>
  <c r="B29" i="34"/>
  <c r="B30" i="34"/>
  <c r="B31" i="34"/>
  <c r="B32" i="34"/>
  <c r="B33" i="34"/>
  <c r="B20" i="34"/>
  <c r="B2" i="34"/>
  <c r="B93" i="33"/>
  <c r="B94" i="33"/>
  <c r="B95" i="33"/>
  <c r="B96" i="33"/>
  <c r="B97" i="33"/>
  <c r="B98" i="33"/>
  <c r="B99" i="33"/>
  <c r="B100" i="33"/>
  <c r="B101" i="33"/>
  <c r="B102" i="33"/>
  <c r="B103" i="33"/>
  <c r="B104" i="33"/>
  <c r="B105" i="33"/>
  <c r="B106" i="33"/>
  <c r="B92" i="33"/>
  <c r="B79" i="33"/>
  <c r="B80" i="33"/>
  <c r="B81" i="33"/>
  <c r="B82" i="33"/>
  <c r="B83" i="33"/>
  <c r="B84" i="33"/>
  <c r="B85" i="33"/>
  <c r="B86" i="33"/>
  <c r="B87" i="33"/>
  <c r="B88" i="33"/>
  <c r="B89" i="33"/>
  <c r="B78" i="33"/>
  <c r="B62" i="33"/>
  <c r="B63" i="33"/>
  <c r="B64" i="33"/>
  <c r="B65" i="33"/>
  <c r="B66" i="33"/>
  <c r="B67" i="33"/>
  <c r="B68" i="33"/>
  <c r="B69" i="33"/>
  <c r="B70" i="33"/>
  <c r="B71" i="33"/>
  <c r="B72" i="33"/>
  <c r="B73" i="33"/>
  <c r="B74" i="33"/>
  <c r="B75" i="33"/>
  <c r="B61" i="33"/>
  <c r="B42" i="33"/>
  <c r="B43" i="33"/>
  <c r="B44" i="33"/>
  <c r="B45" i="33"/>
  <c r="BC84" i="43"/>
  <c r="B46" i="33"/>
  <c r="B47" i="33"/>
  <c r="B48" i="33"/>
  <c r="B49" i="33"/>
  <c r="B50" i="33"/>
  <c r="B51" i="33"/>
  <c r="B52" i="33"/>
  <c r="B53" i="33"/>
  <c r="B54" i="33"/>
  <c r="B55" i="33"/>
  <c r="B56" i="33"/>
  <c r="B57" i="33"/>
  <c r="B58" i="33"/>
  <c r="B41" i="33"/>
  <c r="B23" i="33"/>
  <c r="B24" i="33"/>
  <c r="B25" i="33"/>
  <c r="B26" i="33"/>
  <c r="B27" i="33"/>
  <c r="B28" i="33"/>
  <c r="B29" i="33"/>
  <c r="B30" i="33"/>
  <c r="B31" i="33"/>
  <c r="B32" i="33"/>
  <c r="B33" i="33"/>
  <c r="B34" i="33"/>
  <c r="B35" i="33"/>
  <c r="B36" i="33"/>
  <c r="B37" i="33"/>
  <c r="B38" i="33"/>
  <c r="B22" i="33"/>
  <c r="BD71" i="43"/>
  <c r="BD78" i="43"/>
  <c r="BD69" i="43"/>
  <c r="BD119" i="43"/>
  <c r="BD111" i="43"/>
  <c r="BD113" i="43"/>
  <c r="BD115" i="43"/>
  <c r="BE78" i="43"/>
  <c r="BF74" i="43"/>
  <c r="BF75" i="43"/>
  <c r="BF71" i="43"/>
  <c r="BF76" i="43"/>
  <c r="BF132" i="43"/>
  <c r="BH85" i="43"/>
  <c r="BH70" i="43"/>
  <c r="BH71" i="43"/>
  <c r="BH79" i="43"/>
  <c r="BC74" i="43"/>
  <c r="BC71" i="43"/>
  <c r="BC86" i="43"/>
  <c r="BC69" i="43"/>
  <c r="BD89" i="43"/>
  <c r="BD94" i="43"/>
  <c r="BD90" i="43"/>
  <c r="BF54" i="43"/>
  <c r="BF51" i="43"/>
  <c r="BF66" i="43"/>
  <c r="BF96" i="43"/>
  <c r="BF89" i="43"/>
  <c r="BG93" i="43"/>
  <c r="BG95" i="43"/>
  <c r="BH51" i="43"/>
  <c r="BH49" i="43"/>
  <c r="BH50" i="43"/>
  <c r="BH103" i="43"/>
  <c r="BH131" i="43"/>
  <c r="BH132" i="43"/>
  <c r="BH141" i="43"/>
  <c r="BC126" i="43"/>
  <c r="BC132" i="43"/>
  <c r="BC136" i="43"/>
  <c r="BC133" i="43"/>
  <c r="BC143" i="43"/>
  <c r="BC131" i="43"/>
  <c r="BC135" i="43"/>
  <c r="BC141" i="43"/>
  <c r="BC145" i="43"/>
  <c r="BE50" i="43"/>
  <c r="BE51" i="43"/>
  <c r="BE58" i="43"/>
  <c r="BE91" i="43"/>
  <c r="BE98" i="43"/>
  <c r="BE89" i="43"/>
  <c r="BE95" i="43"/>
  <c r="BE104" i="43"/>
  <c r="BE90" i="43"/>
  <c r="BE96" i="43"/>
  <c r="BE105" i="43"/>
  <c r="BG65" i="43"/>
  <c r="BG61" i="43"/>
  <c r="BG132" i="43"/>
  <c r="BG130" i="43"/>
  <c r="BG131" i="43"/>
  <c r="BG145" i="43"/>
  <c r="BH109" i="43"/>
  <c r="BH119" i="43"/>
  <c r="BH120" i="43"/>
  <c r="BH113" i="43"/>
  <c r="BC56" i="43"/>
  <c r="BC66" i="43"/>
  <c r="BC54" i="43"/>
  <c r="BC51" i="43"/>
  <c r="BC94" i="43"/>
  <c r="BC103" i="43"/>
  <c r="BC91" i="43"/>
  <c r="BC96" i="43"/>
  <c r="BC97" i="43"/>
  <c r="BD136" i="43"/>
  <c r="BD141" i="43"/>
  <c r="BD146" i="43"/>
  <c r="BD137" i="43"/>
  <c r="BD129" i="43"/>
  <c r="BE132" i="43"/>
  <c r="BE138" i="43"/>
  <c r="BE144" i="43"/>
  <c r="BE146" i="43"/>
  <c r="BF124" i="43"/>
  <c r="BF113" i="43"/>
  <c r="BF120" i="43"/>
  <c r="BF125" i="43"/>
  <c r="BF110" i="43"/>
  <c r="BF109" i="43"/>
  <c r="BF111" i="43"/>
  <c r="BG77" i="43"/>
  <c r="BG85" i="43"/>
  <c r="BG71" i="43"/>
  <c r="BG75" i="43"/>
  <c r="BG110" i="43"/>
  <c r="BG111" i="43"/>
  <c r="BG125" i="43"/>
  <c r="BG113" i="43"/>
  <c r="BG109" i="43"/>
  <c r="B94" i="32"/>
  <c r="B95" i="32"/>
  <c r="B96" i="32"/>
  <c r="B97" i="32"/>
  <c r="B98" i="32"/>
  <c r="B99" i="32"/>
  <c r="B100" i="32"/>
  <c r="B101" i="32"/>
  <c r="B102" i="32"/>
  <c r="B103" i="32"/>
  <c r="B104" i="32"/>
  <c r="B93" i="32"/>
  <c r="B78" i="32"/>
  <c r="B79" i="32"/>
  <c r="B80" i="32"/>
  <c r="B81" i="32"/>
  <c r="B82" i="32"/>
  <c r="B83" i="32"/>
  <c r="B84" i="32"/>
  <c r="B85" i="32"/>
  <c r="B86" i="32"/>
  <c r="B87" i="32"/>
  <c r="B88" i="32"/>
  <c r="B89" i="32"/>
  <c r="B90" i="32"/>
  <c r="B77" i="32"/>
  <c r="B60" i="32"/>
  <c r="B61" i="32"/>
  <c r="B62" i="32"/>
  <c r="B63" i="32"/>
  <c r="B64" i="32"/>
  <c r="B65" i="32"/>
  <c r="B66" i="32"/>
  <c r="B67" i="32"/>
  <c r="B68" i="32"/>
  <c r="B69" i="32"/>
  <c r="B70" i="32"/>
  <c r="B71" i="32"/>
  <c r="B72" i="32"/>
  <c r="B73" i="32"/>
  <c r="B74" i="32"/>
  <c r="B59" i="32"/>
  <c r="B40" i="32"/>
  <c r="B41" i="32"/>
  <c r="B42" i="32"/>
  <c r="B43" i="32"/>
  <c r="B44" i="32"/>
  <c r="B45" i="32"/>
  <c r="B46" i="32"/>
  <c r="B47" i="32"/>
  <c r="B48" i="32"/>
  <c r="B49" i="32"/>
  <c r="B50" i="32"/>
  <c r="B51" i="32"/>
  <c r="B52" i="32"/>
  <c r="B53" i="32"/>
  <c r="B54" i="32"/>
  <c r="B55" i="32"/>
  <c r="B56" i="32"/>
  <c r="B39" i="32"/>
  <c r="B22" i="32"/>
  <c r="B23" i="32"/>
  <c r="B24" i="32"/>
  <c r="B25" i="32"/>
  <c r="B26" i="32"/>
  <c r="B27" i="32"/>
  <c r="B28" i="32"/>
  <c r="B29" i="32"/>
  <c r="B30" i="32"/>
  <c r="B31" i="32"/>
  <c r="B32" i="32"/>
  <c r="B33" i="32"/>
  <c r="B34" i="32"/>
  <c r="B35" i="32"/>
  <c r="B36" i="32"/>
  <c r="B21" i="32"/>
  <c r="B85" i="31"/>
  <c r="B86" i="31"/>
  <c r="B87" i="31"/>
  <c r="B88" i="31"/>
  <c r="B89" i="31"/>
  <c r="B90" i="31"/>
  <c r="B91" i="31"/>
  <c r="B92" i="31"/>
  <c r="B93" i="31"/>
  <c r="B94" i="31"/>
  <c r="B84" i="31"/>
  <c r="B72" i="31"/>
  <c r="B73" i="31"/>
  <c r="BA110" i="43"/>
  <c r="B74" i="31"/>
  <c r="B75" i="31"/>
  <c r="B76" i="31"/>
  <c r="B77" i="31"/>
  <c r="B78" i="31"/>
  <c r="B79" i="31"/>
  <c r="B80" i="31"/>
  <c r="B81" i="31"/>
  <c r="B71" i="31"/>
  <c r="BA118" i="43"/>
  <c r="B57" i="31"/>
  <c r="B58" i="31"/>
  <c r="B59" i="31"/>
  <c r="B60" i="31"/>
  <c r="B61" i="31"/>
  <c r="B62" i="31"/>
  <c r="B63" i="31"/>
  <c r="B64" i="31"/>
  <c r="B65" i="31"/>
  <c r="B66" i="31"/>
  <c r="B67" i="31"/>
  <c r="B68" i="31"/>
  <c r="B56" i="31"/>
  <c r="B40" i="31"/>
  <c r="B41" i="31"/>
  <c r="B42" i="31"/>
  <c r="B43" i="31"/>
  <c r="B44" i="31"/>
  <c r="B45" i="31"/>
  <c r="B46" i="31"/>
  <c r="B47" i="31"/>
  <c r="B48" i="31"/>
  <c r="B49" i="31"/>
  <c r="B50" i="31"/>
  <c r="B51" i="31"/>
  <c r="B52" i="31"/>
  <c r="B53" i="31"/>
  <c r="B39" i="31"/>
  <c r="B22" i="31"/>
  <c r="B23" i="31"/>
  <c r="B24" i="31"/>
  <c r="B25" i="31"/>
  <c r="B26" i="31"/>
  <c r="B27" i="31"/>
  <c r="B28" i="31"/>
  <c r="B29" i="31"/>
  <c r="B30" i="31"/>
  <c r="B31" i="31"/>
  <c r="B32" i="31"/>
  <c r="B33" i="31"/>
  <c r="B34" i="31"/>
  <c r="B35" i="31"/>
  <c r="B36" i="31"/>
  <c r="B21" i="31"/>
  <c r="B93" i="30"/>
  <c r="B94" i="30"/>
  <c r="B95" i="30"/>
  <c r="B96" i="30"/>
  <c r="B97" i="30"/>
  <c r="B98" i="30"/>
  <c r="B99" i="30"/>
  <c r="B100" i="30"/>
  <c r="B101" i="30"/>
  <c r="B102" i="30"/>
  <c r="B103" i="30"/>
  <c r="B104" i="30"/>
  <c r="B105" i="30"/>
  <c r="B92" i="30"/>
  <c r="B76" i="30"/>
  <c r="B77" i="30"/>
  <c r="B78" i="30"/>
  <c r="B79" i="30"/>
  <c r="B80" i="30"/>
  <c r="B81" i="30"/>
  <c r="B82" i="30"/>
  <c r="B83" i="30"/>
  <c r="B84" i="30"/>
  <c r="B85" i="30"/>
  <c r="B86" i="30"/>
  <c r="B87" i="30"/>
  <c r="B88" i="30"/>
  <c r="B89" i="30"/>
  <c r="B75" i="30"/>
  <c r="B60" i="30"/>
  <c r="B61" i="30"/>
  <c r="B62" i="30"/>
  <c r="B63" i="30"/>
  <c r="B64" i="30"/>
  <c r="B65" i="30"/>
  <c r="B66" i="30"/>
  <c r="B67" i="30"/>
  <c r="B68" i="30"/>
  <c r="B69" i="30"/>
  <c r="B70" i="30"/>
  <c r="B71" i="30"/>
  <c r="B72" i="30"/>
  <c r="B59" i="30"/>
  <c r="B42" i="30"/>
  <c r="B43" i="30"/>
  <c r="B44" i="30"/>
  <c r="B45" i="30"/>
  <c r="B46" i="30"/>
  <c r="B47" i="30"/>
  <c r="B48" i="30"/>
  <c r="B49" i="30"/>
  <c r="B50" i="30"/>
  <c r="B51" i="30"/>
  <c r="B52" i="30"/>
  <c r="B53" i="30"/>
  <c r="B54" i="30"/>
  <c r="B55" i="30"/>
  <c r="B56" i="30"/>
  <c r="B41" i="30"/>
  <c r="F4" i="30"/>
  <c r="F5" i="30"/>
  <c r="F11" i="30"/>
  <c r="F13" i="30"/>
  <c r="F15" i="30"/>
  <c r="F16" i="30"/>
  <c r="F17" i="30"/>
  <c r="F3" i="29"/>
  <c r="F4" i="29"/>
  <c r="F5" i="29"/>
  <c r="F6" i="29"/>
  <c r="F7" i="29"/>
  <c r="F10" i="29"/>
  <c r="F11" i="29"/>
  <c r="F12" i="29"/>
  <c r="F15" i="29"/>
  <c r="F17" i="29"/>
  <c r="F18" i="29"/>
  <c r="F2" i="29"/>
  <c r="F16" i="27"/>
  <c r="AZ111" i="43"/>
  <c r="AZ113" i="43"/>
  <c r="AZ109" i="43"/>
  <c r="BA94" i="43"/>
  <c r="BA96" i="43"/>
  <c r="BA103" i="43"/>
  <c r="BA141" i="43"/>
  <c r="BA129" i="43"/>
  <c r="BA136" i="43"/>
  <c r="BA113" i="43"/>
  <c r="BA123" i="43"/>
  <c r="BA124" i="43"/>
  <c r="BA111" i="43"/>
  <c r="BB95" i="43"/>
  <c r="BB96" i="43"/>
  <c r="BB97" i="43"/>
  <c r="BB94" i="43"/>
  <c r="BB112" i="43"/>
  <c r="BB118" i="43"/>
  <c r="BB122" i="43"/>
  <c r="BB113" i="43"/>
  <c r="BB119" i="43"/>
  <c r="BB123" i="43"/>
  <c r="BB110" i="43"/>
  <c r="BB114" i="43"/>
  <c r="BB120" i="43"/>
  <c r="BB124" i="43"/>
  <c r="BB111" i="43"/>
  <c r="BB115" i="43"/>
  <c r="BB121" i="43"/>
  <c r="BB126" i="43"/>
  <c r="AZ80" i="43"/>
  <c r="AZ81" i="43"/>
  <c r="AZ85" i="43"/>
  <c r="AZ94" i="43"/>
  <c r="AZ90" i="43"/>
  <c r="AZ138" i="43"/>
  <c r="AZ130" i="43"/>
  <c r="AZ135" i="43"/>
  <c r="AZ139" i="43"/>
  <c r="AZ136" i="43"/>
  <c r="AZ137" i="43"/>
  <c r="AZ141" i="43"/>
  <c r="BB52" i="43"/>
  <c r="BB74" i="43"/>
  <c r="BB86" i="43"/>
  <c r="BB83" i="43"/>
  <c r="BB69" i="43"/>
  <c r="BB76" i="43"/>
  <c r="BB132" i="43"/>
  <c r="BB140" i="43"/>
  <c r="BB145" i="43"/>
  <c r="BB136" i="43"/>
  <c r="BB141" i="43"/>
  <c r="BB129" i="43"/>
  <c r="BB130" i="43"/>
  <c r="BB138" i="43"/>
  <c r="BB142" i="43"/>
  <c r="BB131" i="43"/>
  <c r="BB139" i="43"/>
  <c r="BB144" i="43"/>
  <c r="B23" i="30"/>
  <c r="B24" i="30"/>
  <c r="B25" i="30"/>
  <c r="B26" i="30"/>
  <c r="B27" i="30"/>
  <c r="B28" i="30"/>
  <c r="B29" i="30"/>
  <c r="B30" i="30"/>
  <c r="B31" i="30"/>
  <c r="B32" i="30"/>
  <c r="B33" i="30"/>
  <c r="B34" i="30"/>
  <c r="B35" i="30"/>
  <c r="B36" i="30"/>
  <c r="B37" i="30"/>
  <c r="B38" i="30"/>
  <c r="B22" i="30"/>
  <c r="B15" i="30"/>
  <c r="B16" i="30"/>
  <c r="B17" i="30"/>
  <c r="B18" i="30"/>
  <c r="B19" i="30"/>
  <c r="B89" i="29"/>
  <c r="B90" i="29"/>
  <c r="B91" i="29"/>
  <c r="B92" i="29"/>
  <c r="B93" i="29"/>
  <c r="B94" i="29"/>
  <c r="B95" i="29"/>
  <c r="B96" i="29"/>
  <c r="B97" i="29"/>
  <c r="B98" i="29"/>
  <c r="B99" i="29"/>
  <c r="B88" i="29"/>
  <c r="B75" i="29"/>
  <c r="B76" i="29"/>
  <c r="B77" i="29"/>
  <c r="B78" i="29"/>
  <c r="B79" i="29"/>
  <c r="B80" i="29"/>
  <c r="B81" i="29"/>
  <c r="B82" i="29"/>
  <c r="B83" i="29"/>
  <c r="B84" i="29"/>
  <c r="B85" i="29"/>
  <c r="B74" i="29"/>
  <c r="B56" i="29"/>
  <c r="B57" i="29"/>
  <c r="B58" i="29"/>
  <c r="B59" i="29"/>
  <c r="B60" i="29"/>
  <c r="B61" i="29"/>
  <c r="B62" i="29"/>
  <c r="B63" i="29"/>
  <c r="B64" i="29"/>
  <c r="B65" i="29"/>
  <c r="B66" i="29"/>
  <c r="B67" i="29"/>
  <c r="B68" i="29"/>
  <c r="B69" i="29"/>
  <c r="B70" i="29"/>
  <c r="B71" i="29"/>
  <c r="B55" i="29"/>
  <c r="B41" i="29"/>
  <c r="B42" i="29"/>
  <c r="B43" i="29"/>
  <c r="B44" i="29"/>
  <c r="B45" i="29"/>
  <c r="B46" i="29"/>
  <c r="B47" i="29"/>
  <c r="B48" i="29"/>
  <c r="B49" i="29"/>
  <c r="B50" i="29"/>
  <c r="B51" i="29"/>
  <c r="B52" i="29"/>
  <c r="B40" i="29"/>
  <c r="B18" i="29"/>
  <c r="B19" i="29"/>
  <c r="B84" i="27"/>
  <c r="B85" i="27"/>
  <c r="B86" i="27"/>
  <c r="B87" i="27"/>
  <c r="B88" i="27"/>
  <c r="B89" i="27"/>
  <c r="B90" i="27"/>
  <c r="B91" i="27"/>
  <c r="B92" i="27"/>
  <c r="B93" i="27"/>
  <c r="B94" i="27"/>
  <c r="B95" i="27"/>
  <c r="B83" i="27"/>
  <c r="B70" i="27"/>
  <c r="B71" i="27"/>
  <c r="B72" i="27"/>
  <c r="B73" i="27"/>
  <c r="B74" i="27"/>
  <c r="B75" i="27"/>
  <c r="B76" i="27"/>
  <c r="B77" i="27"/>
  <c r="AX113" i="43"/>
  <c r="B78" i="27"/>
  <c r="B79" i="27"/>
  <c r="B80" i="27"/>
  <c r="B69" i="27"/>
  <c r="B56" i="27"/>
  <c r="B57" i="27"/>
  <c r="B58" i="27"/>
  <c r="B59" i="27"/>
  <c r="B60" i="27"/>
  <c r="B61" i="27"/>
  <c r="B62" i="27"/>
  <c r="B63" i="27"/>
  <c r="B64" i="27"/>
  <c r="B65" i="27"/>
  <c r="B66" i="27"/>
  <c r="B55" i="27"/>
  <c r="B38" i="27"/>
  <c r="B39" i="27"/>
  <c r="B40" i="27"/>
  <c r="B41" i="27"/>
  <c r="B42" i="27"/>
  <c r="B43" i="27"/>
  <c r="B44" i="27"/>
  <c r="B45" i="27"/>
  <c r="B46" i="27"/>
  <c r="B47" i="27"/>
  <c r="B48" i="27"/>
  <c r="B49" i="27"/>
  <c r="B50" i="27"/>
  <c r="B51" i="27"/>
  <c r="B52" i="27"/>
  <c r="B37" i="27"/>
  <c r="B22" i="27"/>
  <c r="B23" i="27"/>
  <c r="B24" i="27"/>
  <c r="B25" i="27"/>
  <c r="B26" i="27"/>
  <c r="B27" i="27"/>
  <c r="B28" i="27"/>
  <c r="B29" i="27"/>
  <c r="B30" i="27"/>
  <c r="B31" i="27"/>
  <c r="B32" i="27"/>
  <c r="B33" i="27"/>
  <c r="B34" i="27"/>
  <c r="B21" i="27"/>
  <c r="AX58" i="43"/>
  <c r="F3" i="27"/>
  <c r="F4" i="27"/>
  <c r="F8" i="27"/>
  <c r="F10" i="27"/>
  <c r="F11" i="27"/>
  <c r="F12" i="27"/>
  <c r="F13" i="27"/>
  <c r="F15" i="27"/>
  <c r="B18" i="27"/>
  <c r="B81" i="26"/>
  <c r="B82" i="26"/>
  <c r="B83" i="26"/>
  <c r="B84" i="26"/>
  <c r="B85" i="26"/>
  <c r="B86" i="26"/>
  <c r="B87" i="26"/>
  <c r="B88" i="26"/>
  <c r="B90" i="26"/>
  <c r="B91" i="26"/>
  <c r="B92" i="26"/>
  <c r="B93" i="26"/>
  <c r="B94" i="26"/>
  <c r="B95" i="26"/>
  <c r="B80" i="26"/>
  <c r="B67" i="26"/>
  <c r="B68" i="26"/>
  <c r="B69" i="26"/>
  <c r="B70" i="26"/>
  <c r="B71" i="26"/>
  <c r="B72" i="26"/>
  <c r="B73" i="26"/>
  <c r="B74" i="26"/>
  <c r="B75" i="26"/>
  <c r="B76" i="26"/>
  <c r="B77" i="26"/>
  <c r="B66" i="26"/>
  <c r="B51" i="26"/>
  <c r="B52" i="26"/>
  <c r="B53" i="26"/>
  <c r="B54" i="26"/>
  <c r="B55" i="26"/>
  <c r="B56" i="26"/>
  <c r="B57" i="26"/>
  <c r="B58" i="26"/>
  <c r="B59" i="26"/>
  <c r="B60" i="26"/>
  <c r="B61" i="26"/>
  <c r="B62" i="26"/>
  <c r="B63" i="26"/>
  <c r="B50" i="26"/>
  <c r="B34" i="26"/>
  <c r="B35" i="26"/>
  <c r="B36" i="26"/>
  <c r="AW75" i="43"/>
  <c r="B37" i="26"/>
  <c r="B38" i="26"/>
  <c r="B39" i="26"/>
  <c r="B40" i="26"/>
  <c r="B41" i="26"/>
  <c r="B42" i="26"/>
  <c r="B43" i="26"/>
  <c r="B44" i="26"/>
  <c r="B45" i="26"/>
  <c r="B46" i="26"/>
  <c r="B47" i="26"/>
  <c r="B33" i="26"/>
  <c r="B20" i="26"/>
  <c r="B21" i="26"/>
  <c r="B22" i="26"/>
  <c r="B23" i="26"/>
  <c r="B24" i="26"/>
  <c r="B25" i="26"/>
  <c r="B26" i="26"/>
  <c r="B27" i="26"/>
  <c r="B28" i="26"/>
  <c r="B29" i="26"/>
  <c r="B30" i="26"/>
  <c r="B19" i="26"/>
  <c r="F16" i="26"/>
  <c r="F3" i="26"/>
  <c r="F8" i="26"/>
  <c r="F4" i="26"/>
  <c r="F5" i="26"/>
  <c r="F6" i="26"/>
  <c r="F7" i="26"/>
  <c r="F10" i="26"/>
  <c r="F11" i="26"/>
  <c r="F12" i="26"/>
  <c r="F13" i="26"/>
  <c r="F15" i="26"/>
  <c r="B3" i="26"/>
  <c r="B4" i="26"/>
  <c r="B5" i="26"/>
  <c r="B6" i="26"/>
  <c r="B7" i="26"/>
  <c r="B8" i="26"/>
  <c r="B9" i="26"/>
  <c r="B10" i="26"/>
  <c r="B11" i="26"/>
  <c r="B12" i="26"/>
  <c r="B13" i="26"/>
  <c r="B14" i="26"/>
  <c r="B15" i="26"/>
  <c r="B16" i="26"/>
  <c r="B2" i="26"/>
  <c r="AX120" i="43"/>
  <c r="AX110" i="43"/>
  <c r="AX117" i="43"/>
  <c r="AX122" i="43"/>
  <c r="AX124" i="43"/>
  <c r="AX125" i="43"/>
  <c r="AW74" i="43"/>
  <c r="AW70" i="43"/>
  <c r="AW83" i="43"/>
  <c r="AW76" i="43"/>
  <c r="AW109" i="43"/>
  <c r="AW116" i="43"/>
  <c r="AZ66" i="43"/>
  <c r="AX54" i="43"/>
  <c r="AX56" i="43"/>
  <c r="AX60" i="43"/>
  <c r="AX64" i="43"/>
  <c r="B87" i="13"/>
  <c r="B88" i="13"/>
  <c r="B89" i="13"/>
  <c r="B90" i="13"/>
  <c r="B91" i="13"/>
  <c r="B92" i="13"/>
  <c r="B93" i="13"/>
  <c r="B94" i="13"/>
  <c r="B95" i="13"/>
  <c r="B96" i="13"/>
  <c r="B97" i="13"/>
  <c r="B98" i="13"/>
  <c r="B99" i="13"/>
  <c r="B100" i="13"/>
  <c r="B101" i="13"/>
  <c r="B102" i="13"/>
  <c r="B86" i="13"/>
  <c r="B71" i="13"/>
  <c r="B72" i="13"/>
  <c r="B73" i="13"/>
  <c r="B74" i="13"/>
  <c r="B75" i="13"/>
  <c r="B76" i="13"/>
  <c r="B77" i="13"/>
  <c r="B78" i="13"/>
  <c r="B79" i="13"/>
  <c r="B80" i="13"/>
  <c r="B81" i="13"/>
  <c r="B82" i="13"/>
  <c r="B83" i="13"/>
  <c r="B70" i="13"/>
  <c r="B56" i="13"/>
  <c r="B57" i="13"/>
  <c r="B58" i="13"/>
  <c r="B59" i="13"/>
  <c r="B60" i="13"/>
  <c r="B61" i="13"/>
  <c r="B62" i="13"/>
  <c r="B63" i="13"/>
  <c r="B64" i="13"/>
  <c r="B65" i="13"/>
  <c r="B66" i="13"/>
  <c r="B67" i="13"/>
  <c r="B55" i="13"/>
  <c r="B40" i="13"/>
  <c r="B41" i="13"/>
  <c r="B42" i="13"/>
  <c r="B43" i="13"/>
  <c r="B44" i="13"/>
  <c r="B45" i="13"/>
  <c r="B46" i="13"/>
  <c r="B47" i="13"/>
  <c r="B48" i="13"/>
  <c r="B49" i="13"/>
  <c r="B50" i="13"/>
  <c r="B51" i="13"/>
  <c r="B52" i="13"/>
  <c r="B39" i="13"/>
  <c r="B22" i="13"/>
  <c r="B23" i="13"/>
  <c r="B24" i="13"/>
  <c r="B25" i="13"/>
  <c r="B26" i="13"/>
  <c r="B27" i="13"/>
  <c r="B28" i="13"/>
  <c r="B29" i="13"/>
  <c r="B30" i="13"/>
  <c r="B31" i="13"/>
  <c r="B32" i="13"/>
  <c r="B33" i="13"/>
  <c r="B34" i="13"/>
  <c r="B35" i="13"/>
  <c r="B36" i="13"/>
  <c r="B21" i="13"/>
  <c r="F3" i="13"/>
  <c r="F4" i="13"/>
  <c r="F6" i="13"/>
  <c r="F8" i="13"/>
  <c r="F11" i="13"/>
  <c r="F12" i="13"/>
  <c r="F13" i="13"/>
  <c r="F15" i="13"/>
  <c r="F16" i="13"/>
  <c r="B86" i="12"/>
  <c r="B87" i="12"/>
  <c r="B88" i="12"/>
  <c r="B89" i="12"/>
  <c r="B90" i="12"/>
  <c r="B91" i="12"/>
  <c r="B92" i="12"/>
  <c r="B93" i="12"/>
  <c r="B94" i="12"/>
  <c r="B95" i="12"/>
  <c r="B96" i="12"/>
  <c r="B97" i="12"/>
  <c r="B98" i="12"/>
  <c r="B99" i="12"/>
  <c r="B85" i="12"/>
  <c r="B71" i="12"/>
  <c r="B72" i="12"/>
  <c r="B73" i="12"/>
  <c r="B74" i="12"/>
  <c r="B75" i="12"/>
  <c r="B76" i="12"/>
  <c r="B77" i="12"/>
  <c r="B78" i="12"/>
  <c r="B79" i="12"/>
  <c r="B80" i="12"/>
  <c r="B81" i="12"/>
  <c r="B82" i="12"/>
  <c r="B70" i="12"/>
  <c r="B56" i="12"/>
  <c r="B57" i="12"/>
  <c r="B58" i="12"/>
  <c r="B59" i="12"/>
  <c r="B60" i="12"/>
  <c r="B61" i="12"/>
  <c r="B62" i="12"/>
  <c r="B63" i="12"/>
  <c r="B64" i="12"/>
  <c r="B65" i="12"/>
  <c r="B66" i="12"/>
  <c r="B67" i="12"/>
  <c r="B55" i="12"/>
  <c r="B40" i="12"/>
  <c r="B41" i="12"/>
  <c r="B42" i="12"/>
  <c r="B43" i="12"/>
  <c r="B44" i="12"/>
  <c r="B45" i="12"/>
  <c r="B46" i="12"/>
  <c r="B47" i="12"/>
  <c r="B48" i="12"/>
  <c r="B49" i="12"/>
  <c r="B50" i="12"/>
  <c r="B51" i="12"/>
  <c r="B52" i="12"/>
  <c r="B39" i="12"/>
  <c r="B36" i="12"/>
  <c r="B35" i="12"/>
  <c r="F3" i="12"/>
  <c r="F4" i="12"/>
  <c r="F5" i="12"/>
  <c r="F6" i="12"/>
  <c r="F11" i="12"/>
  <c r="F12" i="12"/>
  <c r="F13" i="12"/>
  <c r="F15" i="12"/>
  <c r="F16" i="12"/>
  <c r="B90" i="11"/>
  <c r="B91" i="11"/>
  <c r="B92" i="11"/>
  <c r="B93" i="11"/>
  <c r="B94" i="11"/>
  <c r="B95" i="11"/>
  <c r="B96" i="11"/>
  <c r="B97" i="11"/>
  <c r="B98" i="11"/>
  <c r="B99" i="11"/>
  <c r="B100" i="11"/>
  <c r="B101" i="11"/>
  <c r="B102" i="11"/>
  <c r="B103" i="11"/>
  <c r="B104" i="11"/>
  <c r="B105" i="11"/>
  <c r="B89" i="11"/>
  <c r="B74" i="11"/>
  <c r="B75" i="11"/>
  <c r="B76" i="11"/>
  <c r="B77" i="11"/>
  <c r="B78" i="11"/>
  <c r="B79" i="11"/>
  <c r="B80" i="11"/>
  <c r="B81" i="11"/>
  <c r="B82" i="11"/>
  <c r="B83" i="11"/>
  <c r="B84" i="11"/>
  <c r="B85" i="11"/>
  <c r="B86" i="11"/>
  <c r="B73" i="11"/>
  <c r="B56" i="11"/>
  <c r="B57" i="11"/>
  <c r="B58" i="11"/>
  <c r="B59" i="11"/>
  <c r="B60" i="11"/>
  <c r="B61" i="11"/>
  <c r="B62" i="11"/>
  <c r="B63" i="11"/>
  <c r="B64" i="11"/>
  <c r="B65" i="11"/>
  <c r="B66" i="11"/>
  <c r="B67" i="11"/>
  <c r="B68" i="11"/>
  <c r="B69" i="11"/>
  <c r="B70" i="11"/>
  <c r="B55" i="11"/>
  <c r="B38" i="11"/>
  <c r="B39" i="11"/>
  <c r="B40" i="11"/>
  <c r="B41" i="11"/>
  <c r="B42" i="11"/>
  <c r="B43" i="11"/>
  <c r="B44" i="11"/>
  <c r="B45" i="11"/>
  <c r="B46" i="11"/>
  <c r="B47" i="11"/>
  <c r="B48" i="11"/>
  <c r="B49" i="11"/>
  <c r="B50" i="11"/>
  <c r="B51" i="11"/>
  <c r="B52" i="11"/>
  <c r="B37" i="11"/>
  <c r="B21" i="11"/>
  <c r="B22" i="11"/>
  <c r="B23" i="11"/>
  <c r="B24" i="11"/>
  <c r="B25" i="11"/>
  <c r="B26" i="11"/>
  <c r="B27" i="11"/>
  <c r="B28" i="11"/>
  <c r="B29" i="11"/>
  <c r="B30" i="11"/>
  <c r="B31" i="11"/>
  <c r="B32" i="11"/>
  <c r="B33" i="11"/>
  <c r="B34" i="11"/>
  <c r="B20" i="11"/>
  <c r="F3" i="11"/>
  <c r="F4" i="11"/>
  <c r="F5" i="11"/>
  <c r="F6" i="11"/>
  <c r="F11" i="11"/>
  <c r="F12" i="11"/>
  <c r="F13" i="11"/>
  <c r="F15" i="11"/>
  <c r="F16" i="11"/>
  <c r="B93" i="9"/>
  <c r="B94" i="9"/>
  <c r="B95" i="9"/>
  <c r="B96" i="9"/>
  <c r="B97" i="9"/>
  <c r="B98" i="9"/>
  <c r="B99" i="9"/>
  <c r="B100" i="9"/>
  <c r="B101" i="9"/>
  <c r="B102" i="9"/>
  <c r="B103" i="9"/>
  <c r="B104" i="9"/>
  <c r="B105" i="9"/>
  <c r="B106" i="9"/>
  <c r="B92" i="9"/>
  <c r="B76" i="9"/>
  <c r="B77" i="9"/>
  <c r="B78" i="9"/>
  <c r="B79" i="9"/>
  <c r="B80" i="9"/>
  <c r="B81" i="9"/>
  <c r="B82" i="9"/>
  <c r="B83" i="9"/>
  <c r="B84" i="9"/>
  <c r="B85" i="9"/>
  <c r="B86" i="9"/>
  <c r="B87" i="9"/>
  <c r="B88" i="9"/>
  <c r="B89" i="9"/>
  <c r="B75" i="9"/>
  <c r="B58" i="9"/>
  <c r="B59" i="9"/>
  <c r="B60" i="9"/>
  <c r="B61" i="9"/>
  <c r="B62" i="9"/>
  <c r="B63" i="9"/>
  <c r="B64" i="9"/>
  <c r="B65" i="9"/>
  <c r="B66" i="9"/>
  <c r="B67" i="9"/>
  <c r="B68" i="9"/>
  <c r="B69" i="9"/>
  <c r="B70" i="9"/>
  <c r="B71" i="9"/>
  <c r="B72" i="9"/>
  <c r="B57" i="9"/>
  <c r="B41" i="9"/>
  <c r="B42" i="9"/>
  <c r="B43" i="9"/>
  <c r="B44" i="9"/>
  <c r="B45" i="9"/>
  <c r="B46" i="9"/>
  <c r="B47" i="9"/>
  <c r="B48" i="9"/>
  <c r="B49" i="9"/>
  <c r="B50" i="9"/>
  <c r="B51" i="9"/>
  <c r="B52" i="9"/>
  <c r="B53" i="9"/>
  <c r="B54" i="9"/>
  <c r="B40" i="9"/>
  <c r="B22" i="9"/>
  <c r="B23" i="9"/>
  <c r="B24" i="9"/>
  <c r="B25" i="9"/>
  <c r="B26" i="9"/>
  <c r="B27" i="9"/>
  <c r="B28" i="9"/>
  <c r="B29" i="9"/>
  <c r="B30" i="9"/>
  <c r="B31" i="9"/>
  <c r="B32" i="9"/>
  <c r="B33" i="9"/>
  <c r="B34" i="9"/>
  <c r="B35" i="9"/>
  <c r="B36" i="9"/>
  <c r="B37" i="9"/>
  <c r="B21" i="9"/>
  <c r="F3" i="9"/>
  <c r="F4" i="9"/>
  <c r="F5" i="9"/>
  <c r="F6" i="9"/>
  <c r="F8" i="9"/>
  <c r="F11" i="9"/>
  <c r="F12" i="9"/>
  <c r="F15" i="9"/>
  <c r="F16" i="9"/>
  <c r="F19" i="9"/>
  <c r="B85" i="8"/>
  <c r="B86" i="8"/>
  <c r="B87" i="8"/>
  <c r="B88" i="8"/>
  <c r="B89" i="8"/>
  <c r="B90" i="8"/>
  <c r="B91" i="8"/>
  <c r="B92" i="8"/>
  <c r="B93" i="8"/>
  <c r="B94" i="8"/>
  <c r="B95" i="8"/>
  <c r="B96" i="8"/>
  <c r="B97" i="8"/>
  <c r="B98" i="8"/>
  <c r="B99" i="8"/>
  <c r="B84" i="8"/>
  <c r="B71" i="8"/>
  <c r="B72" i="8"/>
  <c r="B73" i="8"/>
  <c r="B74" i="8"/>
  <c r="B75" i="8"/>
  <c r="B76" i="8"/>
  <c r="B77" i="8"/>
  <c r="B78" i="8"/>
  <c r="B79" i="8"/>
  <c r="B80" i="8"/>
  <c r="B81" i="8"/>
  <c r="B70" i="8"/>
  <c r="B54" i="8"/>
  <c r="B55" i="8"/>
  <c r="B56" i="8"/>
  <c r="B57" i="8"/>
  <c r="B58" i="8"/>
  <c r="B59" i="8"/>
  <c r="B60" i="8"/>
  <c r="B61" i="8"/>
  <c r="B62" i="8"/>
  <c r="B63" i="8"/>
  <c r="B64" i="8"/>
  <c r="B65" i="8"/>
  <c r="B66" i="8"/>
  <c r="B67" i="8"/>
  <c r="B53" i="8"/>
  <c r="B37" i="8"/>
  <c r="B38" i="8"/>
  <c r="B39" i="8"/>
  <c r="B40" i="8"/>
  <c r="B41" i="8"/>
  <c r="B42" i="8"/>
  <c r="B43" i="8"/>
  <c r="B44" i="8"/>
  <c r="B45" i="8"/>
  <c r="B46" i="8"/>
  <c r="B47" i="8"/>
  <c r="B48" i="8"/>
  <c r="B49" i="8"/>
  <c r="B50" i="8"/>
  <c r="B36" i="8"/>
  <c r="B19" i="8"/>
  <c r="B20" i="8"/>
  <c r="B21" i="8"/>
  <c r="B22" i="8"/>
  <c r="B23" i="8"/>
  <c r="B24" i="8"/>
  <c r="B25" i="8"/>
  <c r="B26" i="8"/>
  <c r="B27" i="8"/>
  <c r="B28" i="8"/>
  <c r="B29" i="8"/>
  <c r="B30" i="8"/>
  <c r="B31" i="8"/>
  <c r="B32" i="8"/>
  <c r="B33" i="8"/>
  <c r="B18" i="8"/>
  <c r="F3" i="8"/>
  <c r="F4" i="8"/>
  <c r="F6" i="8"/>
  <c r="F7" i="8"/>
  <c r="F8" i="8"/>
  <c r="F11" i="8"/>
  <c r="F12" i="8"/>
  <c r="F14" i="8"/>
  <c r="F15" i="8"/>
  <c r="F2" i="8"/>
  <c r="B85" i="7"/>
  <c r="B86" i="7"/>
  <c r="B87" i="7"/>
  <c r="B88" i="7"/>
  <c r="B89" i="7"/>
  <c r="B90" i="7"/>
  <c r="B91" i="7"/>
  <c r="B92" i="7"/>
  <c r="B93" i="7"/>
  <c r="B94" i="7"/>
  <c r="B95" i="7"/>
  <c r="B96" i="7"/>
  <c r="B97" i="7"/>
  <c r="B98" i="7"/>
  <c r="B84" i="7"/>
  <c r="B70" i="7"/>
  <c r="B71" i="7"/>
  <c r="B72" i="7"/>
  <c r="B73" i="7"/>
  <c r="B74" i="7"/>
  <c r="B75" i="7"/>
  <c r="B76" i="7"/>
  <c r="B77" i="7"/>
  <c r="B78" i="7"/>
  <c r="B79" i="7"/>
  <c r="B80" i="7"/>
  <c r="B81" i="7"/>
  <c r="B69" i="7"/>
  <c r="B54" i="7"/>
  <c r="B55" i="7"/>
  <c r="B56" i="7"/>
  <c r="B57" i="7"/>
  <c r="B58" i="7"/>
  <c r="B59" i="7"/>
  <c r="B60" i="7"/>
  <c r="B61" i="7"/>
  <c r="B62" i="7"/>
  <c r="B63" i="7"/>
  <c r="B64" i="7"/>
  <c r="B65" i="7"/>
  <c r="B66" i="7"/>
  <c r="B53" i="7"/>
  <c r="B37" i="7"/>
  <c r="B38" i="7"/>
  <c r="B39" i="7"/>
  <c r="B40" i="7"/>
  <c r="B41" i="7"/>
  <c r="B42" i="7"/>
  <c r="B43" i="7"/>
  <c r="B44" i="7"/>
  <c r="B45" i="7"/>
  <c r="B46" i="7"/>
  <c r="B47" i="7"/>
  <c r="B48" i="7"/>
  <c r="B49" i="7"/>
  <c r="B50" i="7"/>
  <c r="B36" i="7"/>
  <c r="B20" i="7"/>
  <c r="B21" i="7"/>
  <c r="B22" i="7"/>
  <c r="B23" i="7"/>
  <c r="B24" i="7"/>
  <c r="B25" i="7"/>
  <c r="B26" i="7"/>
  <c r="B27" i="7"/>
  <c r="B28" i="7"/>
  <c r="B29" i="7"/>
  <c r="B30" i="7"/>
  <c r="B31" i="7"/>
  <c r="B32" i="7"/>
  <c r="B33" i="7"/>
  <c r="B19" i="7"/>
  <c r="F4" i="7"/>
  <c r="F5" i="7"/>
  <c r="F6" i="7"/>
  <c r="F11" i="7"/>
  <c r="F12" i="7"/>
  <c r="F13" i="7"/>
  <c r="F14" i="7"/>
  <c r="F15" i="7"/>
  <c r="F16" i="7"/>
  <c r="F19" i="7"/>
  <c r="B90" i="6"/>
  <c r="B91" i="6"/>
  <c r="B92" i="6"/>
  <c r="B93" i="6"/>
  <c r="B94" i="6"/>
  <c r="B95" i="6"/>
  <c r="B96" i="6"/>
  <c r="B97" i="6"/>
  <c r="B98" i="6"/>
  <c r="B89" i="6"/>
  <c r="B76" i="6"/>
  <c r="B77" i="6"/>
  <c r="B78" i="6"/>
  <c r="B79" i="6"/>
  <c r="B80" i="6"/>
  <c r="B81" i="6"/>
  <c r="B82" i="6"/>
  <c r="B83" i="6"/>
  <c r="B84" i="6"/>
  <c r="B85" i="6"/>
  <c r="B86" i="6"/>
  <c r="B75" i="6"/>
  <c r="B58" i="6"/>
  <c r="B59" i="6"/>
  <c r="B60" i="6"/>
  <c r="B61" i="6"/>
  <c r="B62" i="6"/>
  <c r="B63" i="6"/>
  <c r="B64" i="6"/>
  <c r="B65" i="6"/>
  <c r="B66" i="6"/>
  <c r="B67" i="6"/>
  <c r="B68" i="6"/>
  <c r="B69" i="6"/>
  <c r="B70" i="6"/>
  <c r="B71" i="6"/>
  <c r="B72" i="6"/>
  <c r="B57" i="6"/>
  <c r="B40" i="6"/>
  <c r="B41" i="6"/>
  <c r="B42" i="6"/>
  <c r="B43" i="6"/>
  <c r="B44" i="6"/>
  <c r="B45" i="6"/>
  <c r="B46" i="6"/>
  <c r="B47" i="6"/>
  <c r="B48" i="6"/>
  <c r="B49" i="6"/>
  <c r="B50" i="6"/>
  <c r="B51" i="6"/>
  <c r="B52" i="6"/>
  <c r="B53" i="6"/>
  <c r="B54" i="6"/>
  <c r="B39" i="6"/>
  <c r="B20" i="6"/>
  <c r="B21" i="6"/>
  <c r="B22" i="6"/>
  <c r="B23" i="6"/>
  <c r="B24" i="6"/>
  <c r="B25" i="6"/>
  <c r="B26" i="6"/>
  <c r="B27" i="6"/>
  <c r="B28" i="6"/>
  <c r="B29" i="6"/>
  <c r="B30" i="6"/>
  <c r="B31" i="6"/>
  <c r="B32" i="6"/>
  <c r="B33" i="6"/>
  <c r="B34" i="6"/>
  <c r="B35" i="6"/>
  <c r="B36" i="6"/>
  <c r="B19" i="6"/>
  <c r="F4" i="6"/>
  <c r="F5" i="6"/>
  <c r="F6" i="6"/>
  <c r="F7" i="6"/>
  <c r="F8" i="6"/>
  <c r="F11" i="6"/>
  <c r="F12" i="6"/>
  <c r="F13" i="6"/>
  <c r="F14" i="6"/>
  <c r="F15" i="6"/>
  <c r="F16" i="6"/>
  <c r="B85" i="5"/>
  <c r="B86" i="5"/>
  <c r="B87" i="5"/>
  <c r="B88" i="5"/>
  <c r="B89" i="5"/>
  <c r="B90" i="5"/>
  <c r="B91" i="5"/>
  <c r="B92" i="5"/>
  <c r="B93" i="5"/>
  <c r="B94" i="5"/>
  <c r="B95" i="5"/>
  <c r="B84" i="5"/>
  <c r="B72" i="5"/>
  <c r="B73" i="5"/>
  <c r="B74" i="5"/>
  <c r="B75" i="5"/>
  <c r="B76" i="5"/>
  <c r="B77" i="5"/>
  <c r="B78" i="5"/>
  <c r="B79" i="5"/>
  <c r="B80" i="5"/>
  <c r="B81" i="5"/>
  <c r="B71" i="5"/>
  <c r="B54" i="5"/>
  <c r="B55" i="5"/>
  <c r="B56" i="5"/>
  <c r="B57" i="5"/>
  <c r="B58" i="5"/>
  <c r="B59" i="5"/>
  <c r="B60" i="5"/>
  <c r="B61" i="5"/>
  <c r="B62" i="5"/>
  <c r="B63" i="5"/>
  <c r="B64" i="5"/>
  <c r="B65" i="5"/>
  <c r="B66" i="5"/>
  <c r="B67" i="5"/>
  <c r="B68" i="5"/>
  <c r="B53" i="5"/>
  <c r="B37" i="5"/>
  <c r="B38" i="5"/>
  <c r="B39" i="5"/>
  <c r="B40" i="5"/>
  <c r="B41" i="5"/>
  <c r="B42" i="5"/>
  <c r="B43" i="5"/>
  <c r="B44" i="5"/>
  <c r="B45" i="5"/>
  <c r="B46" i="5"/>
  <c r="B47" i="5"/>
  <c r="B48" i="5"/>
  <c r="B49" i="5"/>
  <c r="B50" i="5"/>
  <c r="B36" i="5"/>
  <c r="B20" i="5"/>
  <c r="B21" i="5"/>
  <c r="B22" i="5"/>
  <c r="B23" i="5"/>
  <c r="B24" i="5"/>
  <c r="B25" i="5"/>
  <c r="B26" i="5"/>
  <c r="B27" i="5"/>
  <c r="B28" i="5"/>
  <c r="B29" i="5"/>
  <c r="B30" i="5"/>
  <c r="B31" i="5"/>
  <c r="B32" i="5"/>
  <c r="B33" i="5"/>
  <c r="B19" i="5"/>
  <c r="F4" i="5"/>
  <c r="F5" i="5"/>
  <c r="F7" i="5"/>
  <c r="F8" i="5"/>
  <c r="F11" i="5"/>
  <c r="F12" i="5"/>
  <c r="F13" i="5"/>
  <c r="F14" i="5"/>
  <c r="F15" i="5"/>
  <c r="F16" i="5"/>
  <c r="B93" i="4"/>
  <c r="B94" i="4"/>
  <c r="B95" i="4"/>
  <c r="B96" i="4"/>
  <c r="B97" i="4"/>
  <c r="B98" i="4"/>
  <c r="B99" i="4"/>
  <c r="B100" i="4"/>
  <c r="B101" i="4"/>
  <c r="B102" i="4"/>
  <c r="B103" i="4"/>
  <c r="B104" i="4"/>
  <c r="B105" i="4"/>
  <c r="B106" i="4"/>
  <c r="B107" i="4"/>
  <c r="B92" i="4"/>
  <c r="B77" i="4"/>
  <c r="B78" i="4"/>
  <c r="B79" i="4"/>
  <c r="B80" i="4"/>
  <c r="B81" i="4"/>
  <c r="B82" i="4"/>
  <c r="B83" i="4"/>
  <c r="B84" i="4"/>
  <c r="B85" i="4"/>
  <c r="B86" i="4"/>
  <c r="B87" i="4"/>
  <c r="B88" i="4"/>
  <c r="B89" i="4"/>
  <c r="B76" i="4"/>
  <c r="B59" i="4"/>
  <c r="B60" i="4"/>
  <c r="B61" i="4"/>
  <c r="B62" i="4"/>
  <c r="B63" i="4"/>
  <c r="B64" i="4"/>
  <c r="B65" i="4"/>
  <c r="B66" i="4"/>
  <c r="B67" i="4"/>
  <c r="B68" i="4"/>
  <c r="B69" i="4"/>
  <c r="B70" i="4"/>
  <c r="B71" i="4"/>
  <c r="B72" i="4"/>
  <c r="B73" i="4"/>
  <c r="B58" i="4"/>
  <c r="B40" i="4"/>
  <c r="B41" i="4"/>
  <c r="B42" i="4"/>
  <c r="B43" i="4"/>
  <c r="B44" i="4"/>
  <c r="B45" i="4"/>
  <c r="B46" i="4"/>
  <c r="B47" i="4"/>
  <c r="B48" i="4"/>
  <c r="B49" i="4"/>
  <c r="B50" i="4"/>
  <c r="B51" i="4"/>
  <c r="B52" i="4"/>
  <c r="B53" i="4"/>
  <c r="B54" i="4"/>
  <c r="B55" i="4"/>
  <c r="B39" i="4"/>
  <c r="B22" i="4"/>
  <c r="B23" i="4"/>
  <c r="B24" i="4"/>
  <c r="B25" i="4"/>
  <c r="B26" i="4"/>
  <c r="B27" i="4"/>
  <c r="B28" i="4"/>
  <c r="B29" i="4"/>
  <c r="B30" i="4"/>
  <c r="B31" i="4"/>
  <c r="B32" i="4"/>
  <c r="B33" i="4"/>
  <c r="B34" i="4"/>
  <c r="B35" i="4"/>
  <c r="B36" i="4"/>
  <c r="B21" i="4"/>
  <c r="F3" i="4"/>
  <c r="F4" i="4"/>
  <c r="F6" i="4"/>
  <c r="F7" i="4"/>
  <c r="F11" i="4"/>
  <c r="F12" i="4"/>
  <c r="F13" i="4"/>
  <c r="F15" i="4"/>
  <c r="F16" i="4"/>
  <c r="B3" i="4"/>
  <c r="B4" i="4"/>
  <c r="B5" i="4"/>
  <c r="B6" i="4"/>
  <c r="B7" i="4"/>
  <c r="B8" i="4"/>
  <c r="B9" i="4"/>
  <c r="B10" i="4"/>
  <c r="B11" i="4"/>
  <c r="B12" i="4"/>
  <c r="B13" i="4"/>
  <c r="B14" i="4"/>
  <c r="B15" i="4"/>
  <c r="B16" i="4"/>
  <c r="B17" i="4"/>
  <c r="B18" i="4"/>
  <c r="B2" i="4"/>
  <c r="B94" i="66"/>
  <c r="B95" i="66"/>
  <c r="B96" i="66"/>
  <c r="B97" i="66"/>
  <c r="B98" i="66"/>
  <c r="B99" i="66"/>
  <c r="B100" i="66"/>
  <c r="B101" i="66"/>
  <c r="B102" i="66"/>
  <c r="B103" i="66"/>
  <c r="B104" i="66"/>
  <c r="B105" i="66"/>
  <c r="B106" i="66"/>
  <c r="B93" i="66"/>
  <c r="B80" i="66"/>
  <c r="B81" i="66"/>
  <c r="B82" i="66"/>
  <c r="B83" i="66"/>
  <c r="B84" i="66"/>
  <c r="B85" i="66"/>
  <c r="B86" i="66"/>
  <c r="B87" i="66"/>
  <c r="B88" i="66"/>
  <c r="B89" i="66"/>
  <c r="B90" i="66"/>
  <c r="B79" i="66"/>
  <c r="B61" i="66"/>
  <c r="B62" i="66"/>
  <c r="B63" i="66"/>
  <c r="B64" i="66"/>
  <c r="B65" i="66"/>
  <c r="B66" i="66"/>
  <c r="B67" i="66"/>
  <c r="B68" i="66"/>
  <c r="B69" i="66"/>
  <c r="B70" i="66"/>
  <c r="B71" i="66"/>
  <c r="B72" i="66"/>
  <c r="B73" i="66"/>
  <c r="B74" i="66"/>
  <c r="B75" i="66"/>
  <c r="B76" i="66"/>
  <c r="B60" i="66"/>
  <c r="B42" i="66"/>
  <c r="B43" i="66"/>
  <c r="B44" i="66"/>
  <c r="B45" i="66"/>
  <c r="B46" i="66"/>
  <c r="B47" i="66"/>
  <c r="B48" i="66"/>
  <c r="B49" i="66"/>
  <c r="B50" i="66"/>
  <c r="B51" i="66"/>
  <c r="B52" i="66"/>
  <c r="B53" i="66"/>
  <c r="B54" i="66"/>
  <c r="B55" i="66"/>
  <c r="B56" i="66"/>
  <c r="B57" i="66"/>
  <c r="B41" i="66"/>
  <c r="B22" i="66"/>
  <c r="B23" i="66"/>
  <c r="B24" i="66"/>
  <c r="B25" i="66"/>
  <c r="B26" i="66"/>
  <c r="B27" i="66"/>
  <c r="B28" i="66"/>
  <c r="B29" i="66"/>
  <c r="B30" i="66"/>
  <c r="B31" i="66"/>
  <c r="B32" i="66"/>
  <c r="B33" i="66"/>
  <c r="B34" i="66"/>
  <c r="B35" i="66"/>
  <c r="B36" i="66"/>
  <c r="B37" i="66"/>
  <c r="B38" i="66"/>
  <c r="B21" i="66"/>
  <c r="F3" i="66"/>
  <c r="F4" i="66"/>
  <c r="F5" i="66"/>
  <c r="F6" i="66"/>
  <c r="F7" i="66"/>
  <c r="F8" i="66"/>
  <c r="F11" i="66"/>
  <c r="F12" i="66"/>
  <c r="F13" i="66"/>
  <c r="F15" i="66"/>
  <c r="B3" i="66"/>
  <c r="B4" i="66"/>
  <c r="B5" i="66"/>
  <c r="B6" i="66"/>
  <c r="B7" i="66"/>
  <c r="B8" i="66"/>
  <c r="B9" i="66"/>
  <c r="B10" i="66"/>
  <c r="B11" i="66"/>
  <c r="B12" i="66"/>
  <c r="B13" i="66"/>
  <c r="B14" i="66"/>
  <c r="B15" i="66"/>
  <c r="B16" i="66"/>
  <c r="B17" i="66"/>
  <c r="B18" i="66"/>
  <c r="B2" i="66"/>
  <c r="B93" i="65"/>
  <c r="B94" i="65"/>
  <c r="B95" i="65"/>
  <c r="B96" i="65"/>
  <c r="B97" i="65"/>
  <c r="B98" i="65"/>
  <c r="B99" i="65"/>
  <c r="B100" i="65"/>
  <c r="B101" i="65"/>
  <c r="B102" i="65"/>
  <c r="B103" i="65"/>
  <c r="B104" i="65"/>
  <c r="B105" i="65"/>
  <c r="B92" i="65"/>
  <c r="B77" i="65"/>
  <c r="B78" i="65"/>
  <c r="B79" i="65"/>
  <c r="B80" i="65"/>
  <c r="B81" i="65"/>
  <c r="B82" i="65"/>
  <c r="B83" i="65"/>
  <c r="B84" i="65"/>
  <c r="B85" i="65"/>
  <c r="B86" i="65"/>
  <c r="B87" i="65"/>
  <c r="B88" i="65"/>
  <c r="B89" i="65"/>
  <c r="B76" i="65"/>
  <c r="B60" i="65"/>
  <c r="B61" i="65"/>
  <c r="B62" i="65"/>
  <c r="B63" i="65"/>
  <c r="B64" i="65"/>
  <c r="B65" i="65"/>
  <c r="B66" i="65"/>
  <c r="B67" i="65"/>
  <c r="B68" i="65"/>
  <c r="B69" i="65"/>
  <c r="B70" i="65"/>
  <c r="B71" i="65"/>
  <c r="B72" i="65"/>
  <c r="B73" i="65"/>
  <c r="B59" i="65"/>
  <c r="B41" i="65"/>
  <c r="B42" i="65"/>
  <c r="B43" i="65"/>
  <c r="B44" i="65"/>
  <c r="B45" i="65"/>
  <c r="B46" i="65"/>
  <c r="B47" i="65"/>
  <c r="B48" i="65"/>
  <c r="B49" i="65"/>
  <c r="B50" i="65"/>
  <c r="B51" i="65"/>
  <c r="B52" i="65"/>
  <c r="B53" i="65"/>
  <c r="B54" i="65"/>
  <c r="B55" i="65"/>
  <c r="B56" i="65"/>
  <c r="B40" i="65"/>
  <c r="B23" i="65"/>
  <c r="B24" i="65"/>
  <c r="B25" i="65"/>
  <c r="B26" i="65"/>
  <c r="B27" i="65"/>
  <c r="B28" i="65"/>
  <c r="B29" i="65"/>
  <c r="B30" i="65"/>
  <c r="B31" i="65"/>
  <c r="B32" i="65"/>
  <c r="B33" i="65"/>
  <c r="B34" i="65"/>
  <c r="B35" i="65"/>
  <c r="B36" i="65"/>
  <c r="B37" i="65"/>
  <c r="B22" i="65"/>
  <c r="F3" i="65"/>
  <c r="F4" i="65"/>
  <c r="F6" i="65"/>
  <c r="F10" i="65"/>
  <c r="F11" i="65"/>
  <c r="F12" i="65"/>
  <c r="F14" i="65"/>
  <c r="F15" i="65"/>
  <c r="F16" i="65"/>
  <c r="F17" i="65"/>
  <c r="B3" i="65"/>
  <c r="B4" i="65"/>
  <c r="B5" i="65"/>
  <c r="B6" i="65"/>
  <c r="B7" i="65"/>
  <c r="B8" i="65"/>
  <c r="B9" i="65"/>
  <c r="B10" i="65"/>
  <c r="B11" i="65"/>
  <c r="B12" i="65"/>
  <c r="B13" i="65"/>
  <c r="B14" i="65"/>
  <c r="B15" i="65"/>
  <c r="B16" i="65"/>
  <c r="B17" i="65"/>
  <c r="B18" i="65"/>
  <c r="B19" i="65"/>
  <c r="B2" i="65"/>
  <c r="B90" i="64"/>
  <c r="B91" i="64"/>
  <c r="B92" i="64"/>
  <c r="B93" i="64"/>
  <c r="B94" i="64"/>
  <c r="B95" i="64"/>
  <c r="B96" i="64"/>
  <c r="B97" i="64"/>
  <c r="B98" i="64"/>
  <c r="B99" i="64"/>
  <c r="B100" i="64"/>
  <c r="B89" i="64"/>
  <c r="B75" i="64"/>
  <c r="B76" i="64"/>
  <c r="B77" i="64"/>
  <c r="B78" i="64"/>
  <c r="B79" i="64"/>
  <c r="B80" i="64"/>
  <c r="B81" i="64"/>
  <c r="B82" i="64"/>
  <c r="B83" i="64"/>
  <c r="B84" i="64"/>
  <c r="B85" i="64"/>
  <c r="B86" i="64"/>
  <c r="B74" i="64"/>
  <c r="B58" i="64"/>
  <c r="B59" i="64"/>
  <c r="B60" i="64"/>
  <c r="B61" i="64"/>
  <c r="B62" i="64"/>
  <c r="B63" i="64"/>
  <c r="B64" i="64"/>
  <c r="B65" i="64"/>
  <c r="B66" i="64"/>
  <c r="B67" i="64"/>
  <c r="B68" i="64"/>
  <c r="B69" i="64"/>
  <c r="B70" i="64"/>
  <c r="B71" i="64"/>
  <c r="B57" i="64"/>
  <c r="B41" i="64"/>
  <c r="B42" i="64"/>
  <c r="B43" i="64"/>
  <c r="B44" i="64"/>
  <c r="B45" i="64"/>
  <c r="B46" i="64"/>
  <c r="B47" i="64"/>
  <c r="B48" i="64"/>
  <c r="B49" i="64"/>
  <c r="B50" i="64"/>
  <c r="B51" i="64"/>
  <c r="B52" i="64"/>
  <c r="B53" i="64"/>
  <c r="B54" i="64"/>
  <c r="B40" i="64"/>
  <c r="B22" i="64"/>
  <c r="B23" i="64"/>
  <c r="B24" i="64"/>
  <c r="B25" i="64"/>
  <c r="B26" i="64"/>
  <c r="B27" i="64"/>
  <c r="B28" i="64"/>
  <c r="B29" i="64"/>
  <c r="B30" i="64"/>
  <c r="B31" i="64"/>
  <c r="B32" i="64"/>
  <c r="B33" i="64"/>
  <c r="B34" i="64"/>
  <c r="B35" i="64"/>
  <c r="B36" i="64"/>
  <c r="B37" i="64"/>
  <c r="B21" i="64"/>
  <c r="F3" i="64"/>
  <c r="F4" i="64"/>
  <c r="F6" i="64"/>
  <c r="F10" i="64"/>
  <c r="F11" i="64"/>
  <c r="F12" i="64"/>
  <c r="F13" i="64"/>
  <c r="F15" i="64"/>
  <c r="F16" i="64"/>
  <c r="F17" i="64"/>
  <c r="B3" i="64"/>
  <c r="B4" i="64"/>
  <c r="B5" i="64"/>
  <c r="B6" i="64"/>
  <c r="B7" i="64"/>
  <c r="B8" i="64"/>
  <c r="B9" i="64"/>
  <c r="B10" i="64"/>
  <c r="B11" i="64"/>
  <c r="B12" i="64"/>
  <c r="B13" i="64"/>
  <c r="B14" i="64"/>
  <c r="B15" i="64"/>
  <c r="B16" i="64"/>
  <c r="B17" i="64"/>
  <c r="B18" i="64"/>
  <c r="B2" i="64"/>
  <c r="B79" i="62"/>
  <c r="B80" i="62"/>
  <c r="B81" i="62"/>
  <c r="B82" i="62"/>
  <c r="B83" i="62"/>
  <c r="B84" i="62"/>
  <c r="B85" i="62"/>
  <c r="B86" i="62"/>
  <c r="B87" i="62"/>
  <c r="B88" i="62"/>
  <c r="B78" i="62"/>
  <c r="H133" i="43"/>
  <c r="B68" i="62"/>
  <c r="B69" i="62"/>
  <c r="H123" i="43"/>
  <c r="B70" i="62"/>
  <c r="H122" i="43"/>
  <c r="B71" i="62"/>
  <c r="B72" i="62"/>
  <c r="B73" i="62"/>
  <c r="H118" i="43"/>
  <c r="B74" i="62"/>
  <c r="B75" i="62"/>
  <c r="B67" i="62"/>
  <c r="B52" i="62"/>
  <c r="B53" i="62"/>
  <c r="B54" i="62"/>
  <c r="B55" i="62"/>
  <c r="B56" i="62"/>
  <c r="H104" i="43"/>
  <c r="B57" i="62"/>
  <c r="B58" i="62"/>
  <c r="B59" i="62"/>
  <c r="B60" i="62"/>
  <c r="B61" i="62"/>
  <c r="B62" i="62"/>
  <c r="B63" i="62"/>
  <c r="B64" i="62"/>
  <c r="B51" i="62"/>
  <c r="B37" i="62"/>
  <c r="B38" i="62"/>
  <c r="B39" i="62"/>
  <c r="B40" i="62"/>
  <c r="B41" i="62"/>
  <c r="B42" i="62"/>
  <c r="B43" i="62"/>
  <c r="B44" i="62"/>
  <c r="B45" i="62"/>
  <c r="B46" i="62"/>
  <c r="B47" i="62"/>
  <c r="B48" i="62"/>
  <c r="B36" i="62"/>
  <c r="B21" i="62"/>
  <c r="B22" i="62"/>
  <c r="B23" i="62"/>
  <c r="B24" i="62"/>
  <c r="H57" i="43"/>
  <c r="B25" i="62"/>
  <c r="B26" i="62"/>
  <c r="B27" i="62"/>
  <c r="B28" i="62"/>
  <c r="B29" i="62"/>
  <c r="B30" i="62"/>
  <c r="B31" i="62"/>
  <c r="B32" i="62"/>
  <c r="B33" i="62"/>
  <c r="B20" i="62"/>
  <c r="F3" i="62"/>
  <c r="F4" i="62"/>
  <c r="F6" i="62"/>
  <c r="F8" i="62"/>
  <c r="F11" i="62"/>
  <c r="F12" i="62"/>
  <c r="F13" i="62"/>
  <c r="F15" i="62"/>
  <c r="F19" i="62"/>
  <c r="B3" i="62"/>
  <c r="B4" i="62"/>
  <c r="B5" i="62"/>
  <c r="H31" i="43"/>
  <c r="B6" i="62"/>
  <c r="B7" i="62"/>
  <c r="B8" i="62"/>
  <c r="B9" i="62"/>
  <c r="B10" i="62"/>
  <c r="B11" i="62"/>
  <c r="B12" i="62"/>
  <c r="B13" i="62"/>
  <c r="B14" i="62"/>
  <c r="B15" i="62"/>
  <c r="B16" i="62"/>
  <c r="B17" i="62"/>
  <c r="B2" i="62"/>
  <c r="H41" i="43"/>
  <c r="B77" i="60"/>
  <c r="B78" i="60"/>
  <c r="B79" i="60"/>
  <c r="G134" i="43"/>
  <c r="B80" i="60"/>
  <c r="B81" i="60"/>
  <c r="G144" i="43"/>
  <c r="B82" i="60"/>
  <c r="B83" i="60"/>
  <c r="B84" i="60"/>
  <c r="B85" i="60"/>
  <c r="B86" i="60"/>
  <c r="B87" i="60"/>
  <c r="B88" i="60"/>
  <c r="B89" i="60"/>
  <c r="B76" i="60"/>
  <c r="B67" i="60"/>
  <c r="B68" i="60"/>
  <c r="B69" i="60"/>
  <c r="B70" i="60"/>
  <c r="B71" i="60"/>
  <c r="G122" i="43"/>
  <c r="B72" i="60"/>
  <c r="B73" i="60"/>
  <c r="B66" i="60"/>
  <c r="B52" i="60"/>
  <c r="B53" i="60"/>
  <c r="B54" i="60"/>
  <c r="B55" i="60"/>
  <c r="B56" i="60"/>
  <c r="B57" i="60"/>
  <c r="B58" i="60"/>
  <c r="G95" i="43"/>
  <c r="B59" i="60"/>
  <c r="B60" i="60"/>
  <c r="B61" i="60"/>
  <c r="B62" i="60"/>
  <c r="B63" i="60"/>
  <c r="B51" i="60"/>
  <c r="G97" i="43"/>
  <c r="B37" i="60"/>
  <c r="B38" i="60"/>
  <c r="G78" i="43"/>
  <c r="B39" i="60"/>
  <c r="B40" i="60"/>
  <c r="B41" i="60"/>
  <c r="B42" i="60"/>
  <c r="B43" i="60"/>
  <c r="B44" i="60"/>
  <c r="B45" i="60"/>
  <c r="B46" i="60"/>
  <c r="B47" i="60"/>
  <c r="B48" i="60"/>
  <c r="B36" i="60"/>
  <c r="G73" i="43"/>
  <c r="B20" i="60"/>
  <c r="B21" i="60"/>
  <c r="B22" i="60"/>
  <c r="G64" i="43"/>
  <c r="B23" i="60"/>
  <c r="B24" i="60"/>
  <c r="G60" i="43"/>
  <c r="B25" i="60"/>
  <c r="B26" i="60"/>
  <c r="B27" i="60"/>
  <c r="B28" i="60"/>
  <c r="B29" i="60"/>
  <c r="B30" i="60"/>
  <c r="B31" i="60"/>
  <c r="B32" i="60"/>
  <c r="B33" i="60"/>
  <c r="B19" i="60"/>
  <c r="F3" i="60"/>
  <c r="F4" i="60"/>
  <c r="F5" i="60"/>
  <c r="F6" i="60"/>
  <c r="F8" i="60"/>
  <c r="F9" i="60"/>
  <c r="F10" i="60"/>
  <c r="F11" i="60"/>
  <c r="F12" i="60"/>
  <c r="F13" i="60"/>
  <c r="F14" i="60"/>
  <c r="F15" i="60"/>
  <c r="F16" i="60"/>
  <c r="F17" i="60"/>
  <c r="F18" i="60"/>
  <c r="F19" i="60"/>
  <c r="F2" i="60"/>
  <c r="B3" i="60"/>
  <c r="B4" i="60"/>
  <c r="B5" i="60"/>
  <c r="G38" i="43"/>
  <c r="B6" i="60"/>
  <c r="B7" i="60"/>
  <c r="B8" i="60"/>
  <c r="B9" i="60"/>
  <c r="B10" i="60"/>
  <c r="B11" i="60"/>
  <c r="B12" i="60"/>
  <c r="B13" i="60"/>
  <c r="B14" i="60"/>
  <c r="B15" i="60"/>
  <c r="B16" i="60"/>
  <c r="B2" i="60"/>
  <c r="H75" i="43"/>
  <c r="H69" i="43"/>
  <c r="H63" i="43"/>
  <c r="H65" i="43"/>
  <c r="H49" i="43"/>
  <c r="H135" i="43"/>
  <c r="G70" i="43"/>
  <c r="G72" i="43"/>
  <c r="G82" i="43"/>
  <c r="H28" i="43"/>
  <c r="H33" i="43"/>
  <c r="H34" i="43"/>
  <c r="G138" i="43"/>
  <c r="G145" i="43"/>
  <c r="G141" i="43"/>
  <c r="G130" i="43"/>
  <c r="H117" i="43"/>
  <c r="H110" i="43"/>
  <c r="H111" i="43"/>
  <c r="H115" i="43"/>
  <c r="H119" i="43"/>
  <c r="G31" i="43"/>
  <c r="G33" i="43"/>
  <c r="G36" i="43"/>
  <c r="G45" i="43"/>
  <c r="G30" i="43"/>
  <c r="H92" i="43"/>
  <c r="H98" i="43"/>
  <c r="H100" i="43"/>
  <c r="H101" i="43"/>
  <c r="G115" i="43"/>
  <c r="G118" i="43"/>
  <c r="G120" i="43"/>
  <c r="G111" i="43"/>
  <c r="G113" i="43"/>
  <c r="G51" i="43"/>
  <c r="G52" i="43"/>
  <c r="G54" i="43"/>
  <c r="G55" i="43"/>
  <c r="B79" i="59"/>
  <c r="F140" i="43"/>
  <c r="B80" i="59"/>
  <c r="B81" i="59"/>
  <c r="B82" i="59"/>
  <c r="B83" i="59"/>
  <c r="B84" i="59"/>
  <c r="B85" i="59"/>
  <c r="B86" i="59"/>
  <c r="B87" i="59"/>
  <c r="B88" i="59"/>
  <c r="B78" i="59"/>
  <c r="B66" i="59"/>
  <c r="B67" i="59"/>
  <c r="B68" i="59"/>
  <c r="B69" i="59"/>
  <c r="B70" i="59"/>
  <c r="B71" i="59"/>
  <c r="F124" i="43"/>
  <c r="B72" i="59"/>
  <c r="B73" i="59"/>
  <c r="B74" i="59"/>
  <c r="B75" i="59"/>
  <c r="B65" i="59"/>
  <c r="B49" i="59"/>
  <c r="B50" i="59"/>
  <c r="B51" i="59"/>
  <c r="F102" i="43"/>
  <c r="B52" i="59"/>
  <c r="B53" i="59"/>
  <c r="B54" i="59"/>
  <c r="B55" i="59"/>
  <c r="B56" i="59"/>
  <c r="B57" i="59"/>
  <c r="B58" i="59"/>
  <c r="B59" i="59"/>
  <c r="B60" i="59"/>
  <c r="B61" i="59"/>
  <c r="B62" i="59"/>
  <c r="B48" i="59"/>
  <c r="B35" i="59"/>
  <c r="B36" i="59"/>
  <c r="B37" i="59"/>
  <c r="B38" i="59"/>
  <c r="B39" i="59"/>
  <c r="B40" i="59"/>
  <c r="B41" i="59"/>
  <c r="B42" i="59"/>
  <c r="B43" i="59"/>
  <c r="B44" i="59"/>
  <c r="B45" i="59"/>
  <c r="B34" i="59"/>
  <c r="F83" i="43"/>
  <c r="B21" i="59"/>
  <c r="B22" i="59"/>
  <c r="B23" i="59"/>
  <c r="B24" i="59"/>
  <c r="B25" i="59"/>
  <c r="B26" i="59"/>
  <c r="B27" i="59"/>
  <c r="B28" i="59"/>
  <c r="F58" i="43"/>
  <c r="B29" i="59"/>
  <c r="B30" i="59"/>
  <c r="B31" i="59"/>
  <c r="B20" i="59"/>
  <c r="F3" i="59"/>
  <c r="F4" i="59"/>
  <c r="F6" i="59"/>
  <c r="F11" i="59"/>
  <c r="F12" i="59"/>
  <c r="F13" i="59"/>
  <c r="F15" i="59"/>
  <c r="F16" i="59"/>
  <c r="F18" i="59"/>
  <c r="F19" i="59"/>
  <c r="B3" i="59"/>
  <c r="B4" i="59"/>
  <c r="F34" i="43"/>
  <c r="B5" i="59"/>
  <c r="B6" i="59"/>
  <c r="B7" i="59"/>
  <c r="B8" i="59"/>
  <c r="B9" i="59"/>
  <c r="B10" i="59"/>
  <c r="B11" i="59"/>
  <c r="B12" i="59"/>
  <c r="B13" i="59"/>
  <c r="B14" i="59"/>
  <c r="B15" i="59"/>
  <c r="B16" i="59"/>
  <c r="B17" i="59"/>
  <c r="B2" i="59"/>
  <c r="B85" i="58"/>
  <c r="B86" i="58"/>
  <c r="E137" i="43"/>
  <c r="B87" i="58"/>
  <c r="B88" i="58"/>
  <c r="B89" i="58"/>
  <c r="B90" i="58"/>
  <c r="B91" i="58"/>
  <c r="B92" i="58"/>
  <c r="B93" i="58"/>
  <c r="B94" i="58"/>
  <c r="B95" i="58"/>
  <c r="B96" i="58"/>
  <c r="B97" i="58"/>
  <c r="B84" i="58"/>
  <c r="B71" i="58"/>
  <c r="B72" i="58"/>
  <c r="B73" i="58"/>
  <c r="B74" i="58"/>
  <c r="B75" i="58"/>
  <c r="B76" i="58"/>
  <c r="B77" i="58"/>
  <c r="B78" i="58"/>
  <c r="B79" i="58"/>
  <c r="B80" i="58"/>
  <c r="B81" i="58"/>
  <c r="B70" i="58"/>
  <c r="E121" i="43"/>
  <c r="B55" i="58"/>
  <c r="E102" i="43"/>
  <c r="B56" i="58"/>
  <c r="B57" i="58"/>
  <c r="B58" i="58"/>
  <c r="B59" i="58"/>
  <c r="B60" i="58"/>
  <c r="B61" i="58"/>
  <c r="B62" i="58"/>
  <c r="E98" i="43"/>
  <c r="B63" i="58"/>
  <c r="B64" i="58"/>
  <c r="B65" i="58"/>
  <c r="B66" i="58"/>
  <c r="B67" i="58"/>
  <c r="B54" i="58"/>
  <c r="E92" i="43"/>
  <c r="B38" i="58"/>
  <c r="B39" i="58"/>
  <c r="E71" i="43"/>
  <c r="B40" i="58"/>
  <c r="B41" i="58"/>
  <c r="B42" i="58"/>
  <c r="B43" i="58"/>
  <c r="B44" i="58"/>
  <c r="B45" i="58"/>
  <c r="B46" i="58"/>
  <c r="B47" i="58"/>
  <c r="B48" i="58"/>
  <c r="B49" i="58"/>
  <c r="B50" i="58"/>
  <c r="B51" i="58"/>
  <c r="B37" i="58"/>
  <c r="E75" i="43"/>
  <c r="B22" i="58"/>
  <c r="E58" i="43"/>
  <c r="B23" i="58"/>
  <c r="B24" i="58"/>
  <c r="E54" i="43"/>
  <c r="B25" i="58"/>
  <c r="B26" i="58"/>
  <c r="B27" i="58"/>
  <c r="B28" i="58"/>
  <c r="B29" i="58"/>
  <c r="B30" i="58"/>
  <c r="B31" i="58"/>
  <c r="B32" i="58"/>
  <c r="B33" i="58"/>
  <c r="B34" i="58"/>
  <c r="B21" i="58"/>
  <c r="F3" i="58"/>
  <c r="F4" i="58"/>
  <c r="F6" i="58"/>
  <c r="F7" i="58"/>
  <c r="F11" i="58"/>
  <c r="F12" i="58"/>
  <c r="F13" i="58"/>
  <c r="F15" i="58"/>
  <c r="F16" i="58"/>
  <c r="F17" i="58"/>
  <c r="B3" i="58"/>
  <c r="B4" i="58"/>
  <c r="B5" i="58"/>
  <c r="E34" i="43"/>
  <c r="B6" i="58"/>
  <c r="B7" i="58"/>
  <c r="B8" i="58"/>
  <c r="B9" i="58"/>
  <c r="B10" i="58"/>
  <c r="B11" i="58"/>
  <c r="B12" i="58"/>
  <c r="B13" i="58"/>
  <c r="B14" i="58"/>
  <c r="B15" i="58"/>
  <c r="B16" i="58"/>
  <c r="B17" i="58"/>
  <c r="B18" i="58"/>
  <c r="B2" i="58"/>
  <c r="E32" i="43"/>
  <c r="B90" i="57"/>
  <c r="B91" i="57"/>
  <c r="D143" i="43"/>
  <c r="B92" i="57"/>
  <c r="B93" i="57"/>
  <c r="B94" i="57"/>
  <c r="B95" i="57"/>
  <c r="B96" i="57"/>
  <c r="B97" i="57"/>
  <c r="B98" i="57"/>
  <c r="B99" i="57"/>
  <c r="B100" i="57"/>
  <c r="B101" i="57"/>
  <c r="B89" i="57"/>
  <c r="B73" i="57"/>
  <c r="B74" i="57"/>
  <c r="B75" i="57"/>
  <c r="D111" i="43"/>
  <c r="B76" i="57"/>
  <c r="B77" i="57"/>
  <c r="D113" i="43"/>
  <c r="B78" i="57"/>
  <c r="B79" i="57"/>
  <c r="B80" i="57"/>
  <c r="B81" i="57"/>
  <c r="B82" i="57"/>
  <c r="B83" i="57"/>
  <c r="B84" i="57"/>
  <c r="B85" i="57"/>
  <c r="B86" i="57"/>
  <c r="B72" i="57"/>
  <c r="B57" i="57"/>
  <c r="B58" i="57"/>
  <c r="B59" i="57"/>
  <c r="B60" i="57"/>
  <c r="B61" i="57"/>
  <c r="B62" i="57"/>
  <c r="B63" i="57"/>
  <c r="B64" i="57"/>
  <c r="B65" i="57"/>
  <c r="B66" i="57"/>
  <c r="B67" i="57"/>
  <c r="B68" i="57"/>
  <c r="B69" i="57"/>
  <c r="B56" i="57"/>
  <c r="D97" i="43"/>
  <c r="B41" i="57"/>
  <c r="B42" i="57"/>
  <c r="B43" i="57"/>
  <c r="B44" i="57"/>
  <c r="B45" i="57"/>
  <c r="B46" i="57"/>
  <c r="B47" i="57"/>
  <c r="B48" i="57"/>
  <c r="B49" i="57"/>
  <c r="B50" i="57"/>
  <c r="B51" i="57"/>
  <c r="B52" i="57"/>
  <c r="B53" i="57"/>
  <c r="B40" i="57"/>
  <c r="D76" i="43"/>
  <c r="B22" i="57"/>
  <c r="B23" i="57"/>
  <c r="D62" i="43"/>
  <c r="B24" i="57"/>
  <c r="B25" i="57"/>
  <c r="B26" i="57"/>
  <c r="B27" i="57"/>
  <c r="B28" i="57"/>
  <c r="B29" i="57"/>
  <c r="B30" i="57"/>
  <c r="B31" i="57"/>
  <c r="B32" i="57"/>
  <c r="B33" i="57"/>
  <c r="B34" i="57"/>
  <c r="B35" i="57"/>
  <c r="B36" i="57"/>
  <c r="B37" i="57"/>
  <c r="B21" i="57"/>
  <c r="F3" i="57"/>
  <c r="F4" i="57"/>
  <c r="F6" i="57"/>
  <c r="F8" i="57"/>
  <c r="F10" i="57"/>
  <c r="F12" i="57"/>
  <c r="F13" i="57"/>
  <c r="F15" i="57"/>
  <c r="F17" i="57"/>
  <c r="F2" i="57"/>
  <c r="B3" i="57"/>
  <c r="B4" i="57"/>
  <c r="B5" i="57"/>
  <c r="B6" i="57"/>
  <c r="B7" i="57"/>
  <c r="D32" i="43"/>
  <c r="B8" i="57"/>
  <c r="B9" i="57"/>
  <c r="D43" i="43"/>
  <c r="B10" i="57"/>
  <c r="B11" i="57"/>
  <c r="B12" i="57"/>
  <c r="B13" i="57"/>
  <c r="B14" i="57"/>
  <c r="B15" i="57"/>
  <c r="B16" i="57"/>
  <c r="B17" i="57"/>
  <c r="B18" i="57"/>
  <c r="B2" i="57"/>
  <c r="D36" i="43"/>
  <c r="E135" i="43"/>
  <c r="E140" i="43"/>
  <c r="E143" i="43"/>
  <c r="E144" i="43"/>
  <c r="E132" i="43"/>
  <c r="D117" i="43"/>
  <c r="D121" i="43"/>
  <c r="D126" i="43"/>
  <c r="E120" i="43"/>
  <c r="E124" i="43"/>
  <c r="E115" i="43"/>
  <c r="F85" i="43"/>
  <c r="F80" i="43"/>
  <c r="D131" i="43"/>
  <c r="D136" i="43"/>
  <c r="D142" i="43"/>
  <c r="D144" i="43"/>
  <c r="D145" i="43"/>
  <c r="E103" i="43"/>
  <c r="E91" i="43"/>
  <c r="E94" i="43"/>
  <c r="E96" i="43"/>
  <c r="D78" i="43"/>
  <c r="D82" i="43"/>
  <c r="D71" i="43"/>
  <c r="D74" i="43"/>
  <c r="E83" i="43"/>
  <c r="E70" i="43"/>
  <c r="E76" i="43"/>
  <c r="E79" i="43"/>
  <c r="F51" i="43"/>
  <c r="F52" i="43"/>
  <c r="F57" i="43"/>
  <c r="F63" i="43"/>
  <c r="F65" i="43"/>
  <c r="D61" i="43"/>
  <c r="D65" i="43"/>
  <c r="D66" i="43"/>
  <c r="D55" i="43"/>
  <c r="E50" i="43"/>
  <c r="E59" i="43"/>
  <c r="E64" i="43"/>
  <c r="E66" i="43"/>
  <c r="F130" i="43"/>
  <c r="F132" i="43"/>
  <c r="F138" i="43"/>
  <c r="F141" i="43"/>
  <c r="F143" i="43"/>
  <c r="F129" i="43"/>
  <c r="F101" i="43"/>
  <c r="F104" i="43"/>
  <c r="F89" i="43"/>
  <c r="F90" i="43"/>
  <c r="F94" i="43"/>
  <c r="F97" i="43"/>
  <c r="F96" i="43"/>
  <c r="D92" i="43"/>
  <c r="D96" i="43"/>
  <c r="D103" i="43"/>
  <c r="D89" i="43"/>
  <c r="D34" i="43"/>
  <c r="D37" i="43"/>
  <c r="D39" i="43"/>
  <c r="D40" i="43"/>
  <c r="D41" i="43"/>
  <c r="D45" i="43"/>
  <c r="D30" i="43"/>
  <c r="D31" i="43"/>
  <c r="E29" i="43"/>
  <c r="E31" i="43"/>
  <c r="E37" i="43"/>
  <c r="E40" i="43"/>
  <c r="E42" i="43"/>
  <c r="F30" i="43"/>
  <c r="F33" i="43"/>
  <c r="F37" i="43"/>
  <c r="F39" i="43"/>
  <c r="F42" i="43"/>
  <c r="F44" i="43"/>
  <c r="F115" i="43"/>
  <c r="F120" i="43"/>
  <c r="F121" i="43"/>
  <c r="F122" i="43"/>
  <c r="F123" i="43"/>
  <c r="F111" i="43"/>
  <c r="B82" i="56"/>
  <c r="B83" i="56"/>
  <c r="B84" i="56"/>
  <c r="B85" i="56"/>
  <c r="B86" i="56"/>
  <c r="B87" i="56"/>
  <c r="B88" i="56"/>
  <c r="B89" i="56"/>
  <c r="B90" i="56"/>
  <c r="B91" i="56"/>
  <c r="B92" i="56"/>
  <c r="B93" i="56"/>
  <c r="B81" i="56"/>
  <c r="B68" i="56"/>
  <c r="B69" i="56"/>
  <c r="B70" i="56"/>
  <c r="B71" i="56"/>
  <c r="B72" i="56"/>
  <c r="B73" i="56"/>
  <c r="B74" i="56"/>
  <c r="B75" i="56"/>
  <c r="B76" i="56"/>
  <c r="B77" i="56"/>
  <c r="B78" i="56"/>
  <c r="B67" i="56"/>
  <c r="B53" i="56"/>
  <c r="B54" i="56"/>
  <c r="B55" i="56"/>
  <c r="B56" i="56"/>
  <c r="B57" i="56"/>
  <c r="B58" i="56"/>
  <c r="B59" i="56"/>
  <c r="B60" i="56"/>
  <c r="C98" i="43"/>
  <c r="B61" i="56"/>
  <c r="B62" i="56"/>
  <c r="B63" i="56"/>
  <c r="B64" i="56"/>
  <c r="B52" i="56"/>
  <c r="B51" i="56"/>
  <c r="C99" i="43"/>
  <c r="B36" i="56"/>
  <c r="B37" i="56"/>
  <c r="B38" i="56"/>
  <c r="B39" i="56"/>
  <c r="B40" i="56"/>
  <c r="B41" i="56"/>
  <c r="B42" i="56"/>
  <c r="B43" i="56"/>
  <c r="B44" i="56"/>
  <c r="B45" i="56"/>
  <c r="B46" i="56"/>
  <c r="B47" i="56"/>
  <c r="B48" i="56"/>
  <c r="B35" i="56"/>
  <c r="B20" i="56"/>
  <c r="B21" i="56"/>
  <c r="B22" i="56"/>
  <c r="B23" i="56"/>
  <c r="C63" i="43"/>
  <c r="B24" i="56"/>
  <c r="B25" i="56"/>
  <c r="B26" i="56"/>
  <c r="B27" i="56"/>
  <c r="B28" i="56"/>
  <c r="B29" i="56"/>
  <c r="B30" i="56"/>
  <c r="B31" i="56"/>
  <c r="B32" i="56"/>
  <c r="B19" i="56"/>
  <c r="C65" i="43"/>
  <c r="F3" i="56"/>
  <c r="F4" i="56"/>
  <c r="F5" i="56"/>
  <c r="F6" i="56"/>
  <c r="F7" i="56"/>
  <c r="F8" i="56"/>
  <c r="F9" i="56"/>
  <c r="F10" i="56"/>
  <c r="F11" i="56"/>
  <c r="F12" i="56"/>
  <c r="F13" i="56"/>
  <c r="F14" i="56"/>
  <c r="F15" i="56"/>
  <c r="F16" i="56"/>
  <c r="F2" i="56"/>
  <c r="B3" i="56"/>
  <c r="B4" i="56"/>
  <c r="B5" i="56"/>
  <c r="B6" i="56"/>
  <c r="B7" i="56"/>
  <c r="B8" i="56"/>
  <c r="B9" i="56"/>
  <c r="B10" i="56"/>
  <c r="B11" i="56"/>
  <c r="B12" i="56"/>
  <c r="B13" i="56"/>
  <c r="B14" i="56"/>
  <c r="B15" i="56"/>
  <c r="B16" i="56"/>
  <c r="B2" i="56"/>
  <c r="B79" i="55"/>
  <c r="B80" i="55"/>
  <c r="B81" i="55"/>
  <c r="B82" i="55"/>
  <c r="B83" i="55"/>
  <c r="B84" i="55"/>
  <c r="B85" i="55"/>
  <c r="B86" i="55"/>
  <c r="B131" i="43"/>
  <c r="B87" i="55"/>
  <c r="B88" i="55"/>
  <c r="B89" i="55"/>
  <c r="B90" i="55"/>
  <c r="B78" i="55"/>
  <c r="B65" i="55"/>
  <c r="B66" i="55"/>
  <c r="B67" i="55"/>
  <c r="B68" i="55"/>
  <c r="B69" i="55"/>
  <c r="B70" i="55"/>
  <c r="B71" i="55"/>
  <c r="B72" i="55"/>
  <c r="B73" i="55"/>
  <c r="B74" i="55"/>
  <c r="B75" i="55"/>
  <c r="B64" i="55"/>
  <c r="B50" i="55"/>
  <c r="B51" i="55"/>
  <c r="B100" i="43"/>
  <c r="B52" i="55"/>
  <c r="B53" i="55"/>
  <c r="B54" i="55"/>
  <c r="B55" i="55"/>
  <c r="B56" i="55"/>
  <c r="B99" i="43"/>
  <c r="B57" i="55"/>
  <c r="B58" i="55"/>
  <c r="B59" i="55"/>
  <c r="B60" i="55"/>
  <c r="B61" i="55"/>
  <c r="B49" i="55"/>
  <c r="B37" i="55"/>
  <c r="B38" i="55"/>
  <c r="B39" i="55"/>
  <c r="B40" i="55"/>
  <c r="B41" i="55"/>
  <c r="B42" i="55"/>
  <c r="B43" i="55"/>
  <c r="B44" i="55"/>
  <c r="B45" i="55"/>
  <c r="B46" i="55"/>
  <c r="B36" i="55"/>
  <c r="B21" i="55"/>
  <c r="B22" i="55"/>
  <c r="B23" i="55"/>
  <c r="B24" i="55"/>
  <c r="B25" i="55"/>
  <c r="B26" i="55"/>
  <c r="B27" i="55"/>
  <c r="B58" i="43"/>
  <c r="B28" i="55"/>
  <c r="B29" i="55"/>
  <c r="B30" i="55"/>
  <c r="B31" i="55"/>
  <c r="B32" i="55"/>
  <c r="B33" i="55"/>
  <c r="B20" i="55"/>
  <c r="B3" i="55"/>
  <c r="B4" i="55"/>
  <c r="B5" i="55"/>
  <c r="B6" i="55"/>
  <c r="B7" i="55"/>
  <c r="B8" i="55"/>
  <c r="B9" i="55"/>
  <c r="B10" i="55"/>
  <c r="B11" i="55"/>
  <c r="B12" i="55"/>
  <c r="B13" i="55"/>
  <c r="B14" i="55"/>
  <c r="B15" i="55"/>
  <c r="B16" i="55"/>
  <c r="B17" i="55"/>
  <c r="B2" i="55"/>
  <c r="C64" i="43"/>
  <c r="C53" i="43"/>
  <c r="C55" i="43"/>
  <c r="C56" i="43"/>
  <c r="B84" i="43"/>
  <c r="B70" i="43"/>
  <c r="B76" i="43"/>
  <c r="B81" i="43"/>
  <c r="B50" i="43"/>
  <c r="B55" i="43"/>
  <c r="B56" i="43"/>
  <c r="B49" i="43"/>
  <c r="C132" i="43"/>
  <c r="C141" i="43"/>
  <c r="C144" i="43"/>
  <c r="C129" i="43"/>
  <c r="B123" i="43"/>
  <c r="B124" i="43"/>
  <c r="B110" i="43"/>
  <c r="C115" i="43"/>
  <c r="B97" i="43"/>
  <c r="B93" i="43"/>
  <c r="B90" i="43"/>
  <c r="B92" i="43"/>
  <c r="C101" i="43"/>
  <c r="C94" i="43"/>
  <c r="C90" i="43"/>
  <c r="C96" i="43"/>
  <c r="C84" i="43"/>
  <c r="C70" i="43"/>
  <c r="C75" i="43"/>
  <c r="C76" i="43"/>
  <c r="B33" i="43"/>
  <c r="B43" i="43"/>
  <c r="B35" i="43"/>
  <c r="B138" i="43"/>
  <c r="B143" i="43"/>
  <c r="B140" i="43"/>
  <c r="B145" i="43"/>
  <c r="B90" i="51"/>
  <c r="B91" i="51"/>
  <c r="B92" i="51"/>
  <c r="B93" i="51"/>
  <c r="B94" i="51"/>
  <c r="B95" i="51"/>
  <c r="B96" i="51"/>
  <c r="B97" i="51"/>
  <c r="BR143" i="43"/>
  <c r="B98" i="51"/>
  <c r="B99" i="51"/>
  <c r="B100" i="51"/>
  <c r="B89" i="51"/>
  <c r="B73" i="51"/>
  <c r="B74" i="51"/>
  <c r="B75" i="51"/>
  <c r="B76" i="51"/>
  <c r="BR112" i="43"/>
  <c r="B77" i="51"/>
  <c r="B78" i="51"/>
  <c r="B79" i="51"/>
  <c r="B80" i="51"/>
  <c r="B81" i="51"/>
  <c r="B82" i="51"/>
  <c r="B83" i="51"/>
  <c r="B84" i="51"/>
  <c r="B85" i="51"/>
  <c r="B86" i="51"/>
  <c r="B72" i="51"/>
  <c r="BR121" i="43"/>
  <c r="B55" i="51"/>
  <c r="B56" i="51"/>
  <c r="B57" i="51"/>
  <c r="B58" i="51"/>
  <c r="B59" i="51"/>
  <c r="BR97" i="43"/>
  <c r="B60" i="51"/>
  <c r="B61" i="51"/>
  <c r="B62" i="51"/>
  <c r="B63" i="51"/>
  <c r="B64" i="51"/>
  <c r="B65" i="51"/>
  <c r="B66" i="51"/>
  <c r="B67" i="51"/>
  <c r="B68" i="51"/>
  <c r="B69" i="51"/>
  <c r="B54" i="51"/>
  <c r="B41" i="51"/>
  <c r="B42" i="51"/>
  <c r="B43" i="51"/>
  <c r="B44" i="51"/>
  <c r="B45" i="51"/>
  <c r="B46" i="51"/>
  <c r="B47" i="51"/>
  <c r="B48" i="51"/>
  <c r="B49" i="51"/>
  <c r="B50" i="51"/>
  <c r="B51" i="51"/>
  <c r="B40" i="51"/>
  <c r="BR75" i="43"/>
  <c r="BR72" i="43"/>
  <c r="B22" i="51"/>
  <c r="B23" i="51"/>
  <c r="B24" i="51"/>
  <c r="BR50" i="43"/>
  <c r="B25" i="51"/>
  <c r="B26" i="51"/>
  <c r="BR49" i="43"/>
  <c r="B27" i="51"/>
  <c r="B28" i="51"/>
  <c r="B29" i="51"/>
  <c r="BR58" i="43"/>
  <c r="B30" i="51"/>
  <c r="B31" i="51"/>
  <c r="B32" i="51"/>
  <c r="B33" i="51"/>
  <c r="B34" i="51"/>
  <c r="B35" i="51"/>
  <c r="B36" i="51"/>
  <c r="B37" i="51"/>
  <c r="B21" i="51"/>
  <c r="B17" i="51"/>
  <c r="B18" i="51"/>
  <c r="B3" i="51"/>
  <c r="B4" i="51"/>
  <c r="B5" i="51"/>
  <c r="B6" i="51"/>
  <c r="B7" i="51"/>
  <c r="B8" i="51"/>
  <c r="B9" i="51"/>
  <c r="B10" i="51"/>
  <c r="B11" i="51"/>
  <c r="B12" i="51"/>
  <c r="B13" i="51"/>
  <c r="B14" i="51"/>
  <c r="B15" i="51"/>
  <c r="B16" i="51"/>
  <c r="B2" i="51"/>
  <c r="BR130" i="43"/>
  <c r="BR90" i="43"/>
  <c r="BR109" i="43"/>
  <c r="BR66" i="43"/>
  <c r="BR64" i="43"/>
  <c r="BR53" i="43"/>
  <c r="BR83" i="43"/>
  <c r="BR106" i="43"/>
  <c r="BR141" i="43"/>
  <c r="BR134" i="43"/>
  <c r="BR132" i="43"/>
  <c r="EN23" i="43"/>
  <c r="BR65" i="43"/>
  <c r="BR54" i="43"/>
  <c r="BR82" i="43"/>
  <c r="BR78" i="43"/>
  <c r="BR103" i="43"/>
  <c r="BR120" i="43"/>
  <c r="BR133" i="43"/>
  <c r="B108" i="47"/>
  <c r="BQ135" i="43"/>
  <c r="B109" i="47"/>
  <c r="BQ139" i="43"/>
  <c r="B110" i="47"/>
  <c r="B111" i="47"/>
  <c r="B112" i="47"/>
  <c r="B113" i="47"/>
  <c r="B114" i="47"/>
  <c r="B115" i="47"/>
  <c r="B116" i="47"/>
  <c r="B117" i="47"/>
  <c r="B118" i="47"/>
  <c r="B119" i="47"/>
  <c r="B120" i="47"/>
  <c r="B121" i="47"/>
  <c r="B122" i="47"/>
  <c r="B107" i="47"/>
  <c r="B87" i="47"/>
  <c r="B88" i="47"/>
  <c r="BQ121" i="43"/>
  <c r="B89" i="47"/>
  <c r="B90" i="47"/>
  <c r="B91" i="47"/>
  <c r="B92" i="47"/>
  <c r="B93" i="47"/>
  <c r="B94" i="47"/>
  <c r="B95" i="47"/>
  <c r="B96" i="47"/>
  <c r="B97" i="47"/>
  <c r="B98" i="47"/>
  <c r="B99" i="47"/>
  <c r="B100" i="47"/>
  <c r="B101" i="47"/>
  <c r="B102" i="47"/>
  <c r="B86" i="47"/>
  <c r="BQ111" i="43"/>
  <c r="BQ130" i="43"/>
  <c r="BQ131" i="43"/>
  <c r="BQ145" i="43"/>
  <c r="BQ110" i="43"/>
  <c r="BQ118" i="43"/>
  <c r="BQ115" i="43"/>
  <c r="BQ112" i="43"/>
  <c r="BQ126" i="43"/>
  <c r="B53" i="47"/>
  <c r="B67" i="47"/>
  <c r="B68" i="47"/>
  <c r="B69" i="47"/>
  <c r="B70" i="47"/>
  <c r="B71" i="47"/>
  <c r="B72" i="47"/>
  <c r="B73" i="47"/>
  <c r="B74" i="47"/>
  <c r="B75" i="47"/>
  <c r="B76" i="47"/>
  <c r="B77" i="47"/>
  <c r="B78" i="47"/>
  <c r="B79" i="47"/>
  <c r="B80" i="47"/>
  <c r="B81" i="47"/>
  <c r="B66" i="47"/>
  <c r="B46" i="47"/>
  <c r="BQ79" i="43"/>
  <c r="B47" i="47"/>
  <c r="B48" i="47"/>
  <c r="B49" i="47"/>
  <c r="B50" i="47"/>
  <c r="B51" i="47"/>
  <c r="B52" i="47"/>
  <c r="BQ72" i="43"/>
  <c r="B54" i="47"/>
  <c r="B55" i="47"/>
  <c r="B56" i="47"/>
  <c r="B57" i="47"/>
  <c r="B58" i="47"/>
  <c r="B59" i="47"/>
  <c r="B60" i="47"/>
  <c r="B61" i="47"/>
  <c r="B45" i="47"/>
  <c r="BQ86" i="43"/>
  <c r="BQ98" i="43"/>
  <c r="BQ91" i="43"/>
  <c r="BQ89" i="43"/>
  <c r="B27" i="47"/>
  <c r="B28" i="47"/>
  <c r="B29" i="47"/>
  <c r="BQ50" i="43"/>
  <c r="B30" i="47"/>
  <c r="B31" i="47"/>
  <c r="B32" i="47"/>
  <c r="B33" i="47"/>
  <c r="B34" i="47"/>
  <c r="B35" i="47"/>
  <c r="B36" i="47"/>
  <c r="B37" i="47"/>
  <c r="B38" i="47"/>
  <c r="B39" i="47"/>
  <c r="B40" i="47"/>
  <c r="B26" i="47"/>
  <c r="B103" i="46"/>
  <c r="BP140" i="43"/>
  <c r="B104" i="46"/>
  <c r="B105" i="46"/>
  <c r="B106" i="46"/>
  <c r="BP137" i="43"/>
  <c r="B107" i="46"/>
  <c r="B108" i="46"/>
  <c r="B109" i="46"/>
  <c r="B110" i="46"/>
  <c r="B111" i="46"/>
  <c r="B112" i="46"/>
  <c r="B102" i="46"/>
  <c r="B85" i="46"/>
  <c r="BP119" i="43"/>
  <c r="B86" i="46"/>
  <c r="B87" i="46"/>
  <c r="B88" i="46"/>
  <c r="B89" i="46"/>
  <c r="B90" i="46"/>
  <c r="B91" i="46"/>
  <c r="B92" i="46"/>
  <c r="B93" i="46"/>
  <c r="B94" i="46"/>
  <c r="B95" i="46"/>
  <c r="B96" i="46"/>
  <c r="B97" i="46"/>
  <c r="B84" i="46"/>
  <c r="B66" i="46"/>
  <c r="B67" i="46"/>
  <c r="B68" i="46"/>
  <c r="BP97" i="43"/>
  <c r="B69" i="46"/>
  <c r="B70" i="46"/>
  <c r="B71" i="46"/>
  <c r="B72" i="46"/>
  <c r="B73" i="46"/>
  <c r="B74" i="46"/>
  <c r="B75" i="46"/>
  <c r="B76" i="46"/>
  <c r="B77" i="46"/>
  <c r="B78" i="46"/>
  <c r="B79" i="46"/>
  <c r="B65" i="46"/>
  <c r="B46" i="46"/>
  <c r="B47" i="46"/>
  <c r="B48" i="46"/>
  <c r="B49" i="46"/>
  <c r="BP72" i="43"/>
  <c r="B50" i="46"/>
  <c r="B51" i="46"/>
  <c r="B52" i="46"/>
  <c r="B53" i="46"/>
  <c r="B54" i="46"/>
  <c r="B55" i="46"/>
  <c r="B56" i="46"/>
  <c r="B57" i="46"/>
  <c r="BP76" i="43"/>
  <c r="B58" i="46"/>
  <c r="B59" i="46"/>
  <c r="B60" i="46"/>
  <c r="B45" i="46"/>
  <c r="B40" i="46"/>
  <c r="B26" i="46"/>
  <c r="B27" i="46"/>
  <c r="B28" i="46"/>
  <c r="BP53" i="43"/>
  <c r="B29" i="46"/>
  <c r="B30" i="46"/>
  <c r="B31" i="46"/>
  <c r="B32" i="46"/>
  <c r="B33" i="46"/>
  <c r="B34" i="46"/>
  <c r="B35" i="46"/>
  <c r="B36" i="46"/>
  <c r="B37" i="46"/>
  <c r="B38" i="46"/>
  <c r="B39" i="46"/>
  <c r="B25" i="46"/>
  <c r="B100" i="45"/>
  <c r="B101" i="45"/>
  <c r="B102" i="45"/>
  <c r="B103" i="45"/>
  <c r="B104" i="45"/>
  <c r="B105" i="45"/>
  <c r="B106" i="45"/>
  <c r="B107" i="45"/>
  <c r="B108" i="45"/>
  <c r="B109" i="45"/>
  <c r="B110" i="45"/>
  <c r="B99" i="45"/>
  <c r="BO138" i="43"/>
  <c r="B82" i="45"/>
  <c r="B83" i="45"/>
  <c r="B84" i="45"/>
  <c r="B85" i="45"/>
  <c r="B86" i="45"/>
  <c r="BO118" i="43"/>
  <c r="B87" i="45"/>
  <c r="B88" i="45"/>
  <c r="B89" i="45"/>
  <c r="BO111" i="43"/>
  <c r="B90" i="45"/>
  <c r="B91" i="45"/>
  <c r="B92" i="45"/>
  <c r="B93" i="45"/>
  <c r="B94" i="45"/>
  <c r="B81" i="45"/>
  <c r="B63" i="45"/>
  <c r="B64" i="45"/>
  <c r="BO102" i="43"/>
  <c r="B65" i="45"/>
  <c r="B66" i="45"/>
  <c r="B67" i="45"/>
  <c r="B68" i="45"/>
  <c r="B69" i="45"/>
  <c r="B70" i="45"/>
  <c r="B71" i="45"/>
  <c r="B72" i="45"/>
  <c r="B73" i="45"/>
  <c r="B74" i="45"/>
  <c r="B75" i="45"/>
  <c r="B76" i="45"/>
  <c r="B62" i="45"/>
  <c r="BO97" i="43"/>
  <c r="B43" i="45"/>
  <c r="B44" i="45"/>
  <c r="B45" i="45"/>
  <c r="BO82" i="43"/>
  <c r="B46" i="45"/>
  <c r="B47" i="45"/>
  <c r="B48" i="45"/>
  <c r="B49" i="45"/>
  <c r="B50" i="45"/>
  <c r="B51" i="45"/>
  <c r="B52" i="45"/>
  <c r="B53" i="45"/>
  <c r="B54" i="45"/>
  <c r="B55" i="45"/>
  <c r="B56" i="45"/>
  <c r="B57" i="45"/>
  <c r="B42" i="45"/>
  <c r="BO76" i="43"/>
  <c r="B24" i="45"/>
  <c r="B25" i="45"/>
  <c r="B26" i="45"/>
  <c r="BO60" i="43"/>
  <c r="B27" i="45"/>
  <c r="B28" i="45"/>
  <c r="B29" i="45"/>
  <c r="B30" i="45"/>
  <c r="B31" i="45"/>
  <c r="B32" i="45"/>
  <c r="B33" i="45"/>
  <c r="B34" i="45"/>
  <c r="B35" i="45"/>
  <c r="B36" i="45"/>
  <c r="B37" i="45"/>
  <c r="B23" i="45"/>
  <c r="B91" i="44"/>
  <c r="BN143" i="43"/>
  <c r="B92" i="44"/>
  <c r="BN139" i="43"/>
  <c r="B93" i="44"/>
  <c r="B94" i="44"/>
  <c r="BN142" i="43"/>
  <c r="B95" i="44"/>
  <c r="B96" i="44"/>
  <c r="B97" i="44"/>
  <c r="B98" i="44"/>
  <c r="B99" i="44"/>
  <c r="B100" i="44"/>
  <c r="B101" i="44"/>
  <c r="B102" i="44"/>
  <c r="B103" i="44"/>
  <c r="B104" i="44"/>
  <c r="B90" i="44"/>
  <c r="BN136" i="43"/>
  <c r="B74" i="44"/>
  <c r="B75" i="44"/>
  <c r="BN111" i="43"/>
  <c r="B76" i="44"/>
  <c r="BN113" i="43"/>
  <c r="B77" i="44"/>
  <c r="B78" i="44"/>
  <c r="BN118" i="43"/>
  <c r="B79" i="44"/>
  <c r="B80" i="44"/>
  <c r="B81" i="44"/>
  <c r="B82" i="44"/>
  <c r="B83" i="44"/>
  <c r="B84" i="44"/>
  <c r="B85" i="44"/>
  <c r="B86" i="44"/>
  <c r="B87" i="44"/>
  <c r="B73" i="44"/>
  <c r="B56" i="44"/>
  <c r="BN97" i="43"/>
  <c r="B57" i="44"/>
  <c r="B58" i="44"/>
  <c r="B59" i="44"/>
  <c r="BN102" i="43"/>
  <c r="B60" i="44"/>
  <c r="B61" i="44"/>
  <c r="BN95" i="43"/>
  <c r="B62" i="44"/>
  <c r="B63" i="44"/>
  <c r="B64" i="44"/>
  <c r="B65" i="44"/>
  <c r="B66" i="44"/>
  <c r="B67" i="44"/>
  <c r="B68" i="44"/>
  <c r="B69" i="44"/>
  <c r="B70" i="44"/>
  <c r="B55" i="44"/>
  <c r="B37" i="44"/>
  <c r="BN77" i="43"/>
  <c r="B38" i="44"/>
  <c r="B39" i="44"/>
  <c r="BN80" i="43"/>
  <c r="B40" i="44"/>
  <c r="BN82" i="43"/>
  <c r="B41" i="44"/>
  <c r="B42" i="44"/>
  <c r="BN81" i="43"/>
  <c r="B43" i="44"/>
  <c r="B44" i="44"/>
  <c r="B45" i="44"/>
  <c r="B46" i="44"/>
  <c r="B47" i="44"/>
  <c r="B48" i="44"/>
  <c r="B49" i="44"/>
  <c r="B50" i="44"/>
  <c r="B51" i="44"/>
  <c r="B36" i="44"/>
  <c r="B22" i="44"/>
  <c r="B23" i="44"/>
  <c r="B24" i="44"/>
  <c r="B25" i="44"/>
  <c r="B26" i="44"/>
  <c r="B27" i="44"/>
  <c r="B28" i="44"/>
  <c r="B29" i="44"/>
  <c r="B30" i="44"/>
  <c r="B31" i="44"/>
  <c r="B32" i="44"/>
  <c r="B33" i="44"/>
  <c r="B21" i="44"/>
  <c r="BN63" i="43"/>
  <c r="B5" i="47"/>
  <c r="B6" i="47"/>
  <c r="B7" i="47"/>
  <c r="B8" i="47"/>
  <c r="B9" i="47"/>
  <c r="EL10" i="43"/>
  <c r="B10" i="47"/>
  <c r="B11" i="47"/>
  <c r="B12" i="47"/>
  <c r="B13" i="47"/>
  <c r="B14" i="47"/>
  <c r="B15" i="47"/>
  <c r="B16" i="47"/>
  <c r="B17" i="47"/>
  <c r="B18" i="47"/>
  <c r="B19" i="47"/>
  <c r="B20" i="47"/>
  <c r="B21" i="47"/>
  <c r="B4" i="47"/>
  <c r="B4" i="46"/>
  <c r="EJ16" i="43"/>
  <c r="B5" i="46"/>
  <c r="B6" i="46"/>
  <c r="B7" i="46"/>
  <c r="B8" i="46"/>
  <c r="EJ18" i="43"/>
  <c r="B9" i="46"/>
  <c r="B10" i="46"/>
  <c r="B11" i="46"/>
  <c r="B12" i="46"/>
  <c r="B13" i="46"/>
  <c r="B14" i="46"/>
  <c r="B15" i="46"/>
  <c r="B16" i="46"/>
  <c r="B17" i="46"/>
  <c r="B18" i="46"/>
  <c r="B19" i="46"/>
  <c r="B20" i="46"/>
  <c r="B3" i="46"/>
  <c r="B4" i="45"/>
  <c r="B5" i="45"/>
  <c r="B6" i="45"/>
  <c r="B7" i="45"/>
  <c r="B8" i="45"/>
  <c r="B9" i="45"/>
  <c r="B10" i="45"/>
  <c r="B11" i="45"/>
  <c r="B12" i="45"/>
  <c r="B13" i="45"/>
  <c r="B14" i="45"/>
  <c r="B15" i="45"/>
  <c r="B16" i="45"/>
  <c r="B17" i="45"/>
  <c r="B18" i="45"/>
  <c r="B3" i="45"/>
  <c r="B3" i="44"/>
  <c r="B4" i="44"/>
  <c r="B5" i="44"/>
  <c r="B6" i="44"/>
  <c r="B7" i="44"/>
  <c r="B8" i="44"/>
  <c r="B9" i="44"/>
  <c r="B10" i="44"/>
  <c r="B11" i="44"/>
  <c r="B12" i="44"/>
  <c r="B13" i="44"/>
  <c r="B14" i="44"/>
  <c r="B15" i="44"/>
  <c r="B16" i="44"/>
  <c r="B17" i="44"/>
  <c r="B18" i="44"/>
  <c r="B2" i="44"/>
  <c r="B2" i="36"/>
  <c r="DR12" i="43"/>
  <c r="BO49" i="43"/>
  <c r="BQ49" i="43"/>
  <c r="BP77" i="43"/>
  <c r="BP84" i="43"/>
  <c r="BP83" i="43"/>
  <c r="EH24" i="43"/>
  <c r="EL24" i="43"/>
  <c r="BO54" i="43"/>
  <c r="BO50" i="43"/>
  <c r="BO55" i="43"/>
  <c r="BO64" i="43"/>
  <c r="BO66" i="43"/>
  <c r="BO53" i="43"/>
  <c r="BO58" i="43"/>
  <c r="BO141" i="43"/>
  <c r="BO140" i="43"/>
  <c r="BO144" i="43"/>
  <c r="BP66" i="43"/>
  <c r="BP58" i="43"/>
  <c r="BP51" i="43"/>
  <c r="BP55" i="43"/>
  <c r="BP63" i="43"/>
  <c r="BP64" i="43"/>
  <c r="BP90" i="43"/>
  <c r="BP94" i="43"/>
  <c r="BP98" i="43"/>
  <c r="BP91" i="43"/>
  <c r="BP93" i="43"/>
  <c r="BP92" i="43"/>
  <c r="BP101" i="43"/>
  <c r="BP89" i="43"/>
  <c r="BQ54" i="43"/>
  <c r="BQ59" i="43"/>
  <c r="BQ63" i="43"/>
  <c r="BQ66" i="43"/>
  <c r="BQ51" i="43"/>
  <c r="BQ56" i="43"/>
  <c r="BQ61" i="43"/>
  <c r="EJ7" i="43"/>
  <c r="EJ21" i="43"/>
  <c r="BN50" i="43"/>
  <c r="BN130" i="43"/>
  <c r="BN129" i="43"/>
  <c r="BN132" i="43"/>
  <c r="BN146" i="43"/>
  <c r="BN134" i="43"/>
  <c r="BP80" i="43"/>
  <c r="BP132" i="43"/>
  <c r="BP143" i="43"/>
  <c r="BP136" i="43"/>
  <c r="BP141" i="43"/>
  <c r="BP145" i="43"/>
  <c r="EJ24" i="43"/>
  <c r="EL22" i="43"/>
  <c r="EL18" i="43"/>
  <c r="BN86" i="43"/>
  <c r="BN74" i="43"/>
  <c r="BN78" i="43"/>
  <c r="BN69" i="43"/>
  <c r="BN83" i="43"/>
  <c r="BN84" i="43"/>
  <c r="BN71" i="43"/>
  <c r="BN76" i="43"/>
  <c r="BN93" i="43"/>
  <c r="BN105" i="43"/>
  <c r="BN94" i="43"/>
  <c r="BN98" i="43"/>
  <c r="BN91" i="43"/>
  <c r="BN100" i="43"/>
  <c r="BN104" i="43"/>
  <c r="BN92" i="43"/>
  <c r="BN96" i="43"/>
  <c r="BN121" i="43"/>
  <c r="BN109" i="43"/>
  <c r="BN110" i="43"/>
  <c r="BN114" i="43"/>
  <c r="BN119" i="43"/>
  <c r="BN123" i="43"/>
  <c r="BN116" i="43"/>
  <c r="BO115" i="43"/>
  <c r="BO109" i="43"/>
  <c r="BO114" i="43"/>
  <c r="BO112" i="43"/>
  <c r="BO117" i="43"/>
  <c r="BO121" i="43"/>
  <c r="BO110" i="43"/>
  <c r="BO126" i="43"/>
  <c r="BO113" i="43"/>
  <c r="BO119" i="43"/>
  <c r="BP75" i="43"/>
  <c r="BP71" i="43"/>
  <c r="EF7" i="43"/>
  <c r="EL13" i="43"/>
  <c r="BO86" i="43"/>
  <c r="BO73" i="43"/>
  <c r="BO78" i="43"/>
  <c r="BO69" i="43"/>
  <c r="BO83" i="43"/>
  <c r="BO84" i="43"/>
  <c r="BO71" i="43"/>
  <c r="BO105" i="43"/>
  <c r="BO94" i="43"/>
  <c r="BO98" i="43"/>
  <c r="BO103" i="43"/>
  <c r="BO96" i="43"/>
  <c r="BO100" i="43"/>
  <c r="BO104" i="43"/>
  <c r="BP113" i="43"/>
  <c r="BP123" i="43"/>
  <c r="BP116" i="43"/>
  <c r="BP110" i="43"/>
  <c r="BP114" i="43"/>
  <c r="BP112" i="43"/>
  <c r="BP115" i="43"/>
  <c r="BP120" i="43"/>
  <c r="BP109" i="43"/>
  <c r="BP122" i="43"/>
  <c r="EH12" i="43"/>
  <c r="B3" i="38"/>
  <c r="B4" i="38"/>
  <c r="B5" i="38"/>
  <c r="B6" i="38"/>
  <c r="B7" i="38"/>
  <c r="B8" i="38"/>
  <c r="B9" i="38"/>
  <c r="B10" i="38"/>
  <c r="B11" i="38"/>
  <c r="B12" i="38"/>
  <c r="B13" i="38"/>
  <c r="B14" i="38"/>
  <c r="B15" i="38"/>
  <c r="B16" i="38"/>
  <c r="B17" i="38"/>
  <c r="B18" i="38"/>
  <c r="B19" i="38"/>
  <c r="B2" i="38"/>
  <c r="B3" i="37"/>
  <c r="DT15" i="43"/>
  <c r="B4" i="37"/>
  <c r="B5" i="37"/>
  <c r="B6" i="37"/>
  <c r="B7" i="37"/>
  <c r="B8" i="37"/>
  <c r="B9" i="37"/>
  <c r="B10" i="37"/>
  <c r="B11" i="37"/>
  <c r="B12" i="37"/>
  <c r="B13" i="37"/>
  <c r="B14" i="37"/>
  <c r="B15" i="37"/>
  <c r="B16" i="37"/>
  <c r="B17" i="37"/>
  <c r="B18" i="37"/>
  <c r="B19" i="37"/>
  <c r="B2" i="37"/>
  <c r="DT21" i="43"/>
  <c r="B6" i="36"/>
  <c r="B3" i="36"/>
  <c r="BF30" i="43"/>
  <c r="B4" i="36"/>
  <c r="B5" i="36"/>
  <c r="DR22" i="43"/>
  <c r="B7" i="36"/>
  <c r="B8" i="36"/>
  <c r="B9" i="36"/>
  <c r="B10" i="36"/>
  <c r="B11" i="36"/>
  <c r="B12" i="36"/>
  <c r="B13" i="36"/>
  <c r="B14" i="36"/>
  <c r="B15" i="36"/>
  <c r="B16" i="36"/>
  <c r="B17" i="36"/>
  <c r="B18" i="36"/>
  <c r="B19" i="35"/>
  <c r="B4" i="35"/>
  <c r="B3" i="35"/>
  <c r="B5" i="35"/>
  <c r="DP20" i="43"/>
  <c r="B6" i="35"/>
  <c r="B7" i="35"/>
  <c r="B8" i="35"/>
  <c r="B9" i="35"/>
  <c r="B10" i="35"/>
  <c r="B11" i="35"/>
  <c r="B12" i="35"/>
  <c r="B13" i="35"/>
  <c r="B14" i="35"/>
  <c r="B15" i="35"/>
  <c r="B16" i="35"/>
  <c r="B17" i="35"/>
  <c r="B18" i="35"/>
  <c r="B2" i="35"/>
  <c r="DP10" i="43"/>
  <c r="B3" i="34"/>
  <c r="B4" i="34"/>
  <c r="B5" i="34"/>
  <c r="B6" i="34"/>
  <c r="B7" i="34"/>
  <c r="B8" i="34"/>
  <c r="B9" i="34"/>
  <c r="B10" i="34"/>
  <c r="B11" i="34"/>
  <c r="B12" i="34"/>
  <c r="B13" i="34"/>
  <c r="B14" i="34"/>
  <c r="B15" i="34"/>
  <c r="B16" i="34"/>
  <c r="B17" i="34"/>
  <c r="B19" i="33"/>
  <c r="B3" i="33"/>
  <c r="B4" i="33"/>
  <c r="DL22" i="43"/>
  <c r="B5" i="33"/>
  <c r="B6" i="33"/>
  <c r="DL18" i="43"/>
  <c r="B7" i="33"/>
  <c r="B8" i="33"/>
  <c r="B9" i="33"/>
  <c r="B10" i="33"/>
  <c r="B11" i="33"/>
  <c r="B12" i="33"/>
  <c r="B13" i="33"/>
  <c r="B14" i="33"/>
  <c r="B15" i="33"/>
  <c r="B16" i="33"/>
  <c r="B17" i="33"/>
  <c r="B18" i="33"/>
  <c r="B2" i="33"/>
  <c r="B3" i="32"/>
  <c r="B4" i="32"/>
  <c r="B5" i="32"/>
  <c r="DJ18" i="43"/>
  <c r="B6" i="32"/>
  <c r="B7" i="32"/>
  <c r="B8" i="32"/>
  <c r="B9" i="32"/>
  <c r="B10" i="32"/>
  <c r="B11" i="32"/>
  <c r="B12" i="32"/>
  <c r="B13" i="32"/>
  <c r="B14" i="32"/>
  <c r="B15" i="32"/>
  <c r="B16" i="32"/>
  <c r="B17" i="32"/>
  <c r="B18" i="32"/>
  <c r="B2" i="32"/>
  <c r="DJ24" i="43"/>
  <c r="B12" i="31"/>
  <c r="B3" i="31"/>
  <c r="BA37" i="43"/>
  <c r="B4" i="31"/>
  <c r="B5" i="31"/>
  <c r="B6" i="31"/>
  <c r="B7" i="31"/>
  <c r="B8" i="31"/>
  <c r="B9" i="31"/>
  <c r="B10" i="31"/>
  <c r="B11" i="31"/>
  <c r="B13" i="31"/>
  <c r="B14" i="31"/>
  <c r="B15" i="31"/>
  <c r="B16" i="31"/>
  <c r="B17" i="31"/>
  <c r="B18" i="31"/>
  <c r="B2" i="31"/>
  <c r="B3" i="30"/>
  <c r="DF22" i="43"/>
  <c r="B4" i="30"/>
  <c r="B5" i="30"/>
  <c r="B6" i="30"/>
  <c r="B7" i="30"/>
  <c r="B8" i="30"/>
  <c r="B9" i="30"/>
  <c r="B10" i="30"/>
  <c r="B11" i="30"/>
  <c r="B12" i="30"/>
  <c r="B13" i="30"/>
  <c r="B14" i="30"/>
  <c r="B2" i="30"/>
  <c r="DF10" i="43"/>
  <c r="B12" i="29"/>
  <c r="B3" i="29"/>
  <c r="DD13" i="43"/>
  <c r="B5" i="29"/>
  <c r="B7" i="29"/>
  <c r="B9" i="29"/>
  <c r="B10" i="29"/>
  <c r="B11" i="29"/>
  <c r="B13" i="29"/>
  <c r="B14" i="29"/>
  <c r="B15" i="29"/>
  <c r="B16" i="29"/>
  <c r="B17" i="29"/>
  <c r="DF8" i="43"/>
  <c r="DF24" i="43"/>
  <c r="DF17" i="43"/>
  <c r="DF21" i="43"/>
  <c r="DF7" i="43"/>
  <c r="DJ22" i="43"/>
  <c r="DJ14" i="43"/>
  <c r="DJ20" i="43"/>
  <c r="DP8" i="43"/>
  <c r="DP14" i="43"/>
  <c r="DP16" i="43"/>
  <c r="DP15" i="43"/>
  <c r="DP17" i="43"/>
  <c r="DP23" i="43"/>
  <c r="BF32" i="43"/>
  <c r="DT11" i="43"/>
  <c r="DT13" i="43"/>
  <c r="DT23" i="43"/>
  <c r="DT8" i="43"/>
  <c r="DT10" i="43"/>
  <c r="DT24" i="43"/>
  <c r="DV9" i="43"/>
  <c r="DV23" i="43"/>
  <c r="DV7" i="43"/>
  <c r="DV20" i="43"/>
  <c r="DV22" i="43"/>
  <c r="DR9" i="43"/>
  <c r="DR19" i="43"/>
  <c r="DR15" i="43"/>
  <c r="DR11" i="43"/>
  <c r="DH18" i="43"/>
  <c r="DH21" i="43"/>
  <c r="DH17" i="43"/>
  <c r="DH19" i="43"/>
  <c r="DL12" i="43"/>
  <c r="DL14" i="43"/>
  <c r="DL16" i="43"/>
  <c r="DL24" i="43"/>
  <c r="DL15" i="43"/>
  <c r="DL17" i="43"/>
  <c r="DR24" i="43"/>
  <c r="DR16" i="43"/>
  <c r="DR7" i="43"/>
  <c r="DD16" i="43"/>
  <c r="DD20" i="43"/>
  <c r="DD7" i="43"/>
  <c r="DD15" i="43"/>
  <c r="DD19" i="43"/>
  <c r="BF45" i="43"/>
  <c r="BF44" i="43"/>
  <c r="BF43" i="43"/>
  <c r="BF37" i="43"/>
  <c r="BF36" i="43"/>
  <c r="BF35" i="43"/>
  <c r="BC28" i="43"/>
  <c r="BC31" i="43"/>
  <c r="BC35" i="43"/>
  <c r="BC44" i="43"/>
  <c r="BC29" i="43"/>
  <c r="BC33" i="43"/>
  <c r="BC45" i="43"/>
  <c r="BD37" i="43"/>
  <c r="BD40" i="43"/>
  <c r="BD62" i="43"/>
  <c r="AZ29" i="43"/>
  <c r="AZ33" i="43"/>
  <c r="AZ38" i="43"/>
  <c r="AZ42" i="43"/>
  <c r="AZ28" i="43"/>
  <c r="BE35" i="43"/>
  <c r="BE39" i="43"/>
  <c r="BE43" i="43"/>
  <c r="BE29" i="43"/>
  <c r="BE33" i="43"/>
  <c r="BE37" i="43"/>
  <c r="BE41" i="43"/>
  <c r="BE30" i="43"/>
  <c r="BE28" i="43"/>
  <c r="BH31" i="43"/>
  <c r="BH35" i="43"/>
  <c r="BH44" i="43"/>
  <c r="BH29" i="43"/>
  <c r="BH33" i="43"/>
  <c r="BH38" i="43"/>
  <c r="BH42" i="43"/>
  <c r="BH28" i="43"/>
  <c r="BA33" i="43"/>
  <c r="BA42" i="43"/>
  <c r="BA31" i="43"/>
  <c r="BA35" i="43"/>
  <c r="BA39" i="43"/>
  <c r="AY28" i="43"/>
  <c r="AY30" i="43"/>
  <c r="AY34" i="43"/>
  <c r="AY32" i="43"/>
  <c r="AY36" i="43"/>
  <c r="AY40" i="43"/>
  <c r="BB29" i="43"/>
  <c r="BB33" i="43"/>
  <c r="BB37" i="43"/>
  <c r="BB28" i="43"/>
  <c r="BB43" i="43"/>
  <c r="BB31" i="43"/>
  <c r="BB35" i="43"/>
  <c r="BG44" i="43"/>
  <c r="BG29" i="43"/>
  <c r="BG33" i="43"/>
  <c r="BG38" i="43"/>
  <c r="BG42" i="43"/>
  <c r="BG28" i="43"/>
  <c r="B3" i="27"/>
  <c r="B4" i="27"/>
  <c r="AX32" i="43"/>
  <c r="B5" i="27"/>
  <c r="AX30" i="43"/>
  <c r="B6" i="27"/>
  <c r="B7" i="27"/>
  <c r="B8" i="27"/>
  <c r="B9" i="27"/>
  <c r="B10" i="27"/>
  <c r="B11" i="27"/>
  <c r="B12" i="27"/>
  <c r="B13" i="27"/>
  <c r="B14" i="27"/>
  <c r="B15" i="27"/>
  <c r="B16" i="27"/>
  <c r="B17" i="27"/>
  <c r="B2" i="27"/>
  <c r="DB14" i="43"/>
  <c r="DB7" i="43"/>
  <c r="AX28" i="43"/>
  <c r="AX35" i="43"/>
  <c r="B22" i="12"/>
  <c r="B23" i="12"/>
  <c r="B24" i="12"/>
  <c r="B25" i="12"/>
  <c r="B26" i="12"/>
  <c r="B27" i="12"/>
  <c r="B28" i="12"/>
  <c r="B29" i="12"/>
  <c r="B30" i="12"/>
  <c r="B31" i="12"/>
  <c r="B32" i="12"/>
  <c r="B33" i="12"/>
  <c r="B34" i="12"/>
  <c r="B21" i="12"/>
  <c r="B3" i="13"/>
  <c r="B4" i="13"/>
  <c r="B5" i="13"/>
  <c r="B6" i="13"/>
  <c r="B7" i="13"/>
  <c r="B8" i="13"/>
  <c r="B9" i="13"/>
  <c r="B10" i="13"/>
  <c r="B11" i="13"/>
  <c r="B12" i="13"/>
  <c r="B13" i="13"/>
  <c r="B14" i="13"/>
  <c r="B15" i="13"/>
  <c r="B16" i="13"/>
  <c r="B17" i="13"/>
  <c r="B2" i="13"/>
  <c r="B3" i="12"/>
  <c r="B4" i="12"/>
  <c r="B5" i="12"/>
  <c r="B6" i="12"/>
  <c r="B7" i="12"/>
  <c r="B8" i="12"/>
  <c r="B9" i="12"/>
  <c r="B10" i="12"/>
  <c r="B11" i="12"/>
  <c r="B12" i="12"/>
  <c r="B13" i="12"/>
  <c r="B14" i="12"/>
  <c r="B15" i="12"/>
  <c r="B2" i="12"/>
  <c r="B3" i="11"/>
  <c r="B4" i="11"/>
  <c r="B5" i="11"/>
  <c r="B6" i="11"/>
  <c r="B7" i="11"/>
  <c r="B8" i="11"/>
  <c r="B9" i="11"/>
  <c r="B10" i="11"/>
  <c r="B11" i="11"/>
  <c r="B12" i="11"/>
  <c r="B13" i="11"/>
  <c r="B14" i="11"/>
  <c r="B15" i="11"/>
  <c r="B16" i="11"/>
  <c r="B17" i="11"/>
  <c r="B2" i="11"/>
  <c r="B18" i="9"/>
  <c r="B3" i="9"/>
  <c r="B4" i="9"/>
  <c r="B5" i="9"/>
  <c r="B6" i="9"/>
  <c r="B7" i="9"/>
  <c r="B8" i="9"/>
  <c r="B9" i="9"/>
  <c r="B10" i="9"/>
  <c r="B11" i="9"/>
  <c r="B12" i="9"/>
  <c r="B13" i="9"/>
  <c r="B14" i="9"/>
  <c r="B15" i="9"/>
  <c r="B16" i="9"/>
  <c r="B17" i="9"/>
  <c r="B2" i="9"/>
  <c r="B3" i="8"/>
  <c r="B4" i="8"/>
  <c r="B5" i="8"/>
  <c r="B6" i="8"/>
  <c r="B7" i="8"/>
  <c r="B8" i="8"/>
  <c r="B9" i="8"/>
  <c r="B10" i="8"/>
  <c r="B11" i="8"/>
  <c r="B12" i="8"/>
  <c r="B13" i="8"/>
  <c r="B14" i="8"/>
  <c r="B15" i="8"/>
  <c r="B2" i="8"/>
  <c r="B3" i="7"/>
  <c r="B4" i="7"/>
  <c r="B5" i="7"/>
  <c r="B6" i="7"/>
  <c r="B7" i="7"/>
  <c r="B8" i="7"/>
  <c r="B9" i="7"/>
  <c r="B10" i="7"/>
  <c r="B11" i="7"/>
  <c r="B12" i="7"/>
  <c r="B13" i="7"/>
  <c r="B14" i="7"/>
  <c r="B15" i="7"/>
  <c r="B16" i="7"/>
  <c r="B2" i="7"/>
  <c r="B3" i="6"/>
  <c r="B4" i="6"/>
  <c r="B5" i="6"/>
  <c r="B6" i="6"/>
  <c r="B7" i="6"/>
  <c r="B8" i="6"/>
  <c r="B9" i="6"/>
  <c r="B10" i="6"/>
  <c r="B11" i="6"/>
  <c r="B12" i="6"/>
  <c r="B13" i="6"/>
  <c r="B14" i="6"/>
  <c r="B15" i="6"/>
  <c r="B16" i="6"/>
  <c r="B2" i="6"/>
  <c r="B16" i="5"/>
  <c r="B3" i="5"/>
  <c r="B4" i="5"/>
  <c r="B5" i="5"/>
  <c r="B6" i="5"/>
  <c r="B7" i="5"/>
  <c r="B8" i="5"/>
  <c r="B9" i="5"/>
  <c r="B10" i="5"/>
  <c r="B11" i="5"/>
  <c r="B12" i="5"/>
  <c r="B13" i="5"/>
  <c r="B14" i="5"/>
  <c r="B15" i="5"/>
  <c r="B2" i="5"/>
  <c r="C51" i="110"/>
  <c r="C18" i="110"/>
  <c r="C67" i="110"/>
  <c r="E67" i="110"/>
  <c r="G67" i="110"/>
  <c r="C66" i="110"/>
  <c r="E66" i="110"/>
  <c r="G66" i="110"/>
  <c r="C65" i="110"/>
  <c r="E65" i="110"/>
  <c r="G65" i="110"/>
  <c r="C58" i="110"/>
  <c r="E58" i="110"/>
  <c r="G58" i="110"/>
  <c r="C59" i="110"/>
  <c r="E59" i="110"/>
  <c r="G59" i="110"/>
  <c r="C60" i="110"/>
  <c r="E60" i="110"/>
  <c r="G60" i="110"/>
  <c r="G61" i="110"/>
  <c r="C44" i="110"/>
  <c r="E44" i="110"/>
  <c r="G44" i="110"/>
  <c r="C45" i="110"/>
  <c r="E45" i="110"/>
  <c r="G45" i="110"/>
  <c r="C36" i="110"/>
  <c r="E36" i="110"/>
  <c r="G36" i="110"/>
  <c r="C31" i="110"/>
  <c r="E31" i="110"/>
  <c r="G31" i="110"/>
  <c r="C38" i="110"/>
  <c r="E38" i="110"/>
  <c r="G38" i="110"/>
  <c r="C32" i="110"/>
  <c r="C37" i="110"/>
  <c r="E37" i="110"/>
  <c r="G37" i="110"/>
  <c r="C33" i="110"/>
  <c r="E33" i="110"/>
  <c r="G33" i="110"/>
  <c r="C35" i="110"/>
  <c r="E35" i="110"/>
  <c r="C29" i="110"/>
  <c r="E29" i="110"/>
  <c r="G29" i="110"/>
  <c r="C39" i="110"/>
  <c r="E39" i="110"/>
  <c r="G39" i="110"/>
  <c r="C30" i="110"/>
  <c r="E30" i="110"/>
  <c r="G30" i="110"/>
  <c r="C34" i="110"/>
  <c r="E34" i="110"/>
  <c r="C47" i="110"/>
  <c r="E47" i="110"/>
  <c r="G47" i="110"/>
  <c r="C68" i="110"/>
  <c r="E68" i="110"/>
  <c r="G68" i="110"/>
  <c r="C69" i="110"/>
  <c r="E69" i="110"/>
  <c r="G69" i="110"/>
  <c r="G48" i="110"/>
  <c r="G40" i="110"/>
  <c r="G70" i="110"/>
  <c r="C53" i="110"/>
  <c r="E53" i="110"/>
  <c r="G53" i="110"/>
  <c r="C52" i="110"/>
  <c r="E52" i="110"/>
  <c r="G52" i="110"/>
  <c r="G54" i="110"/>
  <c r="EH18" i="43"/>
  <c r="EH9" i="43"/>
  <c r="EH14" i="43"/>
  <c r="EH20" i="43"/>
  <c r="EH21" i="43"/>
  <c r="EH19" i="43"/>
  <c r="EH11" i="43"/>
  <c r="EH15" i="43"/>
  <c r="EL21" i="43"/>
  <c r="EL17" i="43"/>
  <c r="EL11" i="43"/>
  <c r="AW73" i="43"/>
  <c r="AW69" i="43"/>
  <c r="AW93" i="43"/>
  <c r="AW101" i="43"/>
  <c r="AW95" i="43"/>
  <c r="AW94" i="43"/>
  <c r="AW102" i="43"/>
  <c r="AW106" i="43"/>
  <c r="AW98" i="43"/>
  <c r="AW92" i="43"/>
  <c r="AW104" i="43"/>
  <c r="AW96" i="43"/>
  <c r="AW99" i="43"/>
  <c r="AW100" i="43"/>
  <c r="AW89" i="43"/>
  <c r="AW120" i="43"/>
  <c r="AW117" i="43"/>
  <c r="AW115" i="43"/>
  <c r="AW122" i="43"/>
  <c r="AW119" i="43"/>
  <c r="AW113" i="43"/>
  <c r="AW141" i="43"/>
  <c r="AW131" i="43"/>
  <c r="AW129" i="43"/>
  <c r="AW143" i="43"/>
  <c r="AW133" i="43"/>
  <c r="AW145" i="43"/>
  <c r="AX55" i="43"/>
  <c r="AX59" i="43"/>
  <c r="AX50" i="43"/>
  <c r="AX81" i="43"/>
  <c r="AX79" i="43"/>
  <c r="AX69" i="43"/>
  <c r="AX83" i="43"/>
  <c r="AX70" i="43"/>
  <c r="AX72" i="43"/>
  <c r="AX74" i="43"/>
  <c r="AX76" i="43"/>
  <c r="AX78" i="43"/>
  <c r="AX80" i="43"/>
  <c r="AX82" i="43"/>
  <c r="AX84" i="43"/>
  <c r="AX73" i="43"/>
  <c r="AX71" i="43"/>
  <c r="AX77" i="43"/>
  <c r="AX75" i="43"/>
  <c r="AX106" i="43"/>
  <c r="AX101" i="43"/>
  <c r="AX91" i="43"/>
  <c r="AX105" i="43"/>
  <c r="AX99" i="43"/>
  <c r="AX103" i="43"/>
  <c r="AX92" i="43"/>
  <c r="AX100" i="43"/>
  <c r="AX98" i="43"/>
  <c r="AX104" i="43"/>
  <c r="AX102" i="43"/>
  <c r="AX93" i="43"/>
  <c r="AX142" i="43"/>
  <c r="AX135" i="43"/>
  <c r="AX129" i="43"/>
  <c r="AX141" i="43"/>
  <c r="AX133" i="43"/>
  <c r="AX146" i="43"/>
  <c r="AX139" i="43"/>
  <c r="AX143" i="43"/>
  <c r="AX134" i="43"/>
  <c r="AX130" i="43"/>
  <c r="AX140" i="43"/>
  <c r="AX136" i="43"/>
  <c r="AX144" i="43"/>
  <c r="AZ50" i="43"/>
  <c r="AZ63" i="43"/>
  <c r="AZ62" i="43"/>
  <c r="AZ60" i="43"/>
  <c r="AZ49" i="43"/>
  <c r="AZ64" i="43"/>
  <c r="AZ51" i="43"/>
  <c r="AZ53" i="43"/>
  <c r="BC62" i="43"/>
  <c r="BC55" i="43"/>
  <c r="BC60" i="43"/>
  <c r="BC52" i="43"/>
  <c r="BC50" i="43"/>
  <c r="BC64" i="43"/>
  <c r="BC61" i="43"/>
  <c r="BC58" i="43"/>
  <c r="BC65" i="43"/>
  <c r="BC63" i="43"/>
  <c r="BC53" i="43"/>
  <c r="BC49" i="43"/>
  <c r="BC57" i="43"/>
  <c r="BC78" i="43"/>
  <c r="BC73" i="43"/>
  <c r="BC81" i="43"/>
  <c r="BC75" i="43"/>
  <c r="BC79" i="43"/>
  <c r="BC83" i="43"/>
  <c r="BC72" i="43"/>
  <c r="BC99" i="43"/>
  <c r="BC101" i="43"/>
  <c r="BC105" i="43"/>
  <c r="BC98" i="43"/>
  <c r="BC100" i="43"/>
  <c r="BC102" i="43"/>
  <c r="BC104" i="43"/>
  <c r="BC90" i="43"/>
  <c r="BC92" i="43"/>
  <c r="BC95" i="43"/>
  <c r="BC121" i="43"/>
  <c r="BC113" i="43"/>
  <c r="BC120" i="43"/>
  <c r="BC110" i="43"/>
  <c r="BC125" i="43"/>
  <c r="BC117" i="43"/>
  <c r="BC122" i="43"/>
  <c r="BC111" i="43"/>
  <c r="BC118" i="43"/>
  <c r="BC115" i="43"/>
  <c r="BC123" i="43"/>
  <c r="BC138" i="43"/>
  <c r="BC130" i="43"/>
  <c r="BC134" i="43"/>
  <c r="BC140" i="43"/>
  <c r="BC142" i="43"/>
  <c r="BC144" i="43"/>
  <c r="BC129" i="43"/>
  <c r="BD49" i="43"/>
  <c r="BD28" i="43"/>
  <c r="DN7" i="43"/>
  <c r="DN9" i="43"/>
  <c r="DN12" i="43"/>
  <c r="BD54" i="43"/>
  <c r="BD59" i="43"/>
  <c r="BD63" i="43"/>
  <c r="BD64" i="43"/>
  <c r="DN15" i="43"/>
  <c r="DN17" i="43"/>
  <c r="BD33" i="43"/>
  <c r="BD38" i="43"/>
  <c r="BD42" i="43"/>
  <c r="BD43" i="43"/>
  <c r="DN19" i="43"/>
  <c r="DN21" i="43"/>
  <c r="BD50" i="43"/>
  <c r="BD55" i="43"/>
  <c r="BD60" i="43"/>
  <c r="DN23" i="43"/>
  <c r="BD29" i="43"/>
  <c r="BD34" i="43"/>
  <c r="BD39" i="43"/>
  <c r="BD57" i="43"/>
  <c r="BD65" i="43"/>
  <c r="DN8" i="43"/>
  <c r="DN10" i="43"/>
  <c r="BD51" i="43"/>
  <c r="BD61" i="43"/>
  <c r="DN13" i="43"/>
  <c r="DN16" i="43"/>
  <c r="BD30" i="43"/>
  <c r="BD81" i="43"/>
  <c r="BD83" i="43"/>
  <c r="BD75" i="43"/>
  <c r="BD82" i="43"/>
  <c r="BD80" i="43"/>
  <c r="BD93" i="43"/>
  <c r="BD95" i="43"/>
  <c r="BD97" i="43"/>
  <c r="BD100" i="43"/>
  <c r="BD102" i="43"/>
  <c r="BD105" i="43"/>
  <c r="BD92" i="43"/>
  <c r="BD96" i="43"/>
  <c r="BD99" i="43"/>
  <c r="BD101" i="43"/>
  <c r="BD104" i="43"/>
  <c r="BD106" i="43"/>
  <c r="BD121" i="43"/>
  <c r="BD123" i="43"/>
  <c r="BD122" i="43"/>
  <c r="BD120" i="43"/>
  <c r="BD144" i="43"/>
  <c r="BD131" i="43"/>
  <c r="BD133" i="43"/>
  <c r="BD138" i="43"/>
  <c r="BD143" i="43"/>
  <c r="BD130" i="43"/>
  <c r="BD132" i="43"/>
  <c r="BD135" i="43"/>
  <c r="BD140" i="43"/>
  <c r="BD142" i="43"/>
  <c r="BE62" i="43"/>
  <c r="BE49" i="43"/>
  <c r="BE52" i="43"/>
  <c r="BE55" i="43"/>
  <c r="BE61" i="43"/>
  <c r="BE63" i="43"/>
  <c r="BE66" i="43"/>
  <c r="BE53" i="43"/>
  <c r="BE60" i="43"/>
  <c r="BE57" i="43"/>
  <c r="BE65" i="43"/>
  <c r="BE84" i="43"/>
  <c r="BE72" i="43"/>
  <c r="BE75" i="43"/>
  <c r="BE80" i="43"/>
  <c r="BE83" i="43"/>
  <c r="BE85" i="43"/>
  <c r="BE69" i="43"/>
  <c r="BE70" i="43"/>
  <c r="BE77" i="43"/>
  <c r="BE73" i="43"/>
  <c r="BE81" i="43"/>
  <c r="BE79" i="43"/>
  <c r="BE86" i="43"/>
  <c r="BE100" i="43"/>
  <c r="BE102" i="43"/>
  <c r="BE106" i="43"/>
  <c r="BE93" i="43"/>
  <c r="BE99" i="43"/>
  <c r="BE101" i="43"/>
  <c r="BE103" i="43"/>
  <c r="BE120" i="43"/>
  <c r="BE122" i="43"/>
  <c r="BE124" i="43"/>
  <c r="BE111" i="43"/>
  <c r="BE113" i="43"/>
  <c r="BE115" i="43"/>
  <c r="BE119" i="43"/>
  <c r="BE121" i="43"/>
  <c r="BE123" i="43"/>
  <c r="BE109" i="43"/>
  <c r="BE110" i="43"/>
  <c r="BE112" i="43"/>
  <c r="BE114" i="43"/>
  <c r="BE118" i="43"/>
  <c r="BE135" i="43"/>
  <c r="BE140" i="43"/>
  <c r="BE145" i="43"/>
  <c r="BE143" i="43"/>
  <c r="BE130" i="43"/>
  <c r="BE129" i="43"/>
  <c r="BE136" i="43"/>
  <c r="BE133" i="43"/>
  <c r="BE141" i="43"/>
  <c r="BE139" i="43"/>
  <c r="BF50" i="43"/>
  <c r="BF52" i="43"/>
  <c r="BF58" i="43"/>
  <c r="BF60" i="43"/>
  <c r="BF63" i="43"/>
  <c r="BF65" i="43"/>
  <c r="BF49" i="43"/>
  <c r="BF53" i="43"/>
  <c r="BF57" i="43"/>
  <c r="BF59" i="43"/>
  <c r="BF62" i="43"/>
  <c r="BF64" i="43"/>
  <c r="BF70" i="43"/>
  <c r="BF84" i="43"/>
  <c r="BF72" i="43"/>
  <c r="BF79" i="43"/>
  <c r="BF77" i="43"/>
  <c r="BF83" i="43"/>
  <c r="BF81" i="43"/>
  <c r="BF69" i="43"/>
  <c r="BF85" i="43"/>
  <c r="BF78" i="43"/>
  <c r="BF82" i="43"/>
  <c r="BF86" i="43"/>
  <c r="BF80" i="43"/>
  <c r="BF92" i="43"/>
  <c r="BF99" i="43"/>
  <c r="BF104" i="43"/>
  <c r="BF101" i="43"/>
  <c r="BF91" i="43"/>
  <c r="BF95" i="43"/>
  <c r="BF93" i="43"/>
  <c r="BF100" i="43"/>
  <c r="BF98" i="43"/>
  <c r="BF105" i="43"/>
  <c r="BF102" i="43"/>
  <c r="BF94" i="43"/>
  <c r="BF119" i="43"/>
  <c r="BF118" i="43"/>
  <c r="BF123" i="43"/>
  <c r="BF115" i="43"/>
  <c r="BF122" i="43"/>
  <c r="BF112" i="43"/>
  <c r="BF142" i="43"/>
  <c r="BF136" i="43"/>
  <c r="BF146" i="43"/>
  <c r="BF140" i="43"/>
  <c r="BF131" i="43"/>
  <c r="BF144" i="43"/>
  <c r="BF135" i="43"/>
  <c r="BF133" i="43"/>
  <c r="BF139" i="43"/>
  <c r="BF137" i="43"/>
  <c r="BF130" i="43"/>
  <c r="BF143" i="43"/>
  <c r="BF141" i="43"/>
  <c r="BF134" i="43"/>
  <c r="BF129" i="43"/>
  <c r="BF145" i="43"/>
  <c r="BF138" i="43"/>
  <c r="BG54" i="43"/>
  <c r="BG52" i="43"/>
  <c r="BG58" i="43"/>
  <c r="BG56" i="43"/>
  <c r="BG62" i="43"/>
  <c r="BG60" i="43"/>
  <c r="BG49" i="43"/>
  <c r="BG51" i="43"/>
  <c r="BG53" i="43"/>
  <c r="BG55" i="43"/>
  <c r="BG57" i="43"/>
  <c r="BG59" i="43"/>
  <c r="BG50" i="43"/>
  <c r="BG63" i="43"/>
  <c r="BG66" i="43"/>
  <c r="BG73" i="43"/>
  <c r="BG86" i="43"/>
  <c r="BG81" i="43"/>
  <c r="BG79" i="43"/>
  <c r="BG72" i="43"/>
  <c r="BG70" i="43"/>
  <c r="BG83" i="43"/>
  <c r="BG76" i="43"/>
  <c r="BG74" i="43"/>
  <c r="BG69" i="43"/>
  <c r="BG80" i="43"/>
  <c r="BG78" i="43"/>
  <c r="BG82" i="43"/>
  <c r="BG84" i="43"/>
  <c r="BG100" i="43"/>
  <c r="BG102" i="43"/>
  <c r="BG104" i="43"/>
  <c r="BG92" i="43"/>
  <c r="BG99" i="43"/>
  <c r="BG97" i="43"/>
  <c r="BG103" i="43"/>
  <c r="BG101" i="43"/>
  <c r="BG106" i="43"/>
  <c r="BG91" i="43"/>
  <c r="BG96" i="43"/>
  <c r="BG98" i="43"/>
  <c r="BG119" i="43"/>
  <c r="BG123" i="43"/>
  <c r="BG120" i="43"/>
  <c r="BG114" i="43"/>
  <c r="BG121" i="43"/>
  <c r="BG122" i="43"/>
  <c r="BG135" i="43"/>
  <c r="BG137" i="43"/>
  <c r="BG139" i="43"/>
  <c r="BG141" i="43"/>
  <c r="BG143" i="43"/>
  <c r="BG129" i="43"/>
  <c r="BG133" i="43"/>
  <c r="BG136" i="43"/>
  <c r="BG138" i="43"/>
  <c r="BG140" i="43"/>
  <c r="BG142" i="43"/>
  <c r="BH52" i="43"/>
  <c r="BH54" i="43"/>
  <c r="BH56" i="43"/>
  <c r="BH59" i="43"/>
  <c r="BH61" i="43"/>
  <c r="BH64" i="43"/>
  <c r="BH53" i="43"/>
  <c r="BH55" i="43"/>
  <c r="BH58" i="43"/>
  <c r="BH60" i="43"/>
  <c r="BH62" i="43"/>
  <c r="BH66" i="43"/>
  <c r="BH76" i="43"/>
  <c r="BH74" i="43"/>
  <c r="BH80" i="43"/>
  <c r="BH78" i="43"/>
  <c r="BH82" i="43"/>
  <c r="BH73" i="43"/>
  <c r="BH69" i="43"/>
  <c r="BH77" i="43"/>
  <c r="BH81" i="43"/>
  <c r="BH75" i="43"/>
  <c r="BH86" i="43"/>
  <c r="BH72" i="43"/>
  <c r="BH84" i="43"/>
  <c r="BH102" i="43"/>
  <c r="BH89" i="43"/>
  <c r="BH93" i="43"/>
  <c r="BH97" i="43"/>
  <c r="BH99" i="43"/>
  <c r="BH101" i="43"/>
  <c r="BH106" i="43"/>
  <c r="BH96" i="43"/>
  <c r="BH92" i="43"/>
  <c r="BH100" i="43"/>
  <c r="BH98" i="43"/>
  <c r="BH105" i="43"/>
  <c r="BH122" i="43"/>
  <c r="BH121" i="43"/>
  <c r="BH126" i="43"/>
  <c r="BH123" i="43"/>
  <c r="BH110" i="43"/>
  <c r="BH124" i="43"/>
  <c r="BH118" i="43"/>
  <c r="BH133" i="43"/>
  <c r="BH135" i="43"/>
  <c r="BH138" i="43"/>
  <c r="BH140" i="43"/>
  <c r="BH142" i="43"/>
  <c r="BH145" i="43"/>
  <c r="BH130" i="43"/>
  <c r="BH134" i="43"/>
  <c r="BH136" i="43"/>
  <c r="BH139" i="43"/>
  <c r="BH143" i="43"/>
  <c r="BH129" i="43"/>
  <c r="EF13" i="43"/>
  <c r="EF22" i="43"/>
  <c r="DB12" i="43"/>
  <c r="EJ13" i="43"/>
  <c r="AX36" i="43"/>
  <c r="DB10" i="43"/>
  <c r="DB16" i="43"/>
  <c r="AZ44" i="43"/>
  <c r="BD58" i="43"/>
  <c r="EF18" i="43"/>
  <c r="EH16" i="43"/>
  <c r="EJ10" i="43"/>
  <c r="EJ17" i="43"/>
  <c r="EJ12" i="43"/>
  <c r="EJ23" i="43"/>
  <c r="EJ22" i="43"/>
  <c r="EJ8" i="43"/>
  <c r="EJ19" i="43"/>
  <c r="EF9" i="43"/>
  <c r="EL14" i="43"/>
  <c r="BD45" i="43"/>
  <c r="BD36" i="43"/>
  <c r="DN24" i="43"/>
  <c r="AW41" i="43"/>
  <c r="AW43" i="43"/>
  <c r="CZ8" i="43"/>
  <c r="AW42" i="43"/>
  <c r="AW40" i="43"/>
  <c r="AW29" i="43"/>
  <c r="AW31" i="43"/>
  <c r="CZ11" i="43"/>
  <c r="CZ12" i="43"/>
  <c r="DB8" i="43"/>
  <c r="DB24" i="43"/>
  <c r="AX39" i="43"/>
  <c r="AX41" i="43"/>
  <c r="EJ15" i="43"/>
  <c r="AX43" i="43"/>
  <c r="BD66" i="43"/>
  <c r="DN20" i="43"/>
  <c r="AY43" i="43"/>
  <c r="AY41" i="43"/>
  <c r="DD12" i="43"/>
  <c r="DD22" i="43"/>
  <c r="AZ37" i="43"/>
  <c r="AZ31" i="43"/>
  <c r="AZ41" i="43"/>
  <c r="AZ35" i="43"/>
  <c r="DF14" i="43"/>
  <c r="DF19" i="43"/>
  <c r="AZ32" i="43"/>
  <c r="AZ45" i="43"/>
  <c r="AZ39" i="43"/>
  <c r="AZ34" i="43"/>
  <c r="DF18" i="43"/>
  <c r="DF9" i="43"/>
  <c r="AZ40" i="43"/>
  <c r="DF20" i="43"/>
  <c r="DF13" i="43"/>
  <c r="BA43" i="43"/>
  <c r="BA29" i="43"/>
  <c r="DH16" i="43"/>
  <c r="DH15" i="43"/>
  <c r="BB41" i="43"/>
  <c r="BB39" i="43"/>
  <c r="BB32" i="43"/>
  <c r="BB44" i="43"/>
  <c r="BB36" i="43"/>
  <c r="BB30" i="43"/>
  <c r="BB38" i="43"/>
  <c r="BB45" i="43"/>
  <c r="DJ17" i="43"/>
  <c r="DJ16" i="43"/>
  <c r="BC36" i="43"/>
  <c r="BC38" i="43"/>
  <c r="DL13" i="43"/>
  <c r="BC42" i="43"/>
  <c r="BC40" i="43"/>
  <c r="BE40" i="43"/>
  <c r="BE34" i="43"/>
  <c r="BE31" i="43"/>
  <c r="BE42" i="43"/>
  <c r="DP13" i="43"/>
  <c r="BF29" i="43"/>
  <c r="BF28" i="43"/>
  <c r="DR23" i="43"/>
  <c r="DR20" i="43"/>
  <c r="BF38" i="43"/>
  <c r="DV11" i="43"/>
  <c r="DV8" i="43"/>
  <c r="DV24" i="43"/>
  <c r="BH39" i="43"/>
  <c r="BH37" i="43"/>
  <c r="DV13" i="43"/>
  <c r="DV10" i="43"/>
  <c r="BH43" i="43"/>
  <c r="BH41" i="43"/>
  <c r="DV15" i="43"/>
  <c r="DV12" i="43"/>
  <c r="BH32" i="43"/>
  <c r="BH45" i="43"/>
  <c r="DV17" i="43"/>
  <c r="DV14" i="43"/>
  <c r="BH36" i="43"/>
  <c r="BH30" i="43"/>
  <c r="BH40" i="43"/>
  <c r="BH34" i="43"/>
  <c r="DV19" i="43"/>
  <c r="DV16" i="43"/>
  <c r="DV21" i="43"/>
  <c r="DV18" i="43"/>
  <c r="EL7" i="43"/>
  <c r="AW59" i="43"/>
  <c r="AW61" i="43"/>
  <c r="AW60" i="43"/>
  <c r="AW58" i="43"/>
  <c r="AX40" i="43"/>
  <c r="EH8" i="43"/>
  <c r="DB13" i="43"/>
  <c r="BD31" i="43"/>
  <c r="DB11" i="43"/>
  <c r="BD44" i="43"/>
  <c r="BD52" i="43"/>
  <c r="DN22" i="43"/>
  <c r="DP18" i="43"/>
  <c r="DJ19" i="43"/>
  <c r="DD24" i="43"/>
  <c r="DH23" i="43"/>
  <c r="DJ15" i="43"/>
  <c r="DL20" i="43"/>
  <c r="BE32" i="43"/>
  <c r="DR21" i="43"/>
  <c r="BQ99" i="43"/>
  <c r="AX34" i="43"/>
  <c r="DB9" i="43"/>
  <c r="BD41" i="43"/>
  <c r="DN18" i="43"/>
  <c r="EH22" i="43"/>
  <c r="BN49" i="43"/>
  <c r="BN56" i="43"/>
  <c r="BN54" i="43"/>
  <c r="BN61" i="43"/>
  <c r="BN60" i="43"/>
  <c r="BN51" i="43"/>
  <c r="BN66" i="43"/>
  <c r="BN58" i="43"/>
  <c r="BN62" i="43"/>
  <c r="BN53" i="43"/>
  <c r="BN59" i="43"/>
  <c r="BQ73" i="43"/>
  <c r="BQ85" i="43"/>
  <c r="DT22" i="43"/>
  <c r="DT7" i="43"/>
  <c r="DT9" i="43"/>
  <c r="BO62" i="43"/>
  <c r="BO63" i="43"/>
  <c r="BQ120" i="43"/>
  <c r="BR111" i="43"/>
  <c r="B45" i="43"/>
  <c r="B31" i="43"/>
  <c r="B38" i="43"/>
  <c r="B32" i="43"/>
  <c r="B39" i="43"/>
  <c r="B72" i="43"/>
  <c r="B73" i="43"/>
  <c r="B78" i="43"/>
  <c r="B80" i="43"/>
  <c r="B69" i="43"/>
  <c r="B113" i="43"/>
  <c r="B116" i="43"/>
  <c r="B111" i="43"/>
  <c r="C30" i="43"/>
  <c r="C39" i="43"/>
  <c r="C31" i="43"/>
  <c r="C41" i="43"/>
  <c r="C32" i="43"/>
  <c r="C40" i="43"/>
  <c r="C33" i="43"/>
  <c r="C43" i="43"/>
  <c r="C44" i="43"/>
  <c r="C35" i="43"/>
  <c r="C28" i="43"/>
  <c r="C37" i="43"/>
  <c r="C85" i="43"/>
  <c r="C79" i="43"/>
  <c r="C69" i="43"/>
  <c r="C78" i="43"/>
  <c r="C71" i="43"/>
  <c r="C81" i="43"/>
  <c r="C74" i="43"/>
  <c r="C82" i="43"/>
  <c r="C118" i="43"/>
  <c r="C113" i="43"/>
  <c r="C119" i="43"/>
  <c r="C111" i="43"/>
  <c r="C121" i="43"/>
  <c r="C124" i="43"/>
  <c r="C114" i="43"/>
  <c r="C109" i="43"/>
  <c r="C133" i="43"/>
  <c r="C145" i="43"/>
  <c r="C134" i="43"/>
  <c r="C138" i="43"/>
  <c r="C140" i="43"/>
  <c r="C130" i="43"/>
  <c r="C142" i="43"/>
  <c r="C131" i="43"/>
  <c r="C143" i="43"/>
  <c r="BG40" i="43"/>
  <c r="DD8" i="43"/>
  <c r="DL11" i="43"/>
  <c r="DH13" i="43"/>
  <c r="DH14" i="43"/>
  <c r="DT20" i="43"/>
  <c r="DP11" i="43"/>
  <c r="DP12" i="43"/>
  <c r="BO101" i="43"/>
  <c r="BO79" i="43"/>
  <c r="BO81" i="43"/>
  <c r="BO124" i="43"/>
  <c r="BN115" i="43"/>
  <c r="BN112" i="43"/>
  <c r="BN103" i="43"/>
  <c r="BN101" i="43"/>
  <c r="BN79" i="43"/>
  <c r="BP139" i="43"/>
  <c r="BP144" i="43"/>
  <c r="BN140" i="43"/>
  <c r="EL15" i="43"/>
  <c r="EF10" i="43"/>
  <c r="BQ62" i="43"/>
  <c r="BP104" i="43"/>
  <c r="BP73" i="43"/>
  <c r="BP54" i="43"/>
  <c r="BO130" i="43"/>
  <c r="EF8" i="43"/>
  <c r="BQ80" i="43"/>
  <c r="BQ141" i="43"/>
  <c r="BR117" i="43"/>
  <c r="EN8" i="43"/>
  <c r="EN22" i="43"/>
  <c r="EN11" i="43"/>
  <c r="EN10" i="43"/>
  <c r="EN21" i="43"/>
  <c r="EN9" i="43"/>
  <c r="EN19" i="43"/>
  <c r="BR79" i="43"/>
  <c r="BR84" i="43"/>
  <c r="BR71" i="43"/>
  <c r="BR73" i="43"/>
  <c r="BR69" i="43"/>
  <c r="B30" i="43"/>
  <c r="C93" i="43"/>
  <c r="C38" i="43"/>
  <c r="B34" i="43"/>
  <c r="B51" i="43"/>
  <c r="B71" i="43"/>
  <c r="BG34" i="43"/>
  <c r="DD18" i="43"/>
  <c r="AX37" i="43"/>
  <c r="DB21" i="43"/>
  <c r="DB22" i="43"/>
  <c r="BG43" i="43"/>
  <c r="BG30" i="43"/>
  <c r="BG36" i="43"/>
  <c r="BB34" i="43"/>
  <c r="BB40" i="43"/>
  <c r="AY39" i="43"/>
  <c r="AY37" i="43"/>
  <c r="BA38" i="43"/>
  <c r="BA45" i="43"/>
  <c r="BE38" i="43"/>
  <c r="BE44" i="43"/>
  <c r="AZ43" i="43"/>
  <c r="AZ30" i="43"/>
  <c r="AZ36" i="43"/>
  <c r="BC32" i="43"/>
  <c r="BC34" i="43"/>
  <c r="BF39" i="43"/>
  <c r="DD11" i="43"/>
  <c r="DD21" i="43"/>
  <c r="DR8" i="43"/>
  <c r="DL7" i="43"/>
  <c r="DL9" i="43"/>
  <c r="DL10" i="43"/>
  <c r="DH11" i="43"/>
  <c r="DH12" i="43"/>
  <c r="DR14" i="43"/>
  <c r="DT18" i="43"/>
  <c r="DP7" i="43"/>
  <c r="DP9" i="43"/>
  <c r="DJ12" i="43"/>
  <c r="DJ13" i="43"/>
  <c r="DF23" i="43"/>
  <c r="DF16" i="43"/>
  <c r="EH17" i="43"/>
  <c r="EH23" i="43"/>
  <c r="BP111" i="43"/>
  <c r="BP118" i="43"/>
  <c r="BO99" i="43"/>
  <c r="BO74" i="43"/>
  <c r="EF12" i="43"/>
  <c r="BN99" i="43"/>
  <c r="BN75" i="43"/>
  <c r="BP146" i="43"/>
  <c r="BN133" i="43"/>
  <c r="EL19" i="43"/>
  <c r="EF14" i="43"/>
  <c r="BQ65" i="43"/>
  <c r="BQ58" i="43"/>
  <c r="BP100" i="43"/>
  <c r="BP52" i="43"/>
  <c r="BO143" i="43"/>
  <c r="BO57" i="43"/>
  <c r="EL8" i="43"/>
  <c r="EF11" i="43"/>
  <c r="BP81" i="43"/>
  <c r="BQ105" i="43"/>
  <c r="BQ69" i="43"/>
  <c r="BQ117" i="43"/>
  <c r="BQ146" i="43"/>
  <c r="BR113" i="43"/>
  <c r="BR61" i="43"/>
  <c r="C80" i="43"/>
  <c r="B119" i="43"/>
  <c r="C34" i="43"/>
  <c r="B104" i="43"/>
  <c r="B120" i="43"/>
  <c r="AX31" i="43"/>
  <c r="AX33" i="43"/>
  <c r="DB19" i="43"/>
  <c r="DB20" i="43"/>
  <c r="BG39" i="43"/>
  <c r="BG45" i="43"/>
  <c r="BG32" i="43"/>
  <c r="AY31" i="43"/>
  <c r="AY33" i="43"/>
  <c r="BA34" i="43"/>
  <c r="BA40" i="43"/>
  <c r="BC41" i="43"/>
  <c r="BC43" i="43"/>
  <c r="BC30" i="43"/>
  <c r="BF40" i="43"/>
  <c r="DD10" i="43"/>
  <c r="DD17" i="43"/>
  <c r="DR13" i="43"/>
  <c r="DL23" i="43"/>
  <c r="DL8" i="43"/>
  <c r="DH9" i="43"/>
  <c r="DH10" i="43"/>
  <c r="DR18" i="43"/>
  <c r="DT16" i="43"/>
  <c r="DT19" i="43"/>
  <c r="DP24" i="43"/>
  <c r="DJ10" i="43"/>
  <c r="DJ11" i="43"/>
  <c r="BO95" i="43"/>
  <c r="BO93" i="43"/>
  <c r="BO70" i="43"/>
  <c r="BO72" i="43"/>
  <c r="EF17" i="43"/>
  <c r="BO120" i="43"/>
  <c r="BN120" i="43"/>
  <c r="BN117" i="43"/>
  <c r="BN70" i="43"/>
  <c r="BN73" i="43"/>
  <c r="EJ20" i="43"/>
  <c r="BP142" i="43"/>
  <c r="BN141" i="43"/>
  <c r="BN131" i="43"/>
  <c r="EL23" i="43"/>
  <c r="EF19" i="43"/>
  <c r="BQ60" i="43"/>
  <c r="BQ52" i="43"/>
  <c r="BP95" i="43"/>
  <c r="BP61" i="43"/>
  <c r="BO139" i="43"/>
  <c r="BO51" i="43"/>
  <c r="EL16" i="43"/>
  <c r="EF16" i="43"/>
  <c r="BP69" i="43"/>
  <c r="EJ11" i="43"/>
  <c r="EJ14" i="43"/>
  <c r="BQ92" i="43"/>
  <c r="BQ119" i="43"/>
  <c r="BQ144" i="43"/>
  <c r="BR96" i="43"/>
  <c r="EN12" i="43"/>
  <c r="BR60" i="43"/>
  <c r="BR51" i="43"/>
  <c r="BR59" i="43"/>
  <c r="BR57" i="43"/>
  <c r="BR93" i="43"/>
  <c r="BR101" i="43"/>
  <c r="BR99" i="43"/>
  <c r="BR104" i="43"/>
  <c r="BR95" i="43"/>
  <c r="BR91" i="43"/>
  <c r="BR100" i="43"/>
  <c r="BR98" i="43"/>
  <c r="BR105" i="43"/>
  <c r="BR118" i="43"/>
  <c r="BR123" i="43"/>
  <c r="BR115" i="43"/>
  <c r="BR110" i="43"/>
  <c r="BR119" i="43"/>
  <c r="BR114" i="43"/>
  <c r="BR126" i="43"/>
  <c r="BR122" i="43"/>
  <c r="BR140" i="43"/>
  <c r="BR144" i="43"/>
  <c r="BR135" i="43"/>
  <c r="B28" i="43"/>
  <c r="C112" i="43"/>
  <c r="B115" i="43"/>
  <c r="C29" i="43"/>
  <c r="B53" i="43"/>
  <c r="B62" i="43"/>
  <c r="B135" i="43"/>
  <c r="B139" i="43"/>
  <c r="B134" i="43"/>
  <c r="B132" i="43"/>
  <c r="B146" i="43"/>
  <c r="B144" i="43"/>
  <c r="B141" i="43"/>
  <c r="B133" i="43"/>
  <c r="C49" i="43"/>
  <c r="C59" i="43"/>
  <c r="C50" i="43"/>
  <c r="C62" i="43"/>
  <c r="C54" i="43"/>
  <c r="C100" i="43"/>
  <c r="C92" i="43"/>
  <c r="C104" i="43"/>
  <c r="C89" i="43"/>
  <c r="AX42" i="43"/>
  <c r="AX29" i="43"/>
  <c r="DB17" i="43"/>
  <c r="DB18" i="43"/>
  <c r="BG35" i="43"/>
  <c r="BG41" i="43"/>
  <c r="AY42" i="43"/>
  <c r="AY29" i="43"/>
  <c r="BA30" i="43"/>
  <c r="BA36" i="43"/>
  <c r="BE36" i="43"/>
  <c r="BC37" i="43"/>
  <c r="BC39" i="43"/>
  <c r="BF34" i="43"/>
  <c r="BF41" i="43"/>
  <c r="DD9" i="43"/>
  <c r="DR17" i="43"/>
  <c r="DL21" i="43"/>
  <c r="DH24" i="43"/>
  <c r="DH7" i="43"/>
  <c r="DH8" i="43"/>
  <c r="DT14" i="43"/>
  <c r="DT17" i="43"/>
  <c r="DP21" i="43"/>
  <c r="DP22" i="43"/>
  <c r="DJ7" i="43"/>
  <c r="DJ8" i="43"/>
  <c r="DJ9" i="43"/>
  <c r="DF15" i="43"/>
  <c r="DF12" i="43"/>
  <c r="EH7" i="43"/>
  <c r="BP126" i="43"/>
  <c r="BP70" i="43"/>
  <c r="BO89" i="43"/>
  <c r="BO80" i="43"/>
  <c r="EF21" i="43"/>
  <c r="BN122" i="43"/>
  <c r="EJ9" i="43"/>
  <c r="EF23" i="43"/>
  <c r="BQ55" i="43"/>
  <c r="BP102" i="43"/>
  <c r="BP57" i="43"/>
  <c r="BO142" i="43"/>
  <c r="EL20" i="43"/>
  <c r="EF20" i="43"/>
  <c r="EL12" i="43"/>
  <c r="BR92" i="43"/>
  <c r="EN17" i="43"/>
  <c r="BR102" i="43"/>
  <c r="EN20" i="43"/>
  <c r="EN24" i="43"/>
  <c r="BR62" i="43"/>
  <c r="BR138" i="43"/>
  <c r="B40" i="43"/>
  <c r="C122" i="43"/>
  <c r="AX38" i="43"/>
  <c r="AX45" i="43"/>
  <c r="DB15" i="43"/>
  <c r="BG31" i="43"/>
  <c r="BG37" i="43"/>
  <c r="AY45" i="43"/>
  <c r="AY38" i="43"/>
  <c r="BA44" i="43"/>
  <c r="BA28" i="43"/>
  <c r="BA32" i="43"/>
  <c r="BE45" i="43"/>
  <c r="BF42" i="43"/>
  <c r="DL19" i="43"/>
  <c r="DH22" i="43"/>
  <c r="DT12" i="43"/>
  <c r="DP19" i="43"/>
  <c r="DJ23" i="43"/>
  <c r="DF11" i="43"/>
  <c r="BO90" i="43"/>
  <c r="BO75" i="43"/>
  <c r="BP59" i="43"/>
  <c r="EF24" i="43"/>
  <c r="BF33" i="43"/>
  <c r="BQ70" i="43"/>
  <c r="BQ84" i="43"/>
  <c r="BQ74" i="43"/>
  <c r="BQ81" i="43"/>
  <c r="BQ83" i="43"/>
  <c r="BQ77" i="43"/>
  <c r="BQ78" i="43"/>
  <c r="BQ71" i="43"/>
  <c r="BQ82" i="43"/>
  <c r="BQ75" i="43"/>
  <c r="BQ103" i="43"/>
  <c r="BQ96" i="43"/>
  <c r="BQ102" i="43"/>
  <c r="BQ100" i="43"/>
  <c r="BQ95" i="43"/>
  <c r="BQ93" i="43"/>
  <c r="BQ90" i="43"/>
  <c r="BQ104" i="43"/>
  <c r="BQ94" i="43"/>
  <c r="BQ97" i="43"/>
  <c r="B37" i="43"/>
  <c r="C73" i="43"/>
  <c r="C120" i="43"/>
  <c r="B52" i="43"/>
  <c r="BO59" i="43"/>
  <c r="BO61" i="43"/>
  <c r="BO131" i="43"/>
  <c r="BO133" i="43"/>
  <c r="BO132" i="43"/>
  <c r="BO135" i="43"/>
  <c r="BP50" i="43"/>
  <c r="BP56" i="43"/>
  <c r="BP62" i="43"/>
  <c r="BP60" i="43"/>
  <c r="BP103" i="43"/>
  <c r="BP96" i="43"/>
  <c r="BQ113" i="43"/>
  <c r="BQ122" i="43"/>
  <c r="BQ109" i="43"/>
  <c r="BQ116" i="43"/>
  <c r="BQ140" i="43"/>
  <c r="BQ133" i="43"/>
  <c r="BQ143" i="43"/>
  <c r="BQ132" i="43"/>
  <c r="BQ142" i="43"/>
  <c r="BQ136" i="43"/>
  <c r="B96" i="43"/>
  <c r="B102" i="43"/>
  <c r="B118" i="43"/>
  <c r="B57" i="43"/>
  <c r="F113" i="43"/>
  <c r="F119" i="43"/>
  <c r="F41" i="43"/>
  <c r="F32" i="43"/>
  <c r="E39" i="43"/>
  <c r="E30" i="43"/>
  <c r="D28" i="43"/>
  <c r="D105" i="43"/>
  <c r="D95" i="43"/>
  <c r="F93" i="43"/>
  <c r="F100" i="43"/>
  <c r="F134" i="43"/>
  <c r="E62" i="43"/>
  <c r="E49" i="43"/>
  <c r="D63" i="43"/>
  <c r="F62" i="43"/>
  <c r="E80" i="43"/>
  <c r="E84" i="43"/>
  <c r="D81" i="43"/>
  <c r="D130" i="43"/>
  <c r="F84" i="43"/>
  <c r="E122" i="43"/>
  <c r="D120" i="43"/>
  <c r="E130" i="43"/>
  <c r="D114" i="43"/>
  <c r="D123" i="43"/>
  <c r="D119" i="43"/>
  <c r="D109" i="43"/>
  <c r="G39" i="43"/>
  <c r="G53" i="43"/>
  <c r="G119" i="43"/>
  <c r="H59" i="43"/>
  <c r="AW78" i="43"/>
  <c r="AW118" i="43"/>
  <c r="BA101" i="43"/>
  <c r="BA142" i="43"/>
  <c r="B95" i="43"/>
  <c r="F110" i="43"/>
  <c r="F118" i="43"/>
  <c r="F40" i="43"/>
  <c r="F31" i="43"/>
  <c r="E38" i="43"/>
  <c r="E28" i="43"/>
  <c r="D29" i="43"/>
  <c r="D38" i="43"/>
  <c r="D104" i="43"/>
  <c r="D93" i="43"/>
  <c r="F91" i="43"/>
  <c r="F99" i="43"/>
  <c r="F133" i="43"/>
  <c r="E60" i="43"/>
  <c r="D56" i="43"/>
  <c r="E78" i="43"/>
  <c r="D79" i="43"/>
  <c r="E93" i="43"/>
  <c r="F82" i="43"/>
  <c r="D118" i="43"/>
  <c r="E129" i="43"/>
  <c r="F54" i="43"/>
  <c r="F64" i="43"/>
  <c r="F59" i="43"/>
  <c r="CZ14" i="43"/>
  <c r="AW144" i="43"/>
  <c r="AZ55" i="43"/>
  <c r="AZ82" i="43"/>
  <c r="AZ79" i="43"/>
  <c r="AZ95" i="43"/>
  <c r="AZ103" i="43"/>
  <c r="AZ91" i="43"/>
  <c r="AZ117" i="43"/>
  <c r="AZ115" i="43"/>
  <c r="AZ122" i="43"/>
  <c r="AZ114" i="43"/>
  <c r="AZ119" i="43"/>
  <c r="AZ133" i="43"/>
  <c r="AZ140" i="43"/>
  <c r="AZ132" i="43"/>
  <c r="BA49" i="43"/>
  <c r="BA50" i="43"/>
  <c r="BA53" i="43"/>
  <c r="BA55" i="43"/>
  <c r="BA57" i="43"/>
  <c r="BA59" i="43"/>
  <c r="BA61" i="43"/>
  <c r="BA63" i="43"/>
  <c r="BA65" i="43"/>
  <c r="BA52" i="43"/>
  <c r="BA54" i="43"/>
  <c r="BA56" i="43"/>
  <c r="BA58" i="43"/>
  <c r="BA60" i="43"/>
  <c r="BA72" i="43"/>
  <c r="BA74" i="43"/>
  <c r="BA76" i="43"/>
  <c r="BA78" i="43"/>
  <c r="BA82" i="43"/>
  <c r="BA84" i="43"/>
  <c r="BA80" i="43"/>
  <c r="BA71" i="43"/>
  <c r="BA73" i="43"/>
  <c r="BA75" i="43"/>
  <c r="BA77" i="43"/>
  <c r="BA81" i="43"/>
  <c r="BA83" i="43"/>
  <c r="BA93" i="43"/>
  <c r="BA99" i="43"/>
  <c r="BA95" i="43"/>
  <c r="BA100" i="43"/>
  <c r="BA109" i="43"/>
  <c r="BA126" i="43"/>
  <c r="BA115" i="43"/>
  <c r="BA130" i="43"/>
  <c r="BA145" i="43"/>
  <c r="BA133" i="43"/>
  <c r="BB55" i="43"/>
  <c r="BB58" i="43"/>
  <c r="BB60" i="43"/>
  <c r="BB63" i="43"/>
  <c r="BB65" i="43"/>
  <c r="BB49" i="43"/>
  <c r="BB51" i="43"/>
  <c r="BB59" i="43"/>
  <c r="BB62" i="43"/>
  <c r="BB64" i="43"/>
  <c r="BB66" i="43"/>
  <c r="BB85" i="43"/>
  <c r="BB78" i="43"/>
  <c r="BB72" i="43"/>
  <c r="BB82" i="43"/>
  <c r="BB80" i="43"/>
  <c r="BB71" i="43"/>
  <c r="BB84" i="43"/>
  <c r="BB75" i="43"/>
  <c r="BB73" i="43"/>
  <c r="BB79" i="43"/>
  <c r="BB77" i="43"/>
  <c r="BB99" i="43"/>
  <c r="BB101" i="43"/>
  <c r="BB91" i="43"/>
  <c r="BB98" i="43"/>
  <c r="BB104" i="43"/>
  <c r="BB89" i="43"/>
  <c r="BB90" i="43"/>
  <c r="BB93" i="43"/>
  <c r="D64" i="43"/>
  <c r="D54" i="43"/>
  <c r="D60" i="43"/>
  <c r="D49" i="43"/>
  <c r="D134" i="43"/>
  <c r="D129" i="43"/>
  <c r="D139" i="43"/>
  <c r="E123" i="43"/>
  <c r="E118" i="43"/>
  <c r="E112" i="43"/>
  <c r="F75" i="43"/>
  <c r="F71" i="43"/>
  <c r="F79" i="43"/>
  <c r="G75" i="43"/>
  <c r="G71" i="43"/>
  <c r="G79" i="43"/>
  <c r="H81" i="43"/>
  <c r="H71" i="43"/>
  <c r="H82" i="43"/>
  <c r="H73" i="43"/>
  <c r="H83" i="43"/>
  <c r="H78" i="43"/>
  <c r="H70" i="43"/>
  <c r="H138" i="43"/>
  <c r="H139" i="43"/>
  <c r="H140" i="43"/>
  <c r="H142" i="43"/>
  <c r="H144" i="43"/>
  <c r="H134" i="43"/>
  <c r="H130" i="43"/>
  <c r="BB53" i="43"/>
  <c r="BB103" i="43"/>
  <c r="EL9" i="43"/>
  <c r="BQ123" i="43"/>
  <c r="BQ114" i="43"/>
  <c r="BQ138" i="43"/>
  <c r="BQ134" i="43"/>
  <c r="BR146" i="43"/>
  <c r="BR80" i="43"/>
  <c r="BR63" i="43"/>
  <c r="EN7" i="43"/>
  <c r="BR55" i="43"/>
  <c r="EN16" i="43"/>
  <c r="EN18" i="43"/>
  <c r="B36" i="43"/>
  <c r="B29" i="43"/>
  <c r="C95" i="43"/>
  <c r="C102" i="43"/>
  <c r="B91" i="43"/>
  <c r="B98" i="43"/>
  <c r="B114" i="43"/>
  <c r="B64" i="43"/>
  <c r="B54" i="43"/>
  <c r="B75" i="43"/>
  <c r="C60" i="43"/>
  <c r="C51" i="43"/>
  <c r="F29" i="43"/>
  <c r="F38" i="43"/>
  <c r="E44" i="43"/>
  <c r="E35" i="43"/>
  <c r="E45" i="43"/>
  <c r="D44" i="43"/>
  <c r="D102" i="43"/>
  <c r="F98" i="43"/>
  <c r="F144" i="43"/>
  <c r="F131" i="43"/>
  <c r="D53" i="43"/>
  <c r="D59" i="43"/>
  <c r="F55" i="43"/>
  <c r="D73" i="43"/>
  <c r="E90" i="43"/>
  <c r="D138" i="43"/>
  <c r="F78" i="43"/>
  <c r="E117" i="43"/>
  <c r="D110" i="43"/>
  <c r="D115" i="43"/>
  <c r="H90" i="43"/>
  <c r="AX118" i="43"/>
  <c r="BA70" i="43"/>
  <c r="AZ131" i="43"/>
  <c r="D33" i="43"/>
  <c r="D101" i="43"/>
  <c r="D51" i="43"/>
  <c r="D58" i="43"/>
  <c r="E74" i="43"/>
  <c r="E100" i="43"/>
  <c r="E89" i="43"/>
  <c r="F74" i="43"/>
  <c r="E114" i="43"/>
  <c r="D75" i="43"/>
  <c r="D84" i="43"/>
  <c r="D80" i="43"/>
  <c r="D72" i="43"/>
  <c r="E55" i="43"/>
  <c r="E51" i="43"/>
  <c r="G40" i="43"/>
  <c r="G32" i="43"/>
  <c r="G41" i="43"/>
  <c r="G43" i="43"/>
  <c r="G37" i="43"/>
  <c r="G29" i="43"/>
  <c r="G62" i="43"/>
  <c r="G63" i="43"/>
  <c r="G50" i="43"/>
  <c r="G105" i="43"/>
  <c r="G98" i="43"/>
  <c r="G89" i="43"/>
  <c r="G100" i="43"/>
  <c r="G91" i="43"/>
  <c r="G102" i="43"/>
  <c r="G92" i="43"/>
  <c r="G101" i="43"/>
  <c r="G94" i="43"/>
  <c r="G104" i="43"/>
  <c r="G99" i="43"/>
  <c r="G139" i="43"/>
  <c r="G131" i="43"/>
  <c r="G140" i="43"/>
  <c r="G132" i="43"/>
  <c r="G135" i="43"/>
  <c r="G129" i="43"/>
  <c r="H42" i="43"/>
  <c r="H36" i="43"/>
  <c r="H43" i="43"/>
  <c r="H39" i="43"/>
  <c r="H29" i="43"/>
  <c r="H58" i="43"/>
  <c r="H50" i="43"/>
  <c r="H53" i="43"/>
  <c r="H60" i="43"/>
  <c r="H51" i="43"/>
  <c r="H64" i="43"/>
  <c r="H91" i="43"/>
  <c r="H93" i="43"/>
  <c r="H103" i="43"/>
  <c r="H102" i="43"/>
  <c r="AW63" i="43"/>
  <c r="AX111" i="43"/>
  <c r="BB70" i="43"/>
  <c r="AZ83" i="43"/>
  <c r="BA85" i="43"/>
  <c r="BA91" i="43"/>
  <c r="B105" i="43"/>
  <c r="B122" i="43"/>
  <c r="B61" i="43"/>
  <c r="F28" i="43"/>
  <c r="F35" i="43"/>
  <c r="E43" i="43"/>
  <c r="E33" i="43"/>
  <c r="D42" i="43"/>
  <c r="D91" i="43"/>
  <c r="D99" i="43"/>
  <c r="F103" i="43"/>
  <c r="E53" i="43"/>
  <c r="D50" i="43"/>
  <c r="D57" i="43"/>
  <c r="E72" i="43"/>
  <c r="D85" i="43"/>
  <c r="D135" i="43"/>
  <c r="F73" i="43"/>
  <c r="E111" i="43"/>
  <c r="D124" i="43"/>
  <c r="E138" i="43"/>
  <c r="E69" i="43"/>
  <c r="E77" i="43"/>
  <c r="E73" i="43"/>
  <c r="E82" i="43"/>
  <c r="G59" i="43"/>
  <c r="H97" i="43"/>
  <c r="H40" i="43"/>
  <c r="H132" i="43"/>
  <c r="BB50" i="43"/>
  <c r="BA64" i="43"/>
  <c r="BQ124" i="43"/>
  <c r="BR131" i="43"/>
  <c r="BR52" i="43"/>
  <c r="EN13" i="43"/>
  <c r="BR81" i="43"/>
  <c r="B41" i="43"/>
  <c r="C91" i="43"/>
  <c r="B60" i="43"/>
  <c r="C58" i="43"/>
  <c r="F43" i="43"/>
  <c r="E41" i="43"/>
  <c r="D90" i="43"/>
  <c r="F95" i="43"/>
  <c r="E63" i="43"/>
  <c r="E52" i="43"/>
  <c r="F50" i="43"/>
  <c r="D83" i="43"/>
  <c r="E99" i="43"/>
  <c r="D133" i="43"/>
  <c r="F72" i="43"/>
  <c r="E109" i="43"/>
  <c r="D122" i="43"/>
  <c r="E131" i="43"/>
  <c r="E134" i="43"/>
  <c r="G58" i="43"/>
  <c r="H38" i="43"/>
  <c r="H131" i="43"/>
  <c r="H79" i="43"/>
  <c r="G133" i="43"/>
  <c r="H80" i="43"/>
  <c r="BB81" i="43"/>
  <c r="AZ97" i="43"/>
  <c r="BA62" i="43"/>
  <c r="AZ110" i="43"/>
  <c r="AZ71" i="43"/>
  <c r="AZ99" i="43"/>
  <c r="AZ145" i="43"/>
  <c r="AW28" i="43"/>
  <c r="AW137" i="43"/>
  <c r="AW138" i="43"/>
  <c r="AW71" i="43"/>
  <c r="AW65" i="43"/>
  <c r="AW51" i="43"/>
  <c r="CZ10" i="43"/>
  <c r="CZ9" i="43"/>
  <c r="AZ121" i="43"/>
  <c r="AZ123" i="43"/>
  <c r="AZ118" i="43"/>
  <c r="AZ120" i="43"/>
  <c r="AZ105" i="43"/>
  <c r="AZ98" i="43"/>
  <c r="AZ76" i="43"/>
  <c r="AZ74" i="43"/>
  <c r="E97" i="43"/>
  <c r="E104" i="43"/>
  <c r="E133" i="43"/>
  <c r="E139" i="43"/>
  <c r="G66" i="43"/>
  <c r="G57" i="43"/>
  <c r="G110" i="43"/>
  <c r="H105" i="43"/>
  <c r="H95" i="43"/>
  <c r="G42" i="43"/>
  <c r="G34" i="43"/>
  <c r="H113" i="43"/>
  <c r="G143" i="43"/>
  <c r="H44" i="43"/>
  <c r="H37" i="43"/>
  <c r="G77" i="43"/>
  <c r="H55" i="43"/>
  <c r="H61" i="43"/>
  <c r="H84" i="43"/>
  <c r="H74" i="43"/>
  <c r="AX52" i="43"/>
  <c r="AW36" i="43"/>
  <c r="AW38" i="43"/>
  <c r="AW139" i="43"/>
  <c r="AW142" i="43"/>
  <c r="AZ56" i="43"/>
  <c r="AZ58" i="43"/>
  <c r="AW112" i="43"/>
  <c r="AW81" i="43"/>
  <c r="AW79" i="43"/>
  <c r="AW56" i="43"/>
  <c r="AW57" i="43"/>
  <c r="AX119" i="43"/>
  <c r="AX109" i="43"/>
  <c r="CZ7" i="43"/>
  <c r="CZ22" i="43"/>
  <c r="BB56" i="43"/>
  <c r="AZ129" i="43"/>
  <c r="AZ143" i="43"/>
  <c r="AZ100" i="43"/>
  <c r="AZ93" i="43"/>
  <c r="AZ72" i="43"/>
  <c r="AZ70" i="43"/>
  <c r="BB102" i="43"/>
  <c r="BB100" i="43"/>
  <c r="BA119" i="43"/>
  <c r="BA122" i="43"/>
  <c r="BA143" i="43"/>
  <c r="BA131" i="43"/>
  <c r="BA104" i="43"/>
  <c r="BD84" i="43"/>
  <c r="H30" i="43"/>
  <c r="G80" i="43"/>
  <c r="AX63" i="43"/>
  <c r="AX51" i="43"/>
  <c r="AW32" i="43"/>
  <c r="AW30" i="43"/>
  <c r="AW135" i="43"/>
  <c r="AW130" i="43"/>
  <c r="AZ52" i="43"/>
  <c r="AZ54" i="43"/>
  <c r="AW77" i="43"/>
  <c r="AW64" i="43"/>
  <c r="AW50" i="43"/>
  <c r="AX112" i="43"/>
  <c r="CZ21" i="43"/>
  <c r="CZ20" i="43"/>
  <c r="AZ69" i="43"/>
  <c r="AZ84" i="43"/>
  <c r="CZ19" i="43"/>
  <c r="CZ18" i="43"/>
  <c r="BC70" i="43"/>
  <c r="G83" i="43"/>
  <c r="G74" i="43"/>
  <c r="AX61" i="43"/>
  <c r="AX66" i="43"/>
  <c r="AW39" i="43"/>
  <c r="AW37" i="43"/>
  <c r="AW140" i="43"/>
  <c r="AW134" i="43"/>
  <c r="AZ61" i="43"/>
  <c r="AZ59" i="43"/>
  <c r="AW123" i="43"/>
  <c r="AW110" i="43"/>
  <c r="AW86" i="43"/>
  <c r="AW82" i="43"/>
  <c r="AW53" i="43"/>
  <c r="CZ17" i="43"/>
  <c r="CZ16" i="43"/>
  <c r="AZ106" i="43"/>
  <c r="AZ104" i="43"/>
  <c r="AZ78" i="43"/>
  <c r="AZ75" i="43"/>
  <c r="BB106" i="43"/>
  <c r="AZ124" i="43"/>
  <c r="AZ126" i="43"/>
  <c r="E145" i="43"/>
  <c r="G61" i="43"/>
  <c r="H99" i="43"/>
  <c r="H32" i="43"/>
  <c r="G84" i="43"/>
  <c r="H66" i="43"/>
  <c r="AX53" i="43"/>
  <c r="AW35" i="43"/>
  <c r="AW33" i="43"/>
  <c r="AW132" i="43"/>
  <c r="AZ57" i="43"/>
  <c r="AW80" i="43"/>
  <c r="CZ15" i="43"/>
  <c r="AZ102" i="43"/>
  <c r="AZ73" i="43"/>
  <c r="BA90" i="43"/>
  <c r="BA98" i="43"/>
  <c r="BA89" i="43"/>
  <c r="BA135" i="43"/>
  <c r="BA140" i="43"/>
  <c r="K39" i="43"/>
  <c r="K33" i="43"/>
  <c r="J113" i="110"/>
  <c r="CF20" i="43"/>
  <c r="CF13" i="43"/>
  <c r="CF12" i="43"/>
  <c r="CF15" i="43"/>
  <c r="CJ17" i="43"/>
  <c r="CJ10" i="43"/>
  <c r="CJ9" i="43"/>
  <c r="CJ8" i="43"/>
  <c r="CL17" i="43"/>
  <c r="CL9" i="43"/>
  <c r="CL8" i="43"/>
  <c r="CL22" i="43"/>
  <c r="CN22" i="43"/>
  <c r="CN17" i="43"/>
  <c r="CR10" i="43"/>
  <c r="CR16" i="43"/>
  <c r="CR19" i="43"/>
  <c r="CR13" i="43"/>
  <c r="I113" i="110"/>
  <c r="H113" i="110"/>
  <c r="BC77" i="43"/>
  <c r="BC82" i="43"/>
  <c r="BD109" i="43"/>
  <c r="BD110" i="43"/>
  <c r="BD85" i="43"/>
  <c r="I135" i="43"/>
  <c r="O129" i="43"/>
  <c r="M141" i="43"/>
  <c r="L119" i="43"/>
  <c r="L102" i="43"/>
  <c r="L91" i="43"/>
  <c r="L82" i="43"/>
  <c r="L80" i="43"/>
  <c r="J83" i="43"/>
  <c r="J70" i="43"/>
  <c r="Q82" i="43"/>
  <c r="N73" i="43"/>
  <c r="N84" i="43"/>
  <c r="N54" i="43"/>
  <c r="N64" i="43"/>
  <c r="N104" i="43"/>
  <c r="L62" i="43"/>
  <c r="L57" i="43"/>
  <c r="R71" i="43"/>
  <c r="Q61" i="43"/>
  <c r="Q54" i="43"/>
  <c r="N36" i="43"/>
  <c r="V38" i="43"/>
  <c r="V31" i="43"/>
  <c r="K40" i="43"/>
  <c r="K30" i="43"/>
  <c r="CB14" i="43"/>
  <c r="CL18" i="43"/>
  <c r="CL21" i="43"/>
  <c r="CJ20" i="43"/>
  <c r="CJ11" i="43"/>
  <c r="CF24" i="43"/>
  <c r="O113" i="110"/>
  <c r="G113" i="110"/>
  <c r="G114" i="110"/>
  <c r="H114" i="110"/>
  <c r="I114" i="110"/>
  <c r="K140" i="43"/>
  <c r="K38" i="43"/>
  <c r="N113" i="110"/>
  <c r="BC85" i="43"/>
  <c r="BC80" i="43"/>
  <c r="BD79" i="43"/>
  <c r="BD77" i="43"/>
  <c r="L98" i="43"/>
  <c r="J75" i="43"/>
  <c r="N72" i="43"/>
  <c r="N53" i="43"/>
  <c r="L61" i="43"/>
  <c r="K130" i="43"/>
  <c r="K138" i="43"/>
  <c r="Q60" i="43"/>
  <c r="N34" i="43"/>
  <c r="K44" i="43"/>
  <c r="K36" i="43"/>
  <c r="M113" i="110"/>
  <c r="BC76" i="43"/>
  <c r="BD72" i="43"/>
  <c r="K144" i="43"/>
  <c r="L113" i="110"/>
  <c r="BU30" i="43"/>
  <c r="BV44" i="43"/>
  <c r="BV36" i="43"/>
  <c r="BV49" i="43"/>
  <c r="BV58" i="43"/>
  <c r="BV84" i="43"/>
  <c r="BV75" i="43"/>
  <c r="BV103" i="43"/>
  <c r="BV95" i="43"/>
  <c r="BV124" i="43"/>
  <c r="BV114" i="43"/>
  <c r="BV141" i="43"/>
  <c r="BL43" i="43"/>
  <c r="BL28" i="43"/>
  <c r="BL32" i="43"/>
  <c r="BM112" i="43"/>
  <c r="BM118" i="43"/>
  <c r="BL120" i="43"/>
  <c r="BL126" i="43"/>
  <c r="BM83" i="43"/>
  <c r="BM62" i="43"/>
  <c r="BM60" i="43"/>
  <c r="BL99" i="43"/>
  <c r="BL101" i="43"/>
  <c r="BL78" i="43"/>
  <c r="BL80" i="43"/>
  <c r="BM140" i="43"/>
  <c r="BM133" i="43"/>
  <c r="BM98" i="43"/>
  <c r="BM100" i="43"/>
  <c r="BM42" i="43"/>
  <c r="BL64" i="43"/>
  <c r="BL62" i="43"/>
  <c r="ED21" i="43"/>
  <c r="ED20" i="43"/>
  <c r="BK73" i="43"/>
  <c r="BK30" i="43"/>
  <c r="BK117" i="43"/>
  <c r="BK77" i="43"/>
  <c r="BK35" i="43"/>
  <c r="BK121" i="43"/>
  <c r="BK41" i="43"/>
  <c r="BK49" i="43"/>
  <c r="BK143" i="43"/>
  <c r="EB14" i="43"/>
  <c r="EB13" i="43"/>
  <c r="BU31" i="43"/>
  <c r="BV43" i="43"/>
  <c r="BV35" i="43"/>
  <c r="BV66" i="43"/>
  <c r="BV56" i="43"/>
  <c r="BV83" i="43"/>
  <c r="BV74" i="43"/>
  <c r="BV102" i="43"/>
  <c r="BV94" i="43"/>
  <c r="BV123" i="43"/>
  <c r="BV113" i="43"/>
  <c r="BV140" i="43"/>
  <c r="BL39" i="43"/>
  <c r="BL41" i="43"/>
  <c r="BM109" i="43"/>
  <c r="BM114" i="43"/>
  <c r="BM81" i="43"/>
  <c r="BM79" i="43"/>
  <c r="BM58" i="43"/>
  <c r="BM56" i="43"/>
  <c r="BL97" i="43"/>
  <c r="BL74" i="43"/>
  <c r="BM135" i="43"/>
  <c r="BM89" i="43"/>
  <c r="BM94" i="43"/>
  <c r="BM96" i="43"/>
  <c r="BM40" i="43"/>
  <c r="BM38" i="43"/>
  <c r="BL142" i="43"/>
  <c r="BL60" i="43"/>
  <c r="BL58" i="43"/>
  <c r="ED19" i="43"/>
  <c r="ED16" i="43"/>
  <c r="BK51" i="43"/>
  <c r="BK137" i="43"/>
  <c r="BK98" i="43"/>
  <c r="BK55" i="43"/>
  <c r="BK141" i="43"/>
  <c r="BK102" i="43"/>
  <c r="BK123" i="43"/>
  <c r="BK84" i="43"/>
  <c r="BK28" i="43"/>
  <c r="DZ20" i="43"/>
  <c r="BK146" i="43"/>
  <c r="EB12" i="43"/>
  <c r="EB11" i="43"/>
  <c r="BT39" i="43"/>
  <c r="BT64" i="43"/>
  <c r="BT41" i="43"/>
  <c r="BT74" i="43"/>
  <c r="BT73" i="43"/>
  <c r="BT42" i="43"/>
  <c r="BU33" i="43"/>
  <c r="BU83" i="43"/>
  <c r="BU90" i="43"/>
  <c r="BU69" i="43"/>
  <c r="BU78" i="43"/>
  <c r="BU122" i="43"/>
  <c r="BU28" i="43"/>
  <c r="BV42" i="43"/>
  <c r="BV34" i="43"/>
  <c r="BV64" i="43"/>
  <c r="BV55" i="43"/>
  <c r="BV82" i="43"/>
  <c r="BV73" i="43"/>
  <c r="BV101" i="43"/>
  <c r="BV93" i="43"/>
  <c r="BV122" i="43"/>
  <c r="BV112" i="43"/>
  <c r="BV139" i="43"/>
  <c r="BL37" i="43"/>
  <c r="BM121" i="43"/>
  <c r="BM123" i="43"/>
  <c r="BL112" i="43"/>
  <c r="BL118" i="43"/>
  <c r="BM53" i="43"/>
  <c r="BM51" i="43"/>
  <c r="BL90" i="43"/>
  <c r="BL92" i="43"/>
  <c r="BL70" i="43"/>
  <c r="BL72" i="43"/>
  <c r="BM131" i="43"/>
  <c r="BM103" i="43"/>
  <c r="BM90" i="43"/>
  <c r="BM92" i="43"/>
  <c r="BM36" i="43"/>
  <c r="BL138" i="43"/>
  <c r="BL136" i="43"/>
  <c r="BL54" i="43"/>
  <c r="ED17" i="43"/>
  <c r="ED12" i="43"/>
  <c r="BK72" i="43"/>
  <c r="BK29" i="43"/>
  <c r="BK76" i="43"/>
  <c r="BK34" i="43"/>
  <c r="BK120" i="43"/>
  <c r="BK80" i="43"/>
  <c r="BK104" i="43"/>
  <c r="BK62" i="43"/>
  <c r="BK110" i="43"/>
  <c r="DZ18" i="43"/>
  <c r="DZ19" i="43"/>
  <c r="BK111" i="43"/>
  <c r="BK103" i="43"/>
  <c r="EB9" i="43"/>
  <c r="EB8" i="43"/>
  <c r="BV41" i="43"/>
  <c r="BV33" i="43"/>
  <c r="BV63" i="43"/>
  <c r="BV53" i="43"/>
  <c r="BV81" i="43"/>
  <c r="BV72" i="43"/>
  <c r="BV100" i="43"/>
  <c r="BV91" i="43"/>
  <c r="BV121" i="43"/>
  <c r="BV111" i="43"/>
  <c r="BV138" i="43"/>
  <c r="BL31" i="43"/>
  <c r="BL33" i="43"/>
  <c r="BM117" i="43"/>
  <c r="BL125" i="43"/>
  <c r="BL114" i="43"/>
  <c r="BM73" i="43"/>
  <c r="BM66" i="43"/>
  <c r="BL104" i="43"/>
  <c r="BL83" i="43"/>
  <c r="BM145" i="43"/>
  <c r="BM143" i="43"/>
  <c r="BM99" i="43"/>
  <c r="BM105" i="43"/>
  <c r="BM32" i="43"/>
  <c r="BL131" i="43"/>
  <c r="BL52" i="43"/>
  <c r="BL50" i="43"/>
  <c r="ED15" i="43"/>
  <c r="ED10" i="43"/>
  <c r="BK50" i="43"/>
  <c r="BK54" i="43"/>
  <c r="BK140" i="43"/>
  <c r="BK101" i="43"/>
  <c r="BK58" i="43"/>
  <c r="BK82" i="43"/>
  <c r="BK42" i="43"/>
  <c r="BK71" i="43"/>
  <c r="BK89" i="43"/>
  <c r="DZ16" i="43"/>
  <c r="DZ17" i="43"/>
  <c r="EB7" i="43"/>
  <c r="EB24" i="43"/>
  <c r="BT86" i="43"/>
  <c r="BT35" i="43"/>
  <c r="BT38" i="43"/>
  <c r="BU66" i="43"/>
  <c r="BU44" i="43"/>
  <c r="BU60" i="43"/>
  <c r="BV40" i="43"/>
  <c r="BV32" i="43"/>
  <c r="BV62" i="43"/>
  <c r="BV51" i="43"/>
  <c r="BV80" i="43"/>
  <c r="BV71" i="43"/>
  <c r="BV99" i="43"/>
  <c r="BV90" i="43"/>
  <c r="BV120" i="43"/>
  <c r="BV110" i="43"/>
  <c r="BV136" i="43"/>
  <c r="BL42" i="43"/>
  <c r="BL29" i="43"/>
  <c r="BM115" i="43"/>
  <c r="BL121" i="43"/>
  <c r="BL123" i="43"/>
  <c r="BM63" i="43"/>
  <c r="BM61" i="43"/>
  <c r="BL100" i="43"/>
  <c r="BL79" i="43"/>
  <c r="BL81" i="43"/>
  <c r="BM141" i="43"/>
  <c r="BM139" i="43"/>
  <c r="BM95" i="43"/>
  <c r="BM101" i="43"/>
  <c r="BM41" i="43"/>
  <c r="BL145" i="43"/>
  <c r="BL66" i="43"/>
  <c r="BL63" i="43"/>
  <c r="ED22" i="43"/>
  <c r="ED8" i="43"/>
  <c r="BK66" i="43"/>
  <c r="BK114" i="43"/>
  <c r="BK75" i="43"/>
  <c r="BK33" i="43"/>
  <c r="BK119" i="43"/>
  <c r="BK79" i="43"/>
  <c r="BK37" i="43"/>
  <c r="BK60" i="43"/>
  <c r="BK70" i="43"/>
  <c r="BK69" i="43"/>
  <c r="BK90" i="43"/>
  <c r="DZ15" i="43"/>
  <c r="EB23" i="43"/>
  <c r="EB22" i="43"/>
  <c r="BT84" i="43"/>
  <c r="BT33" i="43"/>
  <c r="BT36" i="43"/>
  <c r="BU34" i="43"/>
  <c r="BU91" i="43"/>
  <c r="BU29" i="43"/>
  <c r="BV39" i="43"/>
  <c r="BV31" i="43"/>
  <c r="BV61" i="43"/>
  <c r="BV50" i="43"/>
  <c r="BV79" i="43"/>
  <c r="BV70" i="43"/>
  <c r="BV98" i="43"/>
  <c r="BV109" i="43"/>
  <c r="BV119" i="43"/>
  <c r="BV129" i="43"/>
  <c r="BV135" i="43"/>
  <c r="BL38" i="43"/>
  <c r="BL45" i="43"/>
  <c r="BM124" i="43"/>
  <c r="BL119" i="43"/>
  <c r="BM82" i="43"/>
  <c r="BM80" i="43"/>
  <c r="BM59" i="43"/>
  <c r="BM57" i="43"/>
  <c r="BL98" i="43"/>
  <c r="BL77" i="43"/>
  <c r="BM136" i="43"/>
  <c r="BM134" i="43"/>
  <c r="BM91" i="43"/>
  <c r="BM97" i="43"/>
  <c r="BM37" i="43"/>
  <c r="BL143" i="43"/>
  <c r="BL141" i="43"/>
  <c r="BL61" i="43"/>
  <c r="BL59" i="43"/>
  <c r="ED18" i="43"/>
  <c r="ED11" i="43"/>
  <c r="BK134" i="43"/>
  <c r="BK53" i="43"/>
  <c r="BK57" i="43"/>
  <c r="BK81" i="43"/>
  <c r="BK39" i="43"/>
  <c r="BK86" i="43"/>
  <c r="BK63" i="43"/>
  <c r="DZ13" i="43"/>
  <c r="EB21" i="43"/>
  <c r="EB20" i="43"/>
  <c r="BT54" i="43"/>
  <c r="BT57" i="43"/>
  <c r="BT123" i="43"/>
  <c r="BT83" i="43"/>
  <c r="BT82" i="43"/>
  <c r="BT31" i="43"/>
  <c r="BT34" i="43"/>
  <c r="BU63" i="43"/>
  <c r="BU71" i="43"/>
  <c r="BU118" i="43"/>
  <c r="BU42" i="43"/>
  <c r="BU58" i="43"/>
  <c r="BU113" i="43"/>
  <c r="BU37" i="43"/>
  <c r="BU51" i="43"/>
  <c r="BV28" i="43"/>
  <c r="BV38" i="43"/>
  <c r="BV30" i="43"/>
  <c r="BV60" i="43"/>
  <c r="BV69" i="43"/>
  <c r="BV78" i="43"/>
  <c r="BV89" i="43"/>
  <c r="BV97" i="43"/>
  <c r="BV126" i="43"/>
  <c r="BV118" i="43"/>
  <c r="BV144" i="43"/>
  <c r="BV131" i="43"/>
  <c r="BM120" i="43"/>
  <c r="BM55" i="43"/>
  <c r="BL91" i="43"/>
  <c r="BM106" i="43"/>
  <c r="BK74" i="43"/>
  <c r="BK32" i="43"/>
  <c r="BK78" i="43"/>
  <c r="BK36" i="43"/>
  <c r="BK59" i="43"/>
  <c r="BK83" i="43"/>
  <c r="BK64" i="43"/>
  <c r="BK43" i="43"/>
  <c r="BK85" i="43"/>
  <c r="EB18" i="43"/>
  <c r="BT52" i="43"/>
  <c r="BT81" i="43"/>
  <c r="BT29" i="43"/>
  <c r="BU32" i="43"/>
  <c r="BU49" i="43"/>
  <c r="BV45" i="43"/>
  <c r="BV37" i="43"/>
  <c r="BV86" i="43"/>
  <c r="BV104" i="43"/>
  <c r="BV125" i="43"/>
  <c r="BV143" i="43"/>
  <c r="J114" i="110"/>
  <c r="K114" i="110"/>
  <c r="L114" i="110"/>
  <c r="M114" i="110"/>
  <c r="N114" i="110"/>
  <c r="O114" i="110"/>
  <c r="G23" i="112"/>
  <c r="G148" i="112"/>
  <c r="G93" i="112"/>
  <c r="G128" i="112"/>
  <c r="BZ86" i="43"/>
  <c r="BZ78" i="43"/>
  <c r="BZ77" i="43"/>
  <c r="BZ84" i="43"/>
  <c r="BZ76" i="43"/>
  <c r="BZ83" i="43"/>
  <c r="BZ74" i="43"/>
  <c r="BZ82" i="43"/>
  <c r="BZ73" i="43"/>
  <c r="BZ81" i="43"/>
  <c r="BZ72" i="43"/>
  <c r="BZ80" i="43"/>
  <c r="BZ71" i="43"/>
  <c r="BZ79" i="43"/>
</calcChain>
</file>

<file path=xl/comments1.xml><?xml version="1.0" encoding="utf-8"?>
<comments xmlns="http://schemas.openxmlformats.org/spreadsheetml/2006/main">
  <authors>
    <author>Author</author>
  </authors>
  <commentList>
    <comment ref="B2" authorId="0" shapeId="0">
      <text>
        <r>
          <rPr>
            <b/>
            <sz val="9"/>
            <color indexed="81"/>
            <rFont val="Tahoma"/>
            <family val="2"/>
            <charset val="204"/>
          </rPr>
          <t>Author:</t>
        </r>
        <r>
          <rPr>
            <sz val="9"/>
            <color indexed="81"/>
            <rFont val="Tahoma"/>
            <family val="2"/>
            <charset val="204"/>
          </rPr>
          <t xml:space="preserve">
"Business in 2015 has started off on a fast pace. Very busy." (Primary Metals)</t>
        </r>
      </text>
    </comment>
    <comment ref="B3" authorId="0" shapeId="0">
      <text>
        <r>
          <rPr>
            <b/>
            <sz val="9"/>
            <color indexed="81"/>
            <rFont val="Tahoma"/>
            <family val="2"/>
            <charset val="204"/>
          </rPr>
          <t>Author:</t>
        </r>
        <r>
          <rPr>
            <sz val="9"/>
            <color indexed="81"/>
            <rFont val="Tahoma"/>
            <family val="2"/>
            <charset val="204"/>
          </rPr>
          <t xml:space="preserve">
"Chinese New Year, West Coast port dock slowdowns, coupled with railroad embargo are all creating logistical challenges and increased backlog of orders.</t>
        </r>
      </text>
    </comment>
    <comment ref="B5" authorId="0" shapeId="0">
      <text>
        <r>
          <rPr>
            <b/>
            <sz val="9"/>
            <color indexed="81"/>
            <rFont val="Tahoma"/>
            <family val="2"/>
            <charset val="204"/>
          </rPr>
          <t>Author:</t>
        </r>
        <r>
          <rPr>
            <sz val="9"/>
            <color indexed="81"/>
            <rFont val="Tahoma"/>
            <family val="2"/>
            <charset val="204"/>
          </rPr>
          <t xml:space="preserve">
"Business conditions are good, stable to improving." (Miscellaneous Manufacturing)</t>
        </r>
      </text>
    </comment>
    <comment ref="B6" authorId="0" shapeId="0">
      <text>
        <r>
          <rPr>
            <b/>
            <sz val="9"/>
            <color indexed="81"/>
            <rFont val="Tahoma"/>
            <family val="2"/>
            <charset val="204"/>
          </rPr>
          <t>Author:</t>
        </r>
        <r>
          <rPr>
            <sz val="9"/>
            <color indexed="81"/>
            <rFont val="Tahoma"/>
            <family val="2"/>
            <charset val="204"/>
          </rPr>
          <t xml:space="preserve">
"Strong customer demand for our products continues to grow." (Food, Beverage &amp; Tobacco Products)
"Customers are presenting many new opportunities." </t>
        </r>
      </text>
    </comment>
    <comment ref="B9" authorId="0" shapeId="0">
      <text>
        <r>
          <rPr>
            <b/>
            <sz val="9"/>
            <color indexed="81"/>
            <rFont val="Tahoma"/>
            <family val="2"/>
            <charset val="204"/>
          </rPr>
          <t>Author:</t>
        </r>
        <r>
          <rPr>
            <sz val="9"/>
            <color indexed="81"/>
            <rFont val="Tahoma"/>
            <family val="2"/>
            <charset val="204"/>
          </rPr>
          <t xml:space="preserve">
"West Coast port slowdown is getting serious. Mill has 40+ days of production at the ports and various warehouses." (Paper Products)</t>
        </r>
      </text>
    </comment>
    <comment ref="B10" authorId="0" shapeId="0">
      <text>
        <r>
          <rPr>
            <b/>
            <sz val="9"/>
            <color indexed="81"/>
            <rFont val="Tahoma"/>
            <family val="2"/>
            <charset val="204"/>
          </rPr>
          <t>Author:</t>
        </r>
        <r>
          <rPr>
            <sz val="9"/>
            <color indexed="81"/>
            <rFont val="Tahoma"/>
            <family val="2"/>
            <charset val="204"/>
          </rPr>
          <t xml:space="preserve">
"Consumer demand remains strong for automotive. Seeking alternatives to maximize production with existing production capacity."</t>
        </r>
      </text>
    </comment>
    <comment ref="B11" authorId="0" shapeId="0">
      <text>
        <r>
          <rPr>
            <b/>
            <sz val="9"/>
            <color indexed="81"/>
            <rFont val="Tahoma"/>
            <family val="2"/>
            <charset val="204"/>
          </rPr>
          <t>Author:</t>
        </r>
        <r>
          <rPr>
            <sz val="9"/>
            <color indexed="81"/>
            <rFont val="Tahoma"/>
            <family val="2"/>
            <charset val="204"/>
          </rPr>
          <t xml:space="preserve">
"Dock problems in California continue to delay shipment out of the West Coast. Most material prices are the same except resin prices are down."</t>
        </r>
      </text>
    </comment>
    <comment ref="B12" authorId="0" shapeId="0">
      <text>
        <r>
          <rPr>
            <b/>
            <sz val="9"/>
            <color indexed="81"/>
            <rFont val="Tahoma"/>
            <family val="2"/>
            <charset val="204"/>
          </rPr>
          <t>Author:</t>
        </r>
        <r>
          <rPr>
            <sz val="9"/>
            <color indexed="81"/>
            <rFont val="Tahoma"/>
            <family val="2"/>
            <charset val="204"/>
          </rPr>
          <t xml:space="preserve">
"Agriculture equipment production remains weaker than previous year as farm commodity prices remain low." (Machinery)</t>
        </r>
      </text>
    </comment>
    <comment ref="B14" authorId="0" shapeId="0">
      <text>
        <r>
          <rPr>
            <b/>
            <sz val="9"/>
            <color indexed="81"/>
            <rFont val="Tahoma"/>
            <family val="2"/>
            <charset val="204"/>
          </rPr>
          <t>Author:</t>
        </r>
        <r>
          <rPr>
            <sz val="9"/>
            <color indexed="81"/>
            <rFont val="Tahoma"/>
            <family val="2"/>
            <charset val="204"/>
          </rPr>
          <t xml:space="preserve">
"Sales have stayed very strong even with the dip in oil prices.</t>
        </r>
      </text>
    </comment>
  </commentList>
</comments>
</file>

<file path=xl/comments2.xml><?xml version="1.0" encoding="utf-8"?>
<comments xmlns="http://schemas.openxmlformats.org/spreadsheetml/2006/main">
  <authors>
    <author>Author</author>
  </authors>
  <commentList>
    <comment ref="B9" authorId="0" shapeId="0">
      <text>
        <r>
          <rPr>
            <b/>
            <sz val="9"/>
            <color indexed="81"/>
            <rFont val="Tahoma"/>
            <family val="2"/>
            <charset val="204"/>
          </rPr>
          <t>Author:</t>
        </r>
        <r>
          <rPr>
            <sz val="9"/>
            <color indexed="81"/>
            <rFont val="Tahoma"/>
            <family val="2"/>
            <charset val="204"/>
          </rPr>
          <t xml:space="preserve">
"West Coast port issue has been a problem for exporting." (Food, Beverage &amp; Tobacco Products)
"Business is steady to slightly up." (Fabricated Metal Products)</t>
        </r>
      </text>
    </comment>
  </commentList>
</comments>
</file>

<file path=xl/comments3.xml><?xml version="1.0" encoding="utf-8"?>
<comments xmlns="http://schemas.openxmlformats.org/spreadsheetml/2006/main">
  <authors>
    <author>Author</author>
  </authors>
  <commentList>
    <comment ref="A2" authorId="0" shapeId="0">
      <text>
        <r>
          <rPr>
            <b/>
            <sz val="9"/>
            <color indexed="81"/>
            <rFont val="Tahoma"/>
            <family val="2"/>
            <charset val="204"/>
          </rPr>
          <t>Author:</t>
        </r>
        <r>
          <rPr>
            <sz val="9"/>
            <color indexed="81"/>
            <rFont val="Tahoma"/>
            <family val="2"/>
            <charset val="204"/>
          </rPr>
          <t xml:space="preserve">
Описание на секторите. С какво се занимават. Помогна за Computer And Electronic Products.</t>
        </r>
      </text>
    </comment>
  </commentList>
</comments>
</file>

<file path=xl/comments4.xml><?xml version="1.0" encoding="utf-8"?>
<comments xmlns="http://schemas.openxmlformats.org/spreadsheetml/2006/main">
  <authors>
    <author>Author</author>
  </authors>
  <commentList>
    <comment ref="CA27" authorId="0" shapeId="0">
      <text>
        <r>
          <rPr>
            <b/>
            <sz val="9"/>
            <color indexed="81"/>
            <rFont val="Tahoma"/>
            <family val="2"/>
            <charset val="204"/>
          </rPr>
          <t>Тълкуване на данните - Когато имаме данни над 0, без значение от това дали разглеждаме основния ISM rating или подсекторите. Данни над 0 означават, че сектора расте, а под 0, че се свива. 
Виж как Антон и компания ги тълкуват.</t>
        </r>
      </text>
    </comment>
    <comment ref="CA28" authorId="0" shapeId="0">
      <text>
        <r>
          <rPr>
            <sz val="9"/>
            <color indexed="81"/>
            <rFont val="Tahoma"/>
            <family val="2"/>
            <charset val="204"/>
          </rPr>
          <t xml:space="preserve">Author:
След резкия скок миналия месец данните отново се връщат ниско долу (4), а новите поръчки дори преминават в негативна територия. Несигурността около сектора се увеличава, което предполага колебания през следващите месеци. Сектора би могъл да се използва за хеджиране.
Какво ни показват данните?
New orders: -2 ;
Production:  0;
Employment:  0;
Deliveries:  -11;
Inventory:  6;
What the respondent say?
Speechless.
Препоръка - Hold. Сектора изпитва затруднения след ковид и не може да регистрира силен ръст, който да накра инвеститорите да повярват в тези производители. В допълнение, въпреки добрите данни за Apparel този месец, трябва да внимаваме с дългите там, тъй като слаб Textille Mills сектор означава понижени поръчки от страна на Апарелл, следователно слаби очаквания...
</t>
        </r>
      </text>
    </comment>
    <comment ref="CA29" authorId="0" shapeId="0">
      <text>
        <r>
          <rPr>
            <b/>
            <sz val="9"/>
            <color indexed="81"/>
            <rFont val="Tahoma"/>
            <family val="2"/>
            <charset val="204"/>
          </rPr>
          <t>Pesho:</t>
        </r>
        <r>
          <rPr>
            <sz val="9"/>
            <color indexed="81"/>
            <rFont val="Tahoma"/>
            <family val="2"/>
            <charset val="204"/>
          </rPr>
          <t xml:space="preserve">
Основният ISM се връща в негативна територия, заедно и с най-важните два компонента - новите поръчки и производството. Единтвено новозаетите бележат повишение, което предполага засилване на сектора в близките месеци. Към момента обаче късите са по-удачни.
Сектора се занимава с производството на много широк кръг от материали - от медицински принаджелности през спортни стоки, до офис материали... Това предполага по-плавни движения и рядко бихме могли да търсим висока възвращаемост там. За сметка на това можем да го използваме за хедж! 
</t>
        </r>
        <r>
          <rPr>
            <b/>
            <sz val="9"/>
            <color indexed="81"/>
            <rFont val="Tahoma"/>
            <family val="2"/>
            <charset val="204"/>
          </rPr>
          <t>Какво ни казват данните към момента?</t>
        </r>
        <r>
          <rPr>
            <sz val="9"/>
            <color indexed="81"/>
            <rFont val="Tahoma"/>
            <family val="2"/>
            <charset val="204"/>
          </rPr>
          <t xml:space="preserve">
New orders: -1;
Production: -1;
Employment:  5;
Deliveries: -7;
Inventory:   0;
</t>
        </r>
        <r>
          <rPr>
            <b/>
            <sz val="9"/>
            <color indexed="81"/>
            <rFont val="Tahoma"/>
            <family val="2"/>
            <charset val="204"/>
          </rPr>
          <t xml:space="preserve">What respondents saying? 
</t>
        </r>
        <r>
          <rPr>
            <sz val="9"/>
            <color indexed="81"/>
            <rFont val="Tahoma"/>
            <family val="2"/>
            <charset val="204"/>
          </rPr>
          <t xml:space="preserve">„Продажбите сега надвишават нивата отпреди COVID-19, но несигурността остава през зимните месеци, докато COVID-19 все още се разраства.“
</t>
        </r>
        <r>
          <rPr>
            <b/>
            <sz val="9"/>
            <color indexed="81"/>
            <rFont val="Tahoma"/>
            <family val="2"/>
            <charset val="204"/>
          </rPr>
          <t>Препоръка:</t>
        </r>
        <r>
          <rPr>
            <sz val="9"/>
            <color indexed="81"/>
            <rFont val="Tahoma"/>
            <family val="2"/>
            <charset val="204"/>
          </rPr>
          <t xml:space="preserve"> </t>
        </r>
        <r>
          <rPr>
            <b/>
            <sz val="9"/>
            <color indexed="81"/>
            <rFont val="Tahoma"/>
            <family val="2"/>
            <charset val="204"/>
          </rPr>
          <t>Sell,</t>
        </r>
        <r>
          <rPr>
            <sz val="9"/>
            <color indexed="81"/>
            <rFont val="Tahoma"/>
            <family val="2"/>
            <charset val="204"/>
          </rPr>
          <t xml:space="preserve"> предвид слабите очаквания и свиването на новите поръчки, производството и запасите. Несигурността на мениджърите потвърждава негативната картина.</t>
        </r>
      </text>
    </comment>
    <comment ref="CA30" authorId="0" shapeId="0">
      <text>
        <r>
          <rPr>
            <b/>
            <sz val="9"/>
            <color indexed="81"/>
            <rFont val="Tahoma"/>
            <family val="2"/>
            <charset val="204"/>
          </rPr>
          <t>Pesho:</t>
        </r>
        <r>
          <rPr>
            <sz val="9"/>
            <color indexed="81"/>
            <rFont val="Tahoma"/>
            <family val="2"/>
            <charset val="204"/>
          </rPr>
          <t xml:space="preserve">
Основният ISM остава "долу" на нива от само 2 пункта. Новите поръчки бележат срив и минават в негативна  територия - лошо за сектора. Лидерите в сектора, като кока - кола, пепси, крафт хайнс бележат понижение от момента на излизане на ISM-a. Наемането на нова работна, ръка заедно със запасите минават в негативна територия, което показва, че мениджърите в сектора не очакват силно развитие скоро. 
</t>
        </r>
        <r>
          <rPr>
            <b/>
            <sz val="9"/>
            <color indexed="81"/>
            <rFont val="Tahoma"/>
            <family val="2"/>
            <charset val="204"/>
          </rPr>
          <t xml:space="preserve">Какво ни казва данните към момента? 
</t>
        </r>
        <r>
          <rPr>
            <sz val="9"/>
            <color indexed="81"/>
            <rFont val="Tahoma"/>
            <family val="2"/>
            <charset val="204"/>
          </rPr>
          <t xml:space="preserve">New orders: -3; 
Production: 0; 
Employment: -3; 
Deliveries: -8; 
Inventories: -3;
</t>
        </r>
        <r>
          <rPr>
            <b/>
            <sz val="9"/>
            <color indexed="81"/>
            <rFont val="Tahoma"/>
            <family val="2"/>
            <charset val="204"/>
          </rPr>
          <t xml:space="preserve">What the respondents saying?
</t>
        </r>
        <r>
          <rPr>
            <sz val="9"/>
            <color indexed="81"/>
            <rFont val="Tahoma"/>
            <family val="2"/>
            <charset val="204"/>
          </rPr>
          <t xml:space="preserve">COVID-19 ни влияе по-силно сега, отколкото през март. Доставчиците на услуги в сектора не могат да поддържат нивата на обслужване поради недостиг на служители. Логистичните проблеми също ни забавят поради проблеми, свързани с коронавируса.
</t>
        </r>
        <r>
          <rPr>
            <b/>
            <sz val="9"/>
            <color indexed="81"/>
            <rFont val="Tahoma"/>
            <family val="2"/>
            <charset val="204"/>
          </rPr>
          <t>Препоръка</t>
        </r>
        <r>
          <rPr>
            <sz val="9"/>
            <color indexed="81"/>
            <rFont val="Tahoma"/>
            <family val="2"/>
            <charset val="204"/>
          </rPr>
          <t xml:space="preserve"> - Hold, тъй като сектора е от стратегическо значение за страната. Затваряне на дълги позиции в този момент е удачно решение, предвид дългия период на непрестанен растеж. Акциите в сектора са "високо", а лошия ISM дава предпоставка за здравословна корекция. Чакаме по-добри резултати за Long позициониране в бъдеще.</t>
        </r>
      </text>
    </comment>
    <comment ref="CA31" authorId="0" shapeId="0">
      <text>
        <r>
          <rPr>
            <b/>
            <sz val="9"/>
            <color indexed="81"/>
            <rFont val="Tahoma"/>
            <family val="2"/>
            <charset val="204"/>
          </rPr>
          <t>Pesho:</t>
        </r>
        <r>
          <rPr>
            <sz val="9"/>
            <color indexed="81"/>
            <rFont val="Tahoma"/>
            <family val="2"/>
            <charset val="204"/>
          </rPr>
          <t xml:space="preserve">
След много добрите 4 мессеца на непрастанен темп на растеж, сектора бележи рязък спад в развититето си. Новите поръчки се понижават в близост до нула, докато основния ISM преминава в негативна територия: -2. Впечатление прави, че всички компоненти в сектора бележат рязко понижение, което предполага почти сигурно забавяне в индустрията и добри възможности за къси в сектора.
</t>
        </r>
        <r>
          <rPr>
            <b/>
            <sz val="9"/>
            <color indexed="81"/>
            <rFont val="Tahoma"/>
            <family val="2"/>
            <charset val="204"/>
          </rPr>
          <t>Какво ни показват данните?</t>
        </r>
        <r>
          <rPr>
            <sz val="9"/>
            <color indexed="81"/>
            <rFont val="Tahoma"/>
            <family val="2"/>
            <charset val="204"/>
          </rPr>
          <t xml:space="preserve">
New orders:  1;
Production: -1;
Employment: -2;
Deliveries: -7;
Inventory:  -2;
</t>
        </r>
        <r>
          <rPr>
            <b/>
            <sz val="9"/>
            <color indexed="81"/>
            <rFont val="Tahoma"/>
            <family val="2"/>
            <charset val="204"/>
          </rPr>
          <t xml:space="preserve">
What the respondent say?</t>
        </r>
        <r>
          <rPr>
            <sz val="9"/>
            <color indexed="81"/>
            <rFont val="Tahoma"/>
            <family val="2"/>
            <charset val="204"/>
          </rPr>
          <t xml:space="preserve">
</t>
        </r>
        <r>
          <rPr>
            <b/>
            <sz val="9"/>
            <color indexed="81"/>
            <rFont val="Tahoma"/>
            <family val="2"/>
            <charset val="204"/>
          </rPr>
          <t>Speechless.
Препоръка - Sell</t>
        </r>
        <r>
          <rPr>
            <sz val="9"/>
            <color indexed="81"/>
            <rFont val="Tahoma"/>
            <family val="2"/>
            <charset val="204"/>
          </rPr>
          <t>. Наблюдава се силно понижение в темпа на растеж в сектора, което предполага забавяне през следващите няколко месеца. Липсата на коментар също предполага негативните настроения да преобладават през Q1-21.</t>
        </r>
      </text>
    </comment>
    <comment ref="CA32" authorId="0" shapeId="0">
      <text>
        <r>
          <rPr>
            <b/>
            <sz val="9"/>
            <color indexed="81"/>
            <rFont val="Tahoma"/>
            <family val="2"/>
            <charset val="204"/>
          </rPr>
          <t>Pesho:</t>
        </r>
        <r>
          <rPr>
            <sz val="9"/>
            <color indexed="81"/>
            <rFont val="Tahoma"/>
            <family val="2"/>
            <charset val="204"/>
          </rPr>
          <t xml:space="preserve">
Нов рекорд за PMI след ковид - 11. Наблюдава се стабилен растеж на компонентите, което предполага, че сектора се взъстановява успешно след ковид. Новите поръчки, заедно с производството и новозаетите в сектора потвърждават добрите перспективи. Запасите остават на негативна територия, което предполага, че мениджърите са предпазливи по отношение на обемите.
</t>
        </r>
        <r>
          <rPr>
            <b/>
            <sz val="9"/>
            <color indexed="81"/>
            <rFont val="Tahoma"/>
            <family val="2"/>
            <charset val="204"/>
          </rPr>
          <t xml:space="preserve">
Какво ни показват данните?</t>
        </r>
        <r>
          <rPr>
            <sz val="9"/>
            <color indexed="81"/>
            <rFont val="Tahoma"/>
            <family val="2"/>
            <charset val="204"/>
          </rPr>
          <t xml:space="preserve">
New orders:   8;
Production:   7;
Employment:   3;
Deliveries:  -3;
Inventory:   -2;
</t>
        </r>
        <r>
          <rPr>
            <b/>
            <sz val="9"/>
            <color indexed="81"/>
            <rFont val="Tahoma"/>
            <family val="2"/>
            <charset val="204"/>
          </rPr>
          <t>What the respondent say?</t>
        </r>
        <r>
          <rPr>
            <sz val="9"/>
            <color indexed="81"/>
            <rFont val="Tahoma"/>
            <family val="2"/>
            <charset val="204"/>
          </rPr>
          <t xml:space="preserve">
"Нашата индустрия продължава да получава подкрепа от ваксинацията по света. Въпреки че услугите ни се забавят, много клиенти не се отказват и бизнесът се засили през последния месец - особено в Китай , където растежът на бизнеса е отново в релси."
</t>
        </r>
        <r>
          <rPr>
            <b/>
            <sz val="9"/>
            <color indexed="81"/>
            <rFont val="Tahoma"/>
            <family val="2"/>
            <charset val="204"/>
          </rPr>
          <t>Препоръка - Buy</t>
        </r>
        <r>
          <rPr>
            <sz val="9"/>
            <color indexed="81"/>
            <rFont val="Tahoma"/>
            <family val="2"/>
            <charset val="204"/>
          </rPr>
          <t>. Стабилен ръст на всички компоненти, като сасмо запасите внасят съмнение за бъдещото развитие.</t>
        </r>
      </text>
    </comment>
    <comment ref="CA33" authorId="0" shapeId="0">
      <text>
        <r>
          <rPr>
            <b/>
            <sz val="9"/>
            <color indexed="81"/>
            <rFont val="Tahoma"/>
            <family val="2"/>
            <charset val="204"/>
          </rPr>
          <t>Pesho:</t>
        </r>
        <r>
          <rPr>
            <sz val="9"/>
            <color indexed="81"/>
            <rFont val="Tahoma"/>
            <family val="2"/>
            <charset val="204"/>
          </rPr>
          <t xml:space="preserve">
Силен ръст на PMI - 15. Основните компоненти бележат растеж, което предполага силни очаквания в сектора.Новите поръчки се покачват, производството също, а новозаетите се увеличават. Притеснение оказват ниските запаси, които трябва да наблюдаваме следващия месец.
</t>
        </r>
        <r>
          <rPr>
            <b/>
            <sz val="9"/>
            <color indexed="81"/>
            <rFont val="Tahoma"/>
            <family val="2"/>
            <charset val="204"/>
          </rPr>
          <t xml:space="preserve">
Какво ни показват данните?</t>
        </r>
        <r>
          <rPr>
            <sz val="9"/>
            <color indexed="81"/>
            <rFont val="Tahoma"/>
            <family val="2"/>
            <charset val="204"/>
          </rPr>
          <t xml:space="preserve">
New orders:  11;
Production:  10;
Employment:   7;
Deliveries: -12;
Inventory:   -5;
</t>
        </r>
        <r>
          <rPr>
            <b/>
            <sz val="9"/>
            <color indexed="81"/>
            <rFont val="Tahoma"/>
            <family val="2"/>
            <charset val="204"/>
          </rPr>
          <t>What the respondent say?</t>
        </r>
        <r>
          <rPr>
            <sz val="9"/>
            <color indexed="81"/>
            <rFont val="Tahoma"/>
            <family val="2"/>
            <charset val="204"/>
          </rPr>
          <t xml:space="preserve">
Speechless.
</t>
        </r>
        <r>
          <rPr>
            <b/>
            <sz val="9"/>
            <color indexed="81"/>
            <rFont val="Tahoma"/>
            <family val="2"/>
            <charset val="204"/>
          </rPr>
          <t>Препоръка - Buy</t>
        </r>
        <r>
          <rPr>
            <sz val="9"/>
            <color indexed="81"/>
            <rFont val="Tahoma"/>
            <family val="2"/>
            <charset val="204"/>
          </rPr>
          <t>. Колективният ръст на PMI с всички важни компоненти сочи, че се очкава стабилен растеж в сектора през следващите месеци. В допълнение, строителството на малки и евтини къщи в провинцията продължава да се увеличава след ковид, което води до ръст на обзавеждането.</t>
        </r>
      </text>
    </comment>
    <comment ref="CA34" authorId="0" shapeId="0">
      <text>
        <r>
          <rPr>
            <b/>
            <sz val="9"/>
            <color indexed="81"/>
            <rFont val="Tahoma"/>
            <family val="2"/>
            <charset val="204"/>
          </rPr>
          <t>Pesho:</t>
        </r>
        <r>
          <rPr>
            <sz val="9"/>
            <color indexed="81"/>
            <rFont val="Tahoma"/>
            <family val="2"/>
            <charset val="204"/>
          </rPr>
          <t xml:space="preserve">
Основният PMI бележи ръст спрямо миналия месец, но двата основни компонента удрят нулата, което предполага, че можем да очакваме забавяне в сектора. Запасите се покачват значително, най-вероятно заради липсата на нови поръчки. Производството пада, а наемането на нова работна ръка липсва. Сектора е удачен за затваряне на дълги позиции.
</t>
        </r>
        <r>
          <rPr>
            <b/>
            <sz val="9"/>
            <color indexed="81"/>
            <rFont val="Tahoma"/>
            <family val="2"/>
            <charset val="204"/>
          </rPr>
          <t>Какво ни показват данните?</t>
        </r>
        <r>
          <rPr>
            <sz val="9"/>
            <color indexed="81"/>
            <rFont val="Tahoma"/>
            <family val="2"/>
            <charset val="204"/>
          </rPr>
          <t xml:space="preserve">
New orders:   0;
Production:   0;
Employment:   0;
Deliveries: -15;
Inventory:    5;
</t>
        </r>
        <r>
          <rPr>
            <b/>
            <sz val="9"/>
            <color indexed="81"/>
            <rFont val="Tahoma"/>
            <family val="2"/>
            <charset val="204"/>
          </rPr>
          <t xml:space="preserve">
What the respondent say?</t>
        </r>
        <r>
          <rPr>
            <sz val="9"/>
            <color indexed="81"/>
            <rFont val="Tahoma"/>
            <family val="2"/>
            <charset val="204"/>
          </rPr>
          <t xml:space="preserve">
Speechless.
</t>
        </r>
        <r>
          <rPr>
            <b/>
            <sz val="9"/>
            <color indexed="81"/>
            <rFont val="Tahoma"/>
            <family val="2"/>
            <charset val="204"/>
          </rPr>
          <t xml:space="preserve">
Препоръка - HOLD</t>
        </r>
        <r>
          <rPr>
            <sz val="9"/>
            <color indexed="81"/>
            <rFont val="Tahoma"/>
            <family val="2"/>
            <charset val="204"/>
          </rPr>
          <t>. Наблюдаваме ръст на основния PMI, но 2-та най-важни компонента се понижават - затваряме дългите и оставаме на Hold.</t>
        </r>
      </text>
    </comment>
    <comment ref="CA35" authorId="0" shapeId="0">
      <text>
        <r>
          <rPr>
            <b/>
            <sz val="9"/>
            <color indexed="81"/>
            <rFont val="Tahoma"/>
            <family val="2"/>
            <charset val="204"/>
          </rPr>
          <t>Pesho:</t>
        </r>
        <r>
          <rPr>
            <sz val="9"/>
            <color indexed="81"/>
            <rFont val="Tahoma"/>
            <family val="2"/>
            <charset val="204"/>
          </rPr>
          <t xml:space="preserve">
Сектора все още стои ниско долу и в близост до 0. Оснвоните компоненти движещи индустрията стоят в отрицателна територия, което означава, че сектора все още изпитва затрудненията породени от ковид. Производството скача рязко през декември, но това не означава много, тъй като това е породено от новогодишните празници.
</t>
        </r>
        <r>
          <rPr>
            <b/>
            <sz val="9"/>
            <color indexed="81"/>
            <rFont val="Tahoma"/>
            <family val="2"/>
            <charset val="204"/>
          </rPr>
          <t xml:space="preserve">
Какво ни показват данните?</t>
        </r>
        <r>
          <rPr>
            <sz val="9"/>
            <color indexed="81"/>
            <rFont val="Tahoma"/>
            <family val="2"/>
            <charset val="204"/>
          </rPr>
          <t xml:space="preserve">
New orders:   0;
Production:  12;
Employment:  -5;
Deliveries: -13;
Inventory:    7;
</t>
        </r>
        <r>
          <rPr>
            <b/>
            <sz val="9"/>
            <color indexed="81"/>
            <rFont val="Tahoma"/>
            <family val="2"/>
            <charset val="204"/>
          </rPr>
          <t xml:space="preserve">
What the respondent say?</t>
        </r>
        <r>
          <rPr>
            <sz val="9"/>
            <color indexed="81"/>
            <rFont val="Tahoma"/>
            <family val="2"/>
            <charset val="204"/>
          </rPr>
          <t xml:space="preserve">
Speechless.
</t>
        </r>
        <r>
          <rPr>
            <b/>
            <sz val="9"/>
            <color indexed="81"/>
            <rFont val="Tahoma"/>
            <family val="2"/>
            <charset val="204"/>
          </rPr>
          <t>Препоръка - Sell.</t>
        </r>
        <r>
          <rPr>
            <sz val="9"/>
            <color indexed="81"/>
            <rFont val="Tahoma"/>
            <family val="2"/>
            <charset val="204"/>
          </rPr>
          <t xml:space="preserve"> Ръст, какъвто и да е през последните 5 месеца липсва, което прави компаниите от сектора идеални за хедж. Не можем да очакваме рязък скок в сектора. Липсата на коментар от страна на мениджърите също допринася за съмнителната картина.</t>
        </r>
      </text>
    </comment>
    <comment ref="CA36" authorId="0" shapeId="0">
      <text>
        <r>
          <rPr>
            <b/>
            <sz val="9"/>
            <color indexed="81"/>
            <rFont val="Tahoma"/>
            <family val="2"/>
            <charset val="204"/>
          </rPr>
          <t xml:space="preserve">даже няма да обяснявам, Що short :-D </t>
        </r>
      </text>
    </comment>
    <comment ref="CA37" authorId="0" shapeId="0">
      <text>
        <r>
          <rPr>
            <b/>
            <sz val="9"/>
            <color indexed="81"/>
            <rFont val="Tahoma"/>
            <family val="2"/>
            <charset val="204"/>
          </rPr>
          <t>Author:</t>
        </r>
        <r>
          <rPr>
            <sz val="9"/>
            <color indexed="81"/>
            <rFont val="Tahoma"/>
            <family val="2"/>
            <charset val="204"/>
          </rPr>
          <t xml:space="preserve">
Основният PMI остава на добри нива от 7 пункта, докато новите поръчки заедно с производството бележат пониежение. Запасите заедно с наемането на нови работници бележат лек ръст, което предполага, че мениджърите очакват развитието да се запази в следващите месеци.
</t>
        </r>
        <r>
          <rPr>
            <b/>
            <sz val="9"/>
            <color indexed="81"/>
            <rFont val="Tahoma"/>
            <family val="2"/>
            <charset val="204"/>
          </rPr>
          <t xml:space="preserve">
Какво ни казват данните? </t>
        </r>
        <r>
          <rPr>
            <sz val="9"/>
            <color indexed="81"/>
            <rFont val="Tahoma"/>
            <family val="2"/>
            <charset val="204"/>
          </rPr>
          <t xml:space="preserve">
New orders: 3; 
Production: 1; 
Employment: 2; 
Deliveries: -6; 
Inventory: 3;
</t>
        </r>
        <r>
          <rPr>
            <b/>
            <sz val="9"/>
            <color indexed="81"/>
            <rFont val="Tahoma"/>
            <family val="2"/>
            <charset val="204"/>
          </rPr>
          <t>What the respondent say?</t>
        </r>
        <r>
          <rPr>
            <sz val="9"/>
            <color indexed="81"/>
            <rFont val="Tahoma"/>
            <family val="2"/>
            <charset val="204"/>
          </rPr>
          <t xml:space="preserve">
Въпреки ковид, ограниченията на клиентите, проблемите с персонала и доставките, сектора успява да отбележи лек растеж спрямо 2019 година. - Buy.
</t>
        </r>
        <r>
          <rPr>
            <b/>
            <sz val="9"/>
            <color indexed="81"/>
            <rFont val="Tahoma"/>
            <family val="2"/>
            <charset val="204"/>
          </rPr>
          <t>Препоръка - Buy</t>
        </r>
        <r>
          <rPr>
            <sz val="9"/>
            <color indexed="81"/>
            <rFont val="Tahoma"/>
            <family val="2"/>
            <charset val="204"/>
          </rPr>
          <t xml:space="preserve">, с 1/3 обеми или просто задържане на старите понгови позиции предвид стабилния растеж на PMI. Под внмание остават новите поръчки и производството, които ако следващия месец отбележат ново понижение ще забавят растежа в сектора и трябва да сме готови да ликвидираме дългите. Мениджърите в сектора остават позитивни, въпреки понижението в производството и поръчките. Следващият месец ще е решаващ. 
</t>
        </r>
      </text>
    </comment>
    <comment ref="CA38" authorId="0" shapeId="0">
      <text>
        <r>
          <rPr>
            <b/>
            <sz val="9"/>
            <color indexed="81"/>
            <rFont val="Tahoma"/>
            <family val="2"/>
            <charset val="204"/>
          </rPr>
          <t>Author:</t>
        </r>
        <r>
          <rPr>
            <sz val="9"/>
            <color indexed="81"/>
            <rFont val="Tahoma"/>
            <family val="2"/>
            <charset val="204"/>
          </rPr>
          <t xml:space="preserve">
Основния PMI бележи рекордни стойност </t>
        </r>
        <r>
          <rPr>
            <b/>
            <sz val="9"/>
            <color indexed="81"/>
            <rFont val="Tahoma"/>
            <family val="2"/>
            <charset val="204"/>
          </rPr>
          <t>(12</t>
        </r>
        <r>
          <rPr>
            <sz val="9"/>
            <color indexed="81"/>
            <rFont val="Tahoma"/>
            <family val="2"/>
            <charset val="204"/>
          </rPr>
          <t xml:space="preserve">)и в след кризисния период, заедно с новите поръчки и запасите. Наблюдава се лек спад в производството и наемането на нова работна ръка, което може да ограничи експанзията през следващите месеци.
</t>
        </r>
        <r>
          <rPr>
            <b/>
            <sz val="9"/>
            <color indexed="81"/>
            <rFont val="Tahoma"/>
            <family val="2"/>
            <charset val="204"/>
          </rPr>
          <t xml:space="preserve">Какво казват цифрите? </t>
        </r>
        <r>
          <rPr>
            <sz val="9"/>
            <color indexed="81"/>
            <rFont val="Tahoma"/>
            <family val="2"/>
            <charset val="204"/>
          </rPr>
          <t xml:space="preserve">
New orders: 9; 
Production: 4; 
Employment: 1; 
Deliveries: -9; 
Inventory: 4;
</t>
        </r>
        <r>
          <rPr>
            <b/>
            <sz val="9"/>
            <color indexed="81"/>
            <rFont val="Tahoma"/>
            <family val="2"/>
            <charset val="204"/>
          </rPr>
          <t xml:space="preserve">
What the respondent say? </t>
        </r>
        <r>
          <rPr>
            <sz val="9"/>
            <color indexed="81"/>
            <rFont val="Tahoma"/>
            <family val="2"/>
            <charset val="204"/>
          </rPr>
          <t xml:space="preserve">
"Sales are now slightly above pre-COVID-19 sales." (Machinery)
</t>
        </r>
        <r>
          <rPr>
            <b/>
            <sz val="9"/>
            <color indexed="81"/>
            <rFont val="Tahoma"/>
            <family val="2"/>
            <charset val="204"/>
          </rPr>
          <t>Препоръка - Buy</t>
        </r>
        <r>
          <rPr>
            <sz val="9"/>
            <color indexed="81"/>
            <rFont val="Tahoma"/>
            <family val="2"/>
            <charset val="204"/>
          </rPr>
          <t>, на лидерите в сектора при условие, че дават добри нива. Цифрте са много добри, резултатите на сектора са по-добри от преди ковид, а мениджърите са позитивно настроени за сектора.</t>
        </r>
      </text>
    </comment>
    <comment ref="CA39" authorId="0" shapeId="0">
      <text>
        <r>
          <rPr>
            <b/>
            <sz val="9"/>
            <color indexed="81"/>
            <rFont val="Tahoma"/>
            <family val="2"/>
            <charset val="204"/>
          </rPr>
          <t>Author:</t>
        </r>
        <r>
          <rPr>
            <sz val="9"/>
            <color indexed="81"/>
            <rFont val="Tahoma"/>
            <family val="2"/>
            <charset val="204"/>
          </rPr>
          <t xml:space="preserve">
Основния PMI остава високо</t>
        </r>
        <r>
          <rPr>
            <b/>
            <sz val="9"/>
            <color indexed="81"/>
            <rFont val="Tahoma"/>
            <family val="2"/>
            <charset val="204"/>
          </rPr>
          <t xml:space="preserve"> (13)</t>
        </r>
        <r>
          <rPr>
            <sz val="9"/>
            <color indexed="81"/>
            <rFont val="Tahoma"/>
            <family val="2"/>
            <charset val="204"/>
          </rPr>
          <t xml:space="preserve">, докато новите поръчки sе понижават леко за втори пореден месец, производството остава на същото ниво на растеж, а новонаетите и запасите се покачват. Последните предполагат, че очакванията на мениджърите за сектора са добри. Предвид, че се намираме в пост кризисен период се предполага, че тежката индустрия ще се радва на свеж паричен поток.
</t>
        </r>
        <r>
          <rPr>
            <b/>
            <sz val="9"/>
            <color indexed="81"/>
            <rFont val="Tahoma"/>
            <family val="2"/>
            <charset val="204"/>
          </rPr>
          <t xml:space="preserve">
Какво казват цифрите? </t>
        </r>
        <r>
          <rPr>
            <sz val="9"/>
            <color indexed="81"/>
            <rFont val="Tahoma"/>
            <family val="2"/>
            <charset val="204"/>
          </rPr>
          <t xml:space="preserve">
New order: 13; 
Production: 7; 
Employment: 4; 
Deliveries: -16; 
Inventory: 2; 
</t>
        </r>
        <r>
          <rPr>
            <b/>
            <sz val="9"/>
            <color indexed="81"/>
            <rFont val="Tahoma"/>
            <family val="2"/>
            <charset val="204"/>
          </rPr>
          <t>What the respondent Say?</t>
        </r>
        <r>
          <rPr>
            <sz val="9"/>
            <color indexed="81"/>
            <rFont val="Tahoma"/>
            <family val="2"/>
            <charset val="204"/>
          </rPr>
          <t xml:space="preserve">
Настоящата перспектива за бизнеса е силна през първото тримесечие на 2021 г. Очакваме 20% ръст на продажбите за 2021 година.
</t>
        </r>
        <r>
          <rPr>
            <b/>
            <sz val="9"/>
            <color indexed="81"/>
            <rFont val="Tahoma"/>
            <family val="2"/>
            <charset val="204"/>
          </rPr>
          <t>Препоръка - Buy.</t>
        </r>
        <r>
          <rPr>
            <sz val="9"/>
            <color indexed="81"/>
            <rFont val="Tahoma"/>
            <family val="2"/>
            <charset val="204"/>
          </rPr>
          <t xml:space="preserve"> Ръста на основния PMI остава силен. Наблюдават се леки колебания в ръста на новите поръчки, но като цяло перспективите пред сектора остават много добри. Очакванията на мениджърите са 20% ръст през Q1-2021.</t>
        </r>
      </text>
    </comment>
    <comment ref="CA40" authorId="0" shapeId="0">
      <text>
        <r>
          <rPr>
            <b/>
            <sz val="9"/>
            <color indexed="81"/>
            <rFont val="Tahoma"/>
            <family val="2"/>
            <charset val="204"/>
          </rPr>
          <t>Pesho:</t>
        </r>
        <r>
          <rPr>
            <sz val="9"/>
            <color indexed="81"/>
            <rFont val="Tahoma"/>
            <family val="2"/>
            <charset val="204"/>
          </rPr>
          <t xml:space="preserve">
Рязък спад в основния PMI -2, заедно с 5-те компонента.Новозаетите + запасите влизат в негативна територия, което означава, че очакванията са негативни към сектора.
</t>
        </r>
        <r>
          <rPr>
            <b/>
            <sz val="9"/>
            <color indexed="81"/>
            <rFont val="Tahoma"/>
            <family val="2"/>
            <charset val="204"/>
          </rPr>
          <t>Какво ни показват данните?</t>
        </r>
        <r>
          <rPr>
            <sz val="9"/>
            <color indexed="81"/>
            <rFont val="Tahoma"/>
            <family val="2"/>
            <charset val="204"/>
          </rPr>
          <t xml:space="preserve">
New orders:   2;
Production:   2;
Employment:  -1;
Deliveries: -10;
Inventory:   -3;
</t>
        </r>
        <r>
          <rPr>
            <b/>
            <sz val="9"/>
            <color indexed="81"/>
            <rFont val="Tahoma"/>
            <family val="2"/>
            <charset val="204"/>
          </rPr>
          <t>What the respondent say?</t>
        </r>
        <r>
          <rPr>
            <sz val="9"/>
            <color indexed="81"/>
            <rFont val="Tahoma"/>
            <family val="2"/>
            <charset val="204"/>
          </rPr>
          <t xml:space="preserve">
"Бизнесът е по-силен от очакваното, с по-голямо търсене на много продукти. Волатилността продължава поради много постоянната пандемия и свързаните с нея рискове."
</t>
        </r>
        <r>
          <rPr>
            <b/>
            <sz val="9"/>
            <color indexed="81"/>
            <rFont val="Tahoma"/>
            <family val="2"/>
            <charset val="204"/>
          </rPr>
          <t>Препоръка - HOLD.</t>
        </r>
        <r>
          <rPr>
            <sz val="9"/>
            <color indexed="81"/>
            <rFont val="Tahoma"/>
            <family val="2"/>
            <charset val="204"/>
          </rPr>
          <t xml:space="preserve"> Понижението в основните компоненти ще доведе до затваряне на позиции, но положителните коментари от друга страна сочат, че всичко с бизнеса е наред. Следващият месец ще бъде решаващ, тъй като коментарите могат да се потвърдят или обратно, нещата да отидат на зле.</t>
        </r>
      </text>
    </comment>
    <comment ref="CA41" authorId="0" shapeId="0">
      <text>
        <r>
          <rPr>
            <b/>
            <sz val="9"/>
            <color indexed="81"/>
            <rFont val="Tahoma"/>
            <family val="2"/>
            <charset val="204"/>
          </rPr>
          <t>Author:</t>
        </r>
        <r>
          <rPr>
            <sz val="9"/>
            <color indexed="81"/>
            <rFont val="Tahoma"/>
            <family val="2"/>
            <charset val="204"/>
          </rPr>
          <t xml:space="preserve">
За пръв път след ковид сектора регистрира силен растеж. Основния PMI достигна ниво от </t>
        </r>
        <r>
          <rPr>
            <b/>
            <sz val="9"/>
            <color indexed="81"/>
            <rFont val="Tahoma"/>
            <family val="2"/>
            <charset val="204"/>
          </rPr>
          <t>10 пункта,</t>
        </r>
        <r>
          <rPr>
            <sz val="9"/>
            <color indexed="81"/>
            <rFont val="Tahoma"/>
            <family val="2"/>
            <charset val="204"/>
          </rPr>
          <t xml:space="preserve"> като новите поръчки, заедно с производството и запасите бележат по-високи стойности. Не наблюдаваме търсене на нова работна ръка, което показва, че компаниите в сектора или не са очаквали този ръст или биват по-предпазливи в създалата се ситуация.
</t>
        </r>
        <r>
          <rPr>
            <b/>
            <sz val="9"/>
            <color indexed="81"/>
            <rFont val="Tahoma"/>
            <family val="2"/>
            <charset val="204"/>
          </rPr>
          <t>Какво казват цифрите?</t>
        </r>
        <r>
          <rPr>
            <sz val="9"/>
            <color indexed="81"/>
            <rFont val="Tahoma"/>
            <family val="2"/>
            <charset val="204"/>
          </rPr>
          <t xml:space="preserve">
New orders: 6;
Production: 3;
Employment: 0;
Deliveries: -5;
Inventory: 1;
</t>
        </r>
        <r>
          <rPr>
            <b/>
            <sz val="9"/>
            <color indexed="81"/>
            <rFont val="Tahoma"/>
            <family val="2"/>
            <charset val="204"/>
          </rPr>
          <t>What the respondent say?</t>
        </r>
        <r>
          <rPr>
            <sz val="9"/>
            <color indexed="81"/>
            <rFont val="Tahoma"/>
            <family val="2"/>
            <charset val="204"/>
          </rPr>
          <t xml:space="preserve">
COVID-19 причинява проблеми във веригата на доставки. Доставчиците от първи и втори ред изпитват трудности Необходима е още работа, за да се гарантира, че доставчиците ни ще издържат всеки проблем по веригата. Въпреки това бъдещата перспектива остава положителна.
</t>
        </r>
        <r>
          <rPr>
            <b/>
            <sz val="9"/>
            <color indexed="81"/>
            <rFont val="Tahoma"/>
            <family val="2"/>
            <charset val="204"/>
          </rPr>
          <t>Препоръка - Buy</t>
        </r>
        <r>
          <rPr>
            <sz val="9"/>
            <color indexed="81"/>
            <rFont val="Tahoma"/>
            <family val="2"/>
            <charset val="204"/>
          </rPr>
          <t>, с 1/3 обем предвид първите истинскси доказателства за възстановяване в сектора. Мениджърите остават положително настроени към развитието в бъдеще, но и предпазливи по отношение на доставките. Все още има риск пред сектора, поради което обемите трябва да бъдат премерени.</t>
        </r>
      </text>
    </comment>
    <comment ref="CA42" authorId="0" shapeId="0">
      <text>
        <r>
          <rPr>
            <b/>
            <sz val="9"/>
            <color indexed="81"/>
            <rFont val="Tahoma"/>
            <family val="2"/>
            <charset val="204"/>
          </rPr>
          <t>Pesho:</t>
        </r>
        <r>
          <rPr>
            <sz val="9"/>
            <color indexed="81"/>
            <rFont val="Tahoma"/>
            <family val="2"/>
            <charset val="204"/>
          </rPr>
          <t xml:space="preserve">
Рязък спад в растежа на новите поръчки и производството + запасите. Основният PMI остава на прилични нива, но основните компоненти бележат забавяне.
</t>
        </r>
        <r>
          <rPr>
            <b/>
            <sz val="9"/>
            <color indexed="81"/>
            <rFont val="Tahoma"/>
            <family val="2"/>
            <charset val="204"/>
          </rPr>
          <t xml:space="preserve">
Какво ни показват данните?</t>
        </r>
        <r>
          <rPr>
            <sz val="9"/>
            <color indexed="81"/>
            <rFont val="Tahoma"/>
            <family val="2"/>
            <charset val="204"/>
          </rPr>
          <t xml:space="preserve">
New orders:   5;
Production:   6;
Employment:  -2;
Deliveries: -14;
Inventory:   -4;
</t>
        </r>
        <r>
          <rPr>
            <b/>
            <sz val="9"/>
            <color indexed="81"/>
            <rFont val="Tahoma"/>
            <family val="2"/>
            <charset val="204"/>
          </rPr>
          <t xml:space="preserve">
What the respondent say?</t>
        </r>
        <r>
          <rPr>
            <sz val="9"/>
            <color indexed="81"/>
            <rFont val="Tahoma"/>
            <family val="2"/>
            <charset val="204"/>
          </rPr>
          <t xml:space="preserve">
„Доставчиците изпитват затруднения при намирането и задържането на работна ръка, което води до ограничения в предлагането.“
</t>
        </r>
        <r>
          <rPr>
            <b/>
            <sz val="9"/>
            <color indexed="81"/>
            <rFont val="Tahoma"/>
            <family val="2"/>
            <charset val="204"/>
          </rPr>
          <t>Препоръка - HOLD</t>
        </r>
        <r>
          <rPr>
            <sz val="9"/>
            <color indexed="81"/>
            <rFont val="Tahoma"/>
            <family val="2"/>
            <charset val="204"/>
          </rPr>
          <t>. Понижението в основните компоненти, заедно с притеснителните коментари, ще доведат до затваряне на позиции и в никой случай не предполагат бум в сектора.</t>
        </r>
      </text>
    </comment>
    <comment ref="CA43" authorId="0" shapeId="0">
      <text>
        <r>
          <rPr>
            <b/>
            <sz val="9"/>
            <color indexed="81"/>
            <rFont val="Tahoma"/>
            <family val="2"/>
            <charset val="204"/>
          </rPr>
          <t>Pesho:</t>
        </r>
        <r>
          <rPr>
            <sz val="9"/>
            <color indexed="81"/>
            <rFont val="Tahoma"/>
            <family val="2"/>
            <charset val="204"/>
          </rPr>
          <t xml:space="preserve">
Сектора успява да задържи растежа на позитивна територия и макар с по-бавни темпоте продължава да се разширява. Основния PMI бележи 5 пункта, а новите поръчки нарастват до 4. Производството остава високо на ниво от 8 пункта, а наемането на нова работна ръка продължава да се увеличава, което предполага очаквания за растеж и потвърждава, че сектора вече се възстановява от ковид.
</t>
        </r>
        <r>
          <rPr>
            <b/>
            <sz val="9"/>
            <color indexed="81"/>
            <rFont val="Tahoma"/>
            <family val="2"/>
            <charset val="204"/>
          </rPr>
          <t xml:space="preserve">Какво казват цифрите? </t>
        </r>
        <r>
          <rPr>
            <sz val="9"/>
            <color indexed="81"/>
            <rFont val="Tahoma"/>
            <family val="2"/>
            <charset val="204"/>
          </rPr>
          <t xml:space="preserve">
New orders:  4;
Production:  8;
Employment:  6;
Deliveries: -1;
Inventory:  -6;
</t>
        </r>
        <r>
          <rPr>
            <b/>
            <sz val="9"/>
            <color indexed="81"/>
            <rFont val="Tahoma"/>
            <family val="2"/>
            <charset val="204"/>
          </rPr>
          <t xml:space="preserve">
What the respondent say?</t>
        </r>
        <r>
          <rPr>
            <sz val="9"/>
            <color indexed="81"/>
            <rFont val="Tahoma"/>
            <family val="2"/>
            <charset val="204"/>
          </rPr>
          <t xml:space="preserve">
"Производството за четвъртото тримесечие се подобри повече от очакваното, както спрямо текущата прогноза, така и в сравнение с типичния обем за четвъртото тримесечие."
</t>
        </r>
        <r>
          <rPr>
            <b/>
            <sz val="9"/>
            <color indexed="81"/>
            <rFont val="Tahoma"/>
            <family val="2"/>
            <charset val="204"/>
          </rPr>
          <t>С какво се занимава сектора?</t>
        </r>
        <r>
          <rPr>
            <sz val="9"/>
            <color indexed="81"/>
            <rFont val="Tahoma"/>
            <family val="2"/>
            <charset val="204"/>
          </rPr>
          <t xml:space="preserve">
Компаниите в тази индустрия се занимават с топене и рафиниране на черни и цветни метали и включват мелници за желязо и стомана, производители на валцувана стомана, производители на алуминий и леярни за мед. Основните компании включват Alcoa, Nucor и US Steel (всички базирани в САЩ), заедно с ArcelorMittal (Люксембург), China Baowu Steel Group, Aluminium Corporation of China и Jiangxi Copper Company (Китай), Nippon Steel и JFE Steel Corporation ( Япония), POSCO (Южна Корея), Rio Tinto Alcan (Канада), Rusal (Русия), Tata Steel (Индия) и ThyssenKrupp (Германия).
Китай оглавява всички страни в производството на сурова стомана и алуминий с голяма разлика. Други водещи производители на стомана са Япония, САЩ, Индия, Русия и Южна Корея. Други големи доставчици на алуминий включват Канада, Русия и Индия.
Американската индустрия за производство на първични метали включва около 4 460 предприятия (компании с едно местоположение и звена на компании с много местоположения) компании с комбинирани годишни продажби от около 208 милиарда долара.
</t>
        </r>
        <r>
          <rPr>
            <b/>
            <sz val="9"/>
            <color indexed="81"/>
            <rFont val="Tahoma"/>
            <family val="2"/>
            <charset val="204"/>
          </rPr>
          <t>Препоръка - Buy</t>
        </r>
        <r>
          <rPr>
            <sz val="9"/>
            <color indexed="81"/>
            <rFont val="Tahoma"/>
            <family val="2"/>
            <charset val="204"/>
          </rPr>
          <t xml:space="preserve">, предвид стабилните цифри в сектора. Единственото притеснение пред сектора е, че запасите намалят значително -6. Възможностите са 2, или силно потребление, което не се доказва от новите поръчки или слаби очаквания на мениджърите. Това което те казват обаче е, че Q4 -20 е било по-добро от очакванията и спрямо миналата година. - </t>
        </r>
        <r>
          <rPr>
            <b/>
            <sz val="9"/>
            <color indexed="81"/>
            <rFont val="Tahoma"/>
            <family val="2"/>
            <charset val="204"/>
          </rPr>
          <t>Long.</t>
        </r>
      </text>
    </comment>
    <comment ref="CA44" authorId="0" shapeId="0">
      <text>
        <r>
          <rPr>
            <b/>
            <sz val="9"/>
            <color indexed="81"/>
            <rFont val="Tahoma"/>
            <family val="2"/>
            <charset val="204"/>
          </rPr>
          <t>Pesho:</t>
        </r>
        <r>
          <rPr>
            <sz val="9"/>
            <color indexed="81"/>
            <rFont val="Tahoma"/>
            <family val="2"/>
            <charset val="204"/>
          </rPr>
          <t xml:space="preserve">
Трети пореден месец на изключително силен растеж - 16 за основния PMI. Новите поръчки бележат лек спад в растежа, но остават горе. Производството е високо, а запасите и новонаетите се увеличават - показател за добри показатели в бъдеще.
</t>
        </r>
        <r>
          <rPr>
            <b/>
            <sz val="9"/>
            <color indexed="81"/>
            <rFont val="Tahoma"/>
            <family val="2"/>
            <charset val="204"/>
          </rPr>
          <t xml:space="preserve">Какво казват цифрите? </t>
        </r>
        <r>
          <rPr>
            <sz val="9"/>
            <color indexed="81"/>
            <rFont val="Tahoma"/>
            <family val="2"/>
            <charset val="204"/>
          </rPr>
          <t xml:space="preserve">
New orders; 13; 
Employment: 8; 
Production: 13; 
Deliveries: 0; 
Inventory: 8; 
</t>
        </r>
        <r>
          <rPr>
            <b/>
            <sz val="9"/>
            <color indexed="81"/>
            <rFont val="Tahoma"/>
            <family val="2"/>
            <charset val="204"/>
          </rPr>
          <t xml:space="preserve">
What the respondent say?</t>
        </r>
        <r>
          <rPr>
            <sz val="9"/>
            <color indexed="81"/>
            <rFont val="Tahoma"/>
            <family val="2"/>
            <charset val="204"/>
          </rPr>
          <t xml:space="preserve">
Speechless!
</t>
        </r>
        <r>
          <rPr>
            <b/>
            <sz val="9"/>
            <color indexed="81"/>
            <rFont val="Tahoma"/>
            <family val="2"/>
            <charset val="204"/>
          </rPr>
          <t xml:space="preserve">Препоръка - Buy - </t>
        </r>
        <r>
          <rPr>
            <sz val="9"/>
            <color indexed="81"/>
            <rFont val="Tahoma"/>
            <family val="2"/>
            <charset val="204"/>
          </rPr>
          <t xml:space="preserve">купуваме само лидерите в сектора предвид същността му. Ръста може да е ограничен във времмето, тъй като хората ще са склонни да харчат по-малко за облекло. Добре е да се насочим и към брандове които предлагат и евтини облекла. В допълнение, забелязваме влошаване на Textille Mills, което означавая, че Apparel са понижили производството и очакват забавяне - </t>
        </r>
        <r>
          <rPr>
            <b/>
            <sz val="9"/>
            <color indexed="81"/>
            <rFont val="Tahoma"/>
            <family val="2"/>
            <charset val="204"/>
          </rPr>
          <t>едно на ум!</t>
        </r>
        <r>
          <rPr>
            <sz val="9"/>
            <color indexed="81"/>
            <rFont val="Tahoma"/>
            <family val="2"/>
            <charset val="204"/>
          </rPr>
          <t xml:space="preserve">
</t>
        </r>
        <r>
          <rPr>
            <b/>
            <sz val="9"/>
            <color indexed="81"/>
            <rFont val="Tahoma"/>
            <family val="2"/>
            <charset val="204"/>
          </rPr>
          <t>Бележка</t>
        </r>
        <r>
          <rPr>
            <sz val="9"/>
            <color indexed="81"/>
            <rFont val="Tahoma"/>
            <family val="2"/>
            <charset val="204"/>
          </rPr>
          <t xml:space="preserve"> - обърни внимание на европейските производители и каква част от приходите им постъпват от САЩ. Промените в ISM могат да окажат значително влияние на резултатите им. Адидас, Пума... Френски и италиански марки.</t>
        </r>
      </text>
    </comment>
    <comment ref="CA45" authorId="0" shapeId="0">
      <text>
        <r>
          <rPr>
            <b/>
            <sz val="9"/>
            <color indexed="81"/>
            <rFont val="Tahoma"/>
            <family val="2"/>
            <charset val="204"/>
          </rPr>
          <t>Pesho:</t>
        </r>
        <r>
          <rPr>
            <sz val="9"/>
            <color indexed="81"/>
            <rFont val="Tahoma"/>
            <family val="2"/>
            <charset val="204"/>
          </rPr>
          <t xml:space="preserve">
Темпа на експанзия в сектора остава много силен. Основния PMI бележи нов връх - 14, докато новитер поръчки и производството стоят стабилно горе. Забелязваме повишение в запасите, което предполага добри очаквания за сектора през следващите месеци. Наемането на работна ръка не бележи ръст, което предполага,, че е възможно забавяне в бъдеще.
</t>
        </r>
        <r>
          <rPr>
            <b/>
            <sz val="9"/>
            <color indexed="81"/>
            <rFont val="Tahoma"/>
            <family val="2"/>
            <charset val="204"/>
          </rPr>
          <t xml:space="preserve">
Какво ни показват данните?</t>
        </r>
        <r>
          <rPr>
            <sz val="9"/>
            <color indexed="81"/>
            <rFont val="Tahoma"/>
            <family val="2"/>
            <charset val="204"/>
          </rPr>
          <t xml:space="preserve">
New orders:  12;
Production:  12;
Employment:   0;
Deliveries:  -4;
Inventory:    7;
</t>
        </r>
        <r>
          <rPr>
            <b/>
            <sz val="9"/>
            <color indexed="81"/>
            <rFont val="Tahoma"/>
            <family val="2"/>
            <charset val="204"/>
          </rPr>
          <t>What the respondent say?</t>
        </r>
        <r>
          <rPr>
            <sz val="9"/>
            <color indexed="81"/>
            <rFont val="Tahoma"/>
            <family val="2"/>
            <charset val="204"/>
          </rPr>
          <t xml:space="preserve">
Speechless.
</t>
        </r>
        <r>
          <rPr>
            <b/>
            <sz val="9"/>
            <color indexed="81"/>
            <rFont val="Tahoma"/>
            <family val="2"/>
            <charset val="204"/>
          </rPr>
          <t xml:space="preserve">Препоръка - Buy. </t>
        </r>
        <r>
          <rPr>
            <sz val="9"/>
            <color indexed="81"/>
            <rFont val="Tahoma"/>
            <family val="2"/>
            <charset val="204"/>
          </rPr>
          <t>ръста в сектора остава стабилен, като единственото притеснение е липсата на нова работна ръка, което предполага, че не се очаква по-голяма експанзия в сектора. Впечетление правят запасите, които от -10 се покачват на +7, което предполага очаквания за добри продажби през следващите месеци.</t>
        </r>
      </text>
    </comment>
  </commentList>
</comments>
</file>

<file path=xl/comments5.xml><?xml version="1.0" encoding="utf-8"?>
<comments xmlns="http://schemas.openxmlformats.org/spreadsheetml/2006/main">
  <authors>
    <author>Author</author>
  </authors>
  <commentList>
    <comment ref="B1" authorId="0" shapeId="0">
      <text>
        <r>
          <rPr>
            <b/>
            <sz val="9"/>
            <color indexed="81"/>
            <rFont val="Tahoma"/>
            <family val="2"/>
            <charset val="204"/>
          </rPr>
          <t xml:space="preserve">Тълкуване на данните - Когато имаме данни над 0, без значение от това дали разглеждаме основния ISM rating или подсекторите. Данни над 0 означават, че сектора расте, а под 0, че се свива. </t>
        </r>
      </text>
    </comment>
    <comment ref="C1" authorId="0" shapeId="0">
      <text>
        <r>
          <rPr>
            <b/>
            <sz val="9"/>
            <color indexed="81"/>
            <rFont val="Tahoma"/>
            <family val="2"/>
            <charset val="204"/>
          </rPr>
          <t xml:space="preserve">Тълкуване на данните - Когато имаме данни над 0, без значение от това дали разглеждаме основния ISM rating или подсекторите. Данни над 0 означават, че сектора расте, а под 0, че се свива. </t>
        </r>
      </text>
    </comment>
    <comment ref="D1" authorId="0" shapeId="0">
      <text>
        <r>
          <rPr>
            <b/>
            <sz val="9"/>
            <color indexed="81"/>
            <rFont val="Tahoma"/>
            <family val="2"/>
            <charset val="204"/>
          </rPr>
          <t>Тълкуване на данните - Когато имаме данни над 0, без значение от това дали разглеждаме основния ISM rating или подсекторите. Данни над 0 означават, че сектора расте, а под 0, че се свива. 
Виж как Антон и компания ги тълкуват.</t>
        </r>
      </text>
    </comment>
    <comment ref="B2" authorId="0" shapeId="0">
      <text>
        <r>
          <rPr>
            <b/>
            <sz val="9"/>
            <color indexed="81"/>
            <rFont val="Tahoma"/>
            <family val="2"/>
            <charset val="204"/>
          </rPr>
          <t>Наблюдава се рязко забавяне в основния ISM. Имаме наличие на 3 силни месеца, след което рязък спад на рейтинга 4 пъти - от 12 на 3. По отношение на най-важния показател - новите поръчки, наблюдаваме задържане на негативна територия. Тук наблюдаваме типичния пример за това, как новите поръчки са под 0, докато ISM е високо в продължение на 2 месеца, след което ISM следва новите поръчки и се понижава значително със запасите и доставките. Производството (Production) също се понижава значително и преминава на негативна територия. Наемането на нова работна ръка остава на положителна територия, но на едно ниво от два месеца насам.
Извода:
 - От 5 подсектора, 4 са на негативна територия, а основния ISM се понижава от 12 до 3 - рязка промяна в настроенията. 
Как трябва да реагираме? Затваряне на дългите или преместване на стопа по-нагоре. В никой случай не увеличаваме експозицията в сектора</t>
        </r>
      </text>
    </comment>
    <comment ref="C2" authorId="0" shapeId="0">
      <text>
        <r>
          <rPr>
            <b/>
            <sz val="9"/>
            <color indexed="81"/>
            <rFont val="Tahoma"/>
            <family val="2"/>
            <charset val="204"/>
          </rPr>
          <t>Author:</t>
        </r>
        <r>
          <rPr>
            <sz val="9"/>
            <color indexed="81"/>
            <rFont val="Tahoma"/>
            <family val="2"/>
            <charset val="204"/>
          </rPr>
          <t xml:space="preserve">
След рязкото понижение в основния ISM миналия месец, сега данните се потвърждават, като сектора преминава в негативна територия. Новите поръчки остават флат, малко под нулата. Производството бележи свиване, докато сектора продължава да съкращава персонал. Доставките са на дъното...  
Всички 5 подсектора се намират на 0 или под 0. 
Извод: Сектора започва да се свива и дългите позиции там са неудачни - не увеличаваме лонга, дори и да има движение нагоре. Ако имаме дълги е добре да обмислим cash out или местене на стопа близко до текущи нива.</t>
        </r>
      </text>
    </comment>
    <comment ref="D2" authorId="0" shapeId="0">
      <text>
        <r>
          <rPr>
            <b/>
            <sz val="9"/>
            <color indexed="81"/>
            <rFont val="Tahoma"/>
            <family val="2"/>
            <charset val="204"/>
          </rPr>
          <t>Author:</t>
        </r>
        <r>
          <rPr>
            <sz val="9"/>
            <color indexed="81"/>
            <rFont val="Tahoma"/>
            <family val="2"/>
            <charset val="204"/>
          </rPr>
          <t xml:space="preserve">
След рязкото понижение в основния ISM миналия месец, сега данните се потвърждават, като сектора преминава в негативна територия. Новите поръчки остават флат, малко под нулата. Производството бележи свиване, докато сектора продължава да съкращава персонал. Доставките са на дъното...  
</t>
        </r>
        <r>
          <rPr>
            <b/>
            <sz val="9"/>
            <color indexed="81"/>
            <rFont val="Tahoma"/>
            <family val="2"/>
            <charset val="204"/>
          </rPr>
          <t>Какво ни показват данните?</t>
        </r>
        <r>
          <rPr>
            <sz val="9"/>
            <color indexed="81"/>
            <rFont val="Tahoma"/>
            <family val="2"/>
            <charset val="204"/>
          </rPr>
          <t xml:space="preserve">
New orders: -1 ;
Production:  0;
Employment:  0;
Deliveries:  -15;
Inventory:  0;
</t>
        </r>
        <r>
          <rPr>
            <b/>
            <sz val="9"/>
            <color indexed="81"/>
            <rFont val="Tahoma"/>
            <family val="2"/>
            <charset val="204"/>
          </rPr>
          <t>What the respondent say?</t>
        </r>
        <r>
          <rPr>
            <sz val="9"/>
            <color indexed="81"/>
            <rFont val="Tahoma"/>
            <family val="2"/>
            <charset val="204"/>
          </rPr>
          <t xml:space="preserve">
Speechless.
</t>
        </r>
        <r>
          <rPr>
            <b/>
            <sz val="9"/>
            <color indexed="81"/>
            <rFont val="Tahoma"/>
            <family val="2"/>
            <charset val="204"/>
          </rPr>
          <t>Препоръка - Sell.</t>
        </r>
        <r>
          <rPr>
            <sz val="9"/>
            <color indexed="81"/>
            <rFont val="Tahoma"/>
            <family val="2"/>
            <charset val="204"/>
          </rPr>
          <t xml:space="preserve"> Сектора започва да се свива и това се потвърждава от всичките компоненти. Мениджърите остават без коментар, което само по себе си говори, че не очакват положително развитие. </t>
        </r>
      </text>
    </comment>
    <comment ref="B3" authorId="0" shapeId="0">
      <text>
        <r>
          <rPr>
            <b/>
            <sz val="9"/>
            <color indexed="81"/>
            <rFont val="Tahoma"/>
            <family val="2"/>
            <charset val="204"/>
          </rPr>
          <t>Наблюдаваме плавно покачване, но с малки темпове на основния ISM, докато основните двигатели остават във Flat положение. Основният ISM се изменя от 2 до 6 за последните 3 месеца, което не предполага особен растеж в бъдеще. Новите поръчки се понижават под 0, подавайки първата червена светлина - забавяне в сектора и вероятен шорт в бъдеще. Продукцията също се понижава, но съумява да остане над 0. В същото време наблюдаваме увеличение в броя на заетостта в сектора и увеличение на запасите - от това можем да предположим, че очакванията на мениджърите за сектора са добри и наемат хора и увеличават запасите. 
Сектора обаче се занимава с производството на много широк кръг от материали - от медицински принаджелности през спортни стоки, до офис материали... Това предполага по-плавни движения и рядко бихме могли да търсим висока възвращаемост там. За сметка на това можем да го използваме за ХЕДЖ! 
Какво ни казват данните към момента?
New orders - Sell
Production - Hold
Deliveries - Sell
Inventories - Hold
Employment - Buy
Препоръка - Hold. Предвид стила на сектора и много плавните движения, съчетани с отрицателните данни за новите поръчки и доставки, препоръчвам акциите от този сектор да се използват за Хедж на дълги позиции в други сектори.</t>
        </r>
      </text>
    </comment>
    <comment ref="C3" authorId="0" shapeId="0">
      <text>
        <r>
          <rPr>
            <b/>
            <sz val="9"/>
            <color indexed="81"/>
            <rFont val="Tahoma"/>
            <family val="2"/>
            <charset val="204"/>
          </rPr>
          <t>Author:</t>
        </r>
        <r>
          <rPr>
            <sz val="9"/>
            <color indexed="81"/>
            <rFont val="Tahoma"/>
            <family val="2"/>
            <charset val="204"/>
          </rPr>
          <t xml:space="preserve">
Основният ISM отново се връща близко до нулата, като основната причина за това е, че броят на новозаетите в сектора е паднал драстично само за месец. Това предполага, че сектора не очаква разрастване в бъдеще. Поръчките и запасите бележат лек ръст, но остават само на единица над 0-та. - флат. 
Сектора се занимава с производството на много широк кръг от материали - от медицински принаджелности през спортни стоки, до офис материали... Това предполага по-плавни движения и рядко бихме могли да търсим висока възвращаемост там. За сметка на това можем да го използваме за хедж! 
</t>
        </r>
        <r>
          <rPr>
            <b/>
            <sz val="9"/>
            <color indexed="81"/>
            <rFont val="Tahoma"/>
            <family val="2"/>
            <charset val="204"/>
          </rPr>
          <t>Какво ни казват данните към момента?</t>
        </r>
        <r>
          <rPr>
            <sz val="9"/>
            <color indexed="81"/>
            <rFont val="Tahoma"/>
            <family val="2"/>
            <charset val="204"/>
          </rPr>
          <t xml:space="preserve">
New orders - Buy
Production - Sell
Deliveries - Sell
Inventories - Buy
Employment - Sell 
</t>
        </r>
        <r>
          <rPr>
            <b/>
            <sz val="9"/>
            <color indexed="81"/>
            <rFont val="Tahoma"/>
            <family val="2"/>
            <charset val="204"/>
          </rPr>
          <t xml:space="preserve">What respondents saying? 
</t>
        </r>
        <r>
          <rPr>
            <sz val="9"/>
            <color indexed="81"/>
            <rFont val="Tahoma"/>
            <family val="2"/>
            <charset val="204"/>
          </rPr>
          <t xml:space="preserve"> - Нашите компании остават консервативни по отношение на разходите - фиксирани разходи, знаейки несигурността, която предстои с COVID-19 и потенциалното му въздействие в световен мащаб. НЕ ОБМИСЛЯТ ЕКСПАНЗИЯ.
</t>
        </r>
        <r>
          <rPr>
            <b/>
            <sz val="9"/>
            <color indexed="81"/>
            <rFont val="Tahoma"/>
            <family val="2"/>
            <charset val="204"/>
          </rPr>
          <t>Препоръка:</t>
        </r>
        <r>
          <rPr>
            <sz val="9"/>
            <color indexed="81"/>
            <rFont val="Tahoma"/>
            <family val="2"/>
            <charset val="204"/>
          </rPr>
          <t xml:space="preserve"> </t>
        </r>
        <r>
          <rPr>
            <b/>
            <sz val="9"/>
            <color indexed="81"/>
            <rFont val="Tahoma"/>
            <family val="2"/>
            <charset val="204"/>
          </rPr>
          <t>Hold,</t>
        </r>
        <r>
          <rPr>
            <sz val="9"/>
            <color indexed="81"/>
            <rFont val="Tahoma"/>
            <family val="2"/>
            <charset val="204"/>
          </rPr>
          <t xml:space="preserve"> предвид слабите очаквания и мимолетния ръст на новите поръчки. Силният спад в наемането на нова работна ръка показва, негативните очаквания на компаниите от сектора. </t>
        </r>
        <r>
          <rPr>
            <b/>
            <sz val="9"/>
            <color indexed="81"/>
            <rFont val="Tahoma"/>
            <family val="2"/>
            <charset val="204"/>
          </rPr>
          <t>Респондентите го потвърждават.</t>
        </r>
      </text>
    </comment>
    <comment ref="D3" authorId="0" shapeId="0">
      <text>
        <r>
          <rPr>
            <b/>
            <sz val="9"/>
            <color indexed="81"/>
            <rFont val="Tahoma"/>
            <family val="2"/>
            <charset val="204"/>
          </rPr>
          <t>Author:</t>
        </r>
        <r>
          <rPr>
            <sz val="9"/>
            <color indexed="81"/>
            <rFont val="Tahoma"/>
            <family val="2"/>
            <charset val="204"/>
          </rPr>
          <t xml:space="preserve">
Основният ISM отново се връща близко до нулата, като основната причина за това е, че броят на новозаетите в сектора е паднал драстично само за месец. Това предполага, че сектора не очаква разрастване в бъдеще. Поръчките и запасите бележат лек ръст, но остават само на единица над 0-та. - флат. 
Сектора се занимава с производството на много широк кръг от материали - от медицински принаджелности през спортни стоки, до офис материали... Това предполага по-плавни движения и рядко бихме могли да търсим висока възвращаемост там. За сметка на това можем да го използваме за хедж! 
</t>
        </r>
        <r>
          <rPr>
            <b/>
            <sz val="9"/>
            <color indexed="81"/>
            <rFont val="Tahoma"/>
            <family val="2"/>
            <charset val="204"/>
          </rPr>
          <t>Какво ни казват данните към момента?</t>
        </r>
        <r>
          <rPr>
            <sz val="9"/>
            <color indexed="81"/>
            <rFont val="Tahoma"/>
            <family val="2"/>
            <charset val="204"/>
          </rPr>
          <t xml:space="preserve">
New orders - Buy
Production - Sell
Deliveries - Sell
Inventories - Buy
Employment - Sell 
</t>
        </r>
        <r>
          <rPr>
            <b/>
            <sz val="9"/>
            <color indexed="81"/>
            <rFont val="Tahoma"/>
            <family val="2"/>
            <charset val="204"/>
          </rPr>
          <t xml:space="preserve">What respondents saying? 
</t>
        </r>
        <r>
          <rPr>
            <sz val="9"/>
            <color indexed="81"/>
            <rFont val="Tahoma"/>
            <family val="2"/>
            <charset val="204"/>
          </rPr>
          <t xml:space="preserve"> - Нашите компании остават консервативни по отношение на разходите - фиксирани разходи, знаейки несигурността, която предстои с COVID-19 и потенциалното му въздействие в световен мащаб. НЕ ОБМИСЛЯТ ЕКСПАНЗИЯ.
</t>
        </r>
        <r>
          <rPr>
            <b/>
            <sz val="9"/>
            <color indexed="81"/>
            <rFont val="Tahoma"/>
            <family val="2"/>
            <charset val="204"/>
          </rPr>
          <t>Препоръка:</t>
        </r>
        <r>
          <rPr>
            <sz val="9"/>
            <color indexed="81"/>
            <rFont val="Tahoma"/>
            <family val="2"/>
            <charset val="204"/>
          </rPr>
          <t xml:space="preserve"> </t>
        </r>
        <r>
          <rPr>
            <b/>
            <sz val="9"/>
            <color indexed="81"/>
            <rFont val="Tahoma"/>
            <family val="2"/>
            <charset val="204"/>
          </rPr>
          <t>Hold,</t>
        </r>
        <r>
          <rPr>
            <sz val="9"/>
            <color indexed="81"/>
            <rFont val="Tahoma"/>
            <family val="2"/>
            <charset val="204"/>
          </rPr>
          <t xml:space="preserve"> предвид слабите очаквания и мимолетния ръст на новите поръчки. Силният спад в наемането на нова работна ръка показва, негативните очаквания на компаниите от сектора. </t>
        </r>
        <r>
          <rPr>
            <b/>
            <sz val="9"/>
            <color indexed="81"/>
            <rFont val="Tahoma"/>
            <family val="2"/>
            <charset val="204"/>
          </rPr>
          <t>Респондентите го потвърждават.</t>
        </r>
      </text>
    </comment>
    <comment ref="B4" authorId="0" shapeId="0">
      <text>
        <r>
          <rPr>
            <b/>
            <sz val="9"/>
            <color indexed="81"/>
            <rFont val="Tahoma"/>
            <family val="2"/>
            <charset val="204"/>
          </rPr>
          <t xml:space="preserve">Сектора продължава да расте с темпове, доста по-високи от останалите сектори като се надблюдава консолидация на основните подсектори. Имаме леко понижение с една единица на новите поръчки и производството, докато запасите се увеличават. Както навсякъде, доставките се понижават значително в негативна територия. Наемането на нова работна ръка също се забавя, но не значително. Въпреки това, перспективата остава силно положителна и все още можем да търсим дълги позиции в сектора, хеджирайки се за момента с Miscellaneous Manufacturing или петрол. 
Какво  ни казват данните към момента?
New Orders - Buy
Production - Buy
Inventories - Buy
Employment - Buy
Deliveries - Sell
Извод: Лонг на сектора с подходящ хедж при петрол или Miscellaneous Manufacturing. </t>
        </r>
      </text>
    </comment>
    <comment ref="C4" authorId="0" shapeId="0">
      <text>
        <r>
          <rPr>
            <b/>
            <sz val="9"/>
            <color indexed="81"/>
            <rFont val="Tahoma"/>
            <family val="2"/>
            <charset val="204"/>
          </rPr>
          <t>Author:</t>
        </r>
        <r>
          <rPr>
            <sz val="9"/>
            <color indexed="81"/>
            <rFont val="Tahoma"/>
            <family val="2"/>
            <charset val="204"/>
          </rPr>
          <t xml:space="preserve">
Основният ISM остава "горе" на нива от 12 - силен растеж в сектора. Запасите се понижават плавно, което означава, че сектора може да има известни проблеми с одставките на суровини, но това е преодолимо. Въпреки това, наемането на нова работна ръка и производството продължават да бележат ръст. Плавно покачване, от 6 до 7 наблюдаваме и при новите поръчки - положително за сектора.  
</t>
        </r>
        <r>
          <rPr>
            <b/>
            <sz val="9"/>
            <color indexed="81"/>
            <rFont val="Tahoma"/>
            <family val="2"/>
            <charset val="204"/>
          </rPr>
          <t xml:space="preserve">Какво ни казва данните към момента? 
</t>
        </r>
        <r>
          <rPr>
            <sz val="9"/>
            <color indexed="81"/>
            <rFont val="Tahoma"/>
            <family val="2"/>
            <charset val="204"/>
          </rPr>
          <t xml:space="preserve">New orders: 7; 
Production: 7; 
Employment: 9; 
Deliveries: -8; 
Inventories: 2;
</t>
        </r>
        <r>
          <rPr>
            <b/>
            <sz val="9"/>
            <color indexed="81"/>
            <rFont val="Tahoma"/>
            <family val="2"/>
            <charset val="204"/>
          </rPr>
          <t xml:space="preserve">What the respondents saying?
</t>
        </r>
        <r>
          <rPr>
            <sz val="9"/>
            <color indexed="81"/>
            <rFont val="Tahoma"/>
            <family val="2"/>
            <charset val="204"/>
          </rPr>
          <t xml:space="preserve">Увеличено производство поради запаси от магазини за втората вълна на COVID-19 - Позитивна новина за сектора... Насочваме се към компании, оисгуряващи основни стоки.
</t>
        </r>
        <r>
          <rPr>
            <b/>
            <sz val="9"/>
            <color indexed="81"/>
            <rFont val="Tahoma"/>
            <family val="2"/>
            <charset val="204"/>
          </rPr>
          <t>Препоръка</t>
        </r>
        <r>
          <rPr>
            <sz val="9"/>
            <color indexed="81"/>
            <rFont val="Tahoma"/>
            <family val="2"/>
            <charset val="204"/>
          </rPr>
          <t xml:space="preserve"> - Buy на всяка корекция. Сектора е добре, очакванията са да се подобрява. Втора вълна на ковид и нов локдаун ще даде допълнителен тласък на компаниите в сектора, предвид запасите, които хората ще трупат. </t>
        </r>
      </text>
    </comment>
    <comment ref="D4" authorId="0" shapeId="0">
      <text>
        <r>
          <rPr>
            <b/>
            <sz val="9"/>
            <color indexed="81"/>
            <rFont val="Tahoma"/>
            <family val="2"/>
            <charset val="204"/>
          </rPr>
          <t>Author:</t>
        </r>
        <r>
          <rPr>
            <sz val="9"/>
            <color indexed="81"/>
            <rFont val="Tahoma"/>
            <family val="2"/>
            <charset val="204"/>
          </rPr>
          <t xml:space="preserve">
Основният ISM остава "горе" на нива от 12 - силен растеж в сектора. Запасите се понижават плавно, което означава, че сектора може да има известни проблеми с одставките на суровини, но това е преодолимо. Въпреки това, наемането на нова работна ръка и производството продължават да бележат ръст. Плавно покачване, от 6 до 7 наблюдаваме и при новите поръчки - положително за сектора.  
</t>
        </r>
        <r>
          <rPr>
            <b/>
            <sz val="9"/>
            <color indexed="81"/>
            <rFont val="Tahoma"/>
            <family val="2"/>
            <charset val="204"/>
          </rPr>
          <t xml:space="preserve">Какво ни казва данните към момента? 
</t>
        </r>
        <r>
          <rPr>
            <sz val="9"/>
            <color indexed="81"/>
            <rFont val="Tahoma"/>
            <family val="2"/>
            <charset val="204"/>
          </rPr>
          <t xml:space="preserve">New orders: 7; 
Production: 7; 
Employment: 9; 
Deliveries: -8; 
Inventories: 2;
</t>
        </r>
        <r>
          <rPr>
            <b/>
            <sz val="9"/>
            <color indexed="81"/>
            <rFont val="Tahoma"/>
            <family val="2"/>
            <charset val="204"/>
          </rPr>
          <t xml:space="preserve">What the respondents saying?
</t>
        </r>
        <r>
          <rPr>
            <sz val="9"/>
            <color indexed="81"/>
            <rFont val="Tahoma"/>
            <family val="2"/>
            <charset val="204"/>
          </rPr>
          <t xml:space="preserve">Увеличено производство поради запаси от магазини за втората вълна на COVID-19 - Позитивна новина за сектора... Насочваме се към компании, оисгуряващи основни стоки.
</t>
        </r>
        <r>
          <rPr>
            <b/>
            <sz val="9"/>
            <color indexed="81"/>
            <rFont val="Tahoma"/>
            <family val="2"/>
            <charset val="204"/>
          </rPr>
          <t>Препоръка</t>
        </r>
        <r>
          <rPr>
            <sz val="9"/>
            <color indexed="81"/>
            <rFont val="Tahoma"/>
            <family val="2"/>
            <charset val="204"/>
          </rPr>
          <t xml:space="preserve"> - Buy на всяка корекция. Сектора е добре, очакванията са да се подобрява. Втора вълна на ковид и нов локдаун ще даде допълнителен тласък на компаниите в сектора, предвид запасите, които хората ще трупат. </t>
        </r>
      </text>
    </comment>
    <comment ref="B5" authorId="0" shapeId="0">
      <text>
        <r>
          <rPr>
            <b/>
            <sz val="9"/>
            <color indexed="81"/>
            <rFont val="Tahoma"/>
            <family val="2"/>
            <charset val="204"/>
          </rPr>
          <t>Основния ISM расте за втори пореден месец със силен рейтинг от 0 до 10. През последния месец обаче се наблюдава силно понижение в новите поръчки, производството, доставките и наемането на персонал. Новите поръчки се понижават от 10 на 4, което предполага, че в сектора търсенете се понижава значително, за сметка на което запасите от продукция на компаниите се покачват. Доставките бележат рязък спад от +4 до -15, което същп потвърждава забавеното търсене. 
Какво казват данните към момента?
New Orders - Hold
Production - Hold
Employment - Sell
Inventories - Sell
Deliveries - Sell
Препоръка - Hold към Sell. наблюдаваме забавяне в новите поръчки и производството. Наблюдава се и силно съкращание на персонала, което предполага, че бъдещето не е толкова розово и не се очаква увеличение на производствените мощности/продажби/печалба. Оставам Hold към Sell, тъй като новите поръчки остават на положителна територия с перспектива към забавяне. 
Сектора може да се използва за хедж на дълги позиции.</t>
        </r>
      </text>
    </comment>
    <comment ref="C5" authorId="0" shapeId="0">
      <text>
        <r>
          <rPr>
            <b/>
            <sz val="9"/>
            <color indexed="81"/>
            <rFont val="Tahoma"/>
            <family val="2"/>
            <charset val="204"/>
          </rPr>
          <t>Author:</t>
        </r>
        <r>
          <rPr>
            <sz val="9"/>
            <color indexed="81"/>
            <rFont val="Tahoma"/>
            <family val="2"/>
            <charset val="204"/>
          </rPr>
          <t xml:space="preserve">
Силен растеж при основния ISM. От Юли до Октомври се наблюдава ръст на ISM от 0 до 13 - силно позитивно за сектора през периода. Производството се увеличава с най-голям темп, заедно с запасите и новата работна ръка. Лошо впечатление обаче прави понижението на новите поръчки, което най-вероятно ще дръпне сектора надолу, освен ако следващия месец не наблюдаваме възстановяване на търсенето. 
</t>
        </r>
        <r>
          <rPr>
            <b/>
            <sz val="9"/>
            <color indexed="81"/>
            <rFont val="Tahoma"/>
            <family val="2"/>
            <charset val="204"/>
          </rPr>
          <t xml:space="preserve">Какво ни казват данните към момента? 
</t>
        </r>
        <r>
          <rPr>
            <sz val="9"/>
            <color indexed="81"/>
            <rFont val="Tahoma"/>
            <family val="2"/>
            <charset val="204"/>
          </rPr>
          <t xml:space="preserve">New orders: 2; 
Production: 11; 
Employment: 5; 
Inventories: 6; 
Deliveries: -6;
</t>
        </r>
        <r>
          <rPr>
            <b/>
            <sz val="9"/>
            <color indexed="81"/>
            <rFont val="Tahoma"/>
            <family val="2"/>
            <charset val="204"/>
          </rPr>
          <t xml:space="preserve">What the respondent saying?
Speachless!
Препоръка - Hold, </t>
        </r>
        <r>
          <rPr>
            <sz val="9"/>
            <color indexed="81"/>
            <rFont val="Tahoma"/>
            <family val="2"/>
            <charset val="204"/>
          </rPr>
          <t xml:space="preserve">заради забавянето при търсенето в сектора. Новите поръчки се понижават значително, докато сектора наема нови работници и трупа запаси, които не е ясно кога щя влязат в употреба. Ако търсенето през следващия месец не се покачи, то разходите на компаниите за заплати и съхранение от сектора ще скочат значително. </t>
        </r>
      </text>
    </comment>
    <comment ref="D5" authorId="0" shapeId="0">
      <text>
        <r>
          <rPr>
            <b/>
            <sz val="9"/>
            <color indexed="81"/>
            <rFont val="Tahoma"/>
            <family val="2"/>
            <charset val="204"/>
          </rPr>
          <t>Author:</t>
        </r>
        <r>
          <rPr>
            <sz val="9"/>
            <color indexed="81"/>
            <rFont val="Tahoma"/>
            <family val="2"/>
            <charset val="204"/>
          </rPr>
          <t xml:space="preserve">
Силен растеж при основния ISM. От Юли до Октомври се наблюдава ръст на ISM от 0 до 13 - силно позитивно за сектора през периода. Производството се увеличава с най-голям темп, заедно с запасите и новата работна ръка. Лошо впечатление обаче прави понижението на новите поръчки, което най-вероятно ще дръпне сектора надолу, освен ако следващия месец не наблюдаваме възстановяване на търсенето. 
</t>
        </r>
        <r>
          <rPr>
            <b/>
            <sz val="9"/>
            <color indexed="81"/>
            <rFont val="Tahoma"/>
            <family val="2"/>
            <charset val="204"/>
          </rPr>
          <t xml:space="preserve">Какво ни казват данните към момента? 
</t>
        </r>
        <r>
          <rPr>
            <sz val="9"/>
            <color indexed="81"/>
            <rFont val="Tahoma"/>
            <family val="2"/>
            <charset val="204"/>
          </rPr>
          <t xml:space="preserve">New orders: 2; 
Production: 11; 
Employment: 5; 
Inventories: 6; 
Deliveries: -6;
</t>
        </r>
        <r>
          <rPr>
            <b/>
            <sz val="9"/>
            <color indexed="81"/>
            <rFont val="Tahoma"/>
            <family val="2"/>
            <charset val="204"/>
          </rPr>
          <t xml:space="preserve">What the respondent saying?
Speachless!
Препоръка - Hold, </t>
        </r>
        <r>
          <rPr>
            <sz val="9"/>
            <color indexed="81"/>
            <rFont val="Tahoma"/>
            <family val="2"/>
            <charset val="204"/>
          </rPr>
          <t xml:space="preserve">заради забавянето при търсенето в сектора. Новите поръчки се понижават значително, докато сектора наема нови работници и трупа запаси, които не е ясно кога щя влязат в употреба. Ако търсенето през следващия месец не се покачи, то разходите на компаниите за заплати и съхранение от сектора ще скочат значително. </t>
        </r>
      </text>
    </comment>
    <comment ref="B6" authorId="0" shapeId="0">
      <text>
        <r>
          <rPr>
            <b/>
            <sz val="9"/>
            <color indexed="81"/>
            <rFont val="Tahoma"/>
            <family val="2"/>
            <charset val="204"/>
          </rPr>
          <t>В основния ISM се наблюдава рязко понижение от 10 до 2 в рамките на месец. Новите поръчки се понижават от 12 до 0 за един месец, което сочи, че през септември очакванията на мениджърите на компаниите от сектора са за в бъдеще да липсват нови поръчки. Доставките преминават на отрицателна територия , докато през същия този период продуцията, заедно с новонаетите се увеличават.
Какво ни сочат данните към момента?
New Orders - Sell
Production - Buy
Employment - Buy
Inventories - Sell
Deliveries - Sell
Препоръка - Sell. Тъй като сектора е силно търсен от купувачите, към момента по-добрия вариант е да задържим дългите и при нужда да продаваме. Очаквам забавяне в сектора, но не и категоричен шорт. Търсим добра корекция и при първа възможнст, след по-добри данни в ISM - Long.</t>
        </r>
      </text>
    </comment>
    <comment ref="C6" authorId="0" shapeId="0">
      <text>
        <r>
          <rPr>
            <b/>
            <sz val="9"/>
            <color indexed="81"/>
            <rFont val="Tahoma"/>
            <family val="2"/>
            <charset val="204"/>
          </rPr>
          <t>Author:</t>
        </r>
        <r>
          <rPr>
            <sz val="9"/>
            <color indexed="81"/>
            <rFont val="Tahoma"/>
            <family val="2"/>
            <charset val="204"/>
          </rPr>
          <t xml:space="preserve">
Основният ISM остава ниско долу - 3. Новите поръчки (търсенето) обаче изпреварват значително останалите показатели. Запасите на сектора се движат под нулата, което означава, че производството не може да смогне на покаченото търсене. Заетите в сектора и нивото на производство леко се понижават, но остават над 0 - наблюдава се растеж. 
</t>
        </r>
        <r>
          <rPr>
            <b/>
            <sz val="9"/>
            <color indexed="81"/>
            <rFont val="Tahoma"/>
            <family val="2"/>
            <charset val="204"/>
          </rPr>
          <t xml:space="preserve">Какво казват цифрите? 
</t>
        </r>
        <r>
          <rPr>
            <sz val="9"/>
            <color indexed="81"/>
            <rFont val="Tahoma"/>
            <family val="2"/>
            <charset val="204"/>
          </rPr>
          <t xml:space="preserve">New orders: 9; 
Production: 1; 
Employment: 4; 
Deliveries: -4; 
Inventories: -1;
</t>
        </r>
        <r>
          <rPr>
            <b/>
            <sz val="9"/>
            <color indexed="81"/>
            <rFont val="Tahoma"/>
            <family val="2"/>
            <charset val="204"/>
          </rPr>
          <t>What the respondent saying?</t>
        </r>
        <r>
          <rPr>
            <sz val="9"/>
            <color indexed="81"/>
            <rFont val="Tahoma"/>
            <family val="2"/>
            <charset val="204"/>
          </rPr>
          <t xml:space="preserve">
Covid все още оказва негативен ефект върху Suply Chain-a на сектора, но това по-скоро е заради намалената работна ръка в транспорта, отколкото липсата на материали. (Би оказало негативно влияние, но е преодолимо.)
</t>
        </r>
        <r>
          <rPr>
            <b/>
            <sz val="9"/>
            <color indexed="81"/>
            <rFont val="Tahoma"/>
            <family val="2"/>
            <charset val="204"/>
          </rPr>
          <t xml:space="preserve">
Препоръка - Buy</t>
        </r>
        <r>
          <rPr>
            <sz val="9"/>
            <color indexed="81"/>
            <rFont val="Tahoma"/>
            <family val="2"/>
            <charset val="204"/>
          </rPr>
          <t xml:space="preserve">, онсовно заради новите поръчки и засиленото търсене. По внимателно с обема и наблюдение върху данните от следващия месец. Ако новите поръчки останат високо, можем да увеличим обема, ако се върнат обратно ще трябва да редуцираме или закриваме позиции. Оставам на мнение, че хората и компаниите си накупиха достатъчно хардуер, за да успеят да минат хоум офис. </t>
        </r>
      </text>
    </comment>
    <comment ref="D6" authorId="0" shapeId="0">
      <text>
        <r>
          <rPr>
            <b/>
            <sz val="9"/>
            <color indexed="81"/>
            <rFont val="Tahoma"/>
            <family val="2"/>
            <charset val="204"/>
          </rPr>
          <t>Author:</t>
        </r>
        <r>
          <rPr>
            <sz val="9"/>
            <color indexed="81"/>
            <rFont val="Tahoma"/>
            <family val="2"/>
            <charset val="204"/>
          </rPr>
          <t xml:space="preserve">
Основният ISM остава ниско долу - 3. Новите поръчки (търсенето) обаче изпреварват значително останалите показатели. Запасите на сектора се движат под нулата, което означава, че производството не може да смогне на покаченото търсене. Заетите в сектора и нивото на производство леко се понижават, но остават над 0 - наблюдава се растеж. 
</t>
        </r>
        <r>
          <rPr>
            <b/>
            <sz val="9"/>
            <color indexed="81"/>
            <rFont val="Tahoma"/>
            <family val="2"/>
            <charset val="204"/>
          </rPr>
          <t xml:space="preserve">Какво казват цифрите? 
</t>
        </r>
        <r>
          <rPr>
            <sz val="9"/>
            <color indexed="81"/>
            <rFont val="Tahoma"/>
            <family val="2"/>
            <charset val="204"/>
          </rPr>
          <t xml:space="preserve">New orders: 9; 
Production: 1; 
Employment: 4; 
Deliveries: -4; 
Inventories: -1;
</t>
        </r>
        <r>
          <rPr>
            <b/>
            <sz val="9"/>
            <color indexed="81"/>
            <rFont val="Tahoma"/>
            <family val="2"/>
            <charset val="204"/>
          </rPr>
          <t>What the respondent saying?</t>
        </r>
        <r>
          <rPr>
            <sz val="9"/>
            <color indexed="81"/>
            <rFont val="Tahoma"/>
            <family val="2"/>
            <charset val="204"/>
          </rPr>
          <t xml:space="preserve">
Covid все още оказва негативен ефект върху Suply Chain-a на сектора, но това по-скоро е заради намалената работна ръка в транспорта, отколкото липсата на материали. (Би оказало негативно влияние, но е преодолимо.)
</t>
        </r>
        <r>
          <rPr>
            <b/>
            <sz val="9"/>
            <color indexed="81"/>
            <rFont val="Tahoma"/>
            <family val="2"/>
            <charset val="204"/>
          </rPr>
          <t xml:space="preserve">
Препоръка - Buy</t>
        </r>
        <r>
          <rPr>
            <sz val="9"/>
            <color indexed="81"/>
            <rFont val="Tahoma"/>
            <family val="2"/>
            <charset val="204"/>
          </rPr>
          <t xml:space="preserve">, онсовно заради новите поръчки и засиленото търсене. По внимателно с обема и наблюдение върху данните от следващия месец. Ако новите поръчки останат високо, можем да увеличим обема, ако се върнат обратно ще трябва да редуцираме или закриваме позиции. Оставам на мнение, че хората и компаниите си накупиха достатъчно хардуер, за да успеят да минат хоум офис. </t>
        </r>
      </text>
    </comment>
    <comment ref="B7" authorId="0" shapeId="0">
      <text>
        <r>
          <rPr>
            <b/>
            <sz val="9"/>
            <color indexed="81"/>
            <rFont val="Tahoma"/>
            <family val="2"/>
            <charset val="204"/>
          </rPr>
          <t>След забавянето през отпускарския Август, Септември бележи силен ръст в основния ISM и трите най-важни подсектора - нови поръчки, продукция и наемане на нова работна ръка. Очаквано, запасите от продукция на компаниите намалят поради нарасналите нови поръчки и продажби. Въпреки добрите данни, доставките остават на негативна територия, отбелязвайки трети месец на забавяне. 
Какво ни казват данните към момента?
New orders - Buy
Production - Buy
Employment - Buy
Inventories - Sell
Deliveries - Sell
Препоръка - Buy. Сектора е със стабилна перспектива и е добре да търсим вход с дълги позиции.</t>
        </r>
      </text>
    </comment>
    <comment ref="C7" authorId="0" shapeId="0">
      <text>
        <r>
          <rPr>
            <b/>
            <sz val="9"/>
            <color indexed="81"/>
            <rFont val="Tahoma"/>
            <family val="2"/>
            <charset val="204"/>
          </rPr>
          <t>Author:</t>
        </r>
        <r>
          <rPr>
            <sz val="9"/>
            <color indexed="81"/>
            <rFont val="Tahoma"/>
            <family val="2"/>
            <charset val="204"/>
          </rPr>
          <t xml:space="preserve">
Притеснителното в случая е, че производството и работната ръка в сектора не бележи ръст, което предполага, че сектора едва ли ще търпи повече развитие - поне такива са очакванията на мениджърите. Запасите бележат лек ръст, докато доставките бележат ново дъно. 
</t>
        </r>
        <r>
          <rPr>
            <b/>
            <sz val="9"/>
            <color indexed="81"/>
            <rFont val="Tahoma"/>
            <family val="2"/>
            <charset val="204"/>
          </rPr>
          <t xml:space="preserve">Какво ни казват данните? 
</t>
        </r>
        <r>
          <rPr>
            <sz val="9"/>
            <color indexed="81"/>
            <rFont val="Tahoma"/>
            <family val="2"/>
            <charset val="204"/>
          </rPr>
          <t xml:space="preserve">New orders: 10; 
Production: 0; 
Employment: 0; 
Inventories: 3; 
Deliveries: -13;
</t>
        </r>
        <r>
          <rPr>
            <b/>
            <sz val="9"/>
            <color indexed="81"/>
            <rFont val="Tahoma"/>
            <family val="2"/>
            <charset val="204"/>
          </rPr>
          <t xml:space="preserve">
What the respondent saying?</t>
        </r>
        <r>
          <rPr>
            <sz val="9"/>
            <color indexed="81"/>
            <rFont val="Tahoma"/>
            <family val="2"/>
            <charset val="204"/>
          </rPr>
          <t xml:space="preserve">
Строителните материали в сектора бележат All time high в търсенето, основно заради DIY икономиката, която се зароди в пост кризисния период. Негативно влияние обаче оказва прекалено голямото предлагане на имотния пазар, което предполага, че строителството на нови домове ще се забави, а от там и сектора.
</t>
        </r>
        <r>
          <rPr>
            <b/>
            <sz val="9"/>
            <color indexed="81"/>
            <rFont val="Tahoma"/>
            <family val="2"/>
            <charset val="204"/>
          </rPr>
          <t>Препоръка - Hold</t>
        </r>
        <r>
          <rPr>
            <sz val="9"/>
            <color indexed="81"/>
            <rFont val="Tahoma"/>
            <family val="2"/>
            <charset val="204"/>
          </rPr>
          <t xml:space="preserve">, заради ниските очаквания от страна на мениджъроте в сектора, забавящите се производство и наемане на нови работници и признаването на респондентите, че се задава проблем на хоризонта. </t>
        </r>
      </text>
    </comment>
    <comment ref="D7" authorId="0" shapeId="0">
      <text>
        <r>
          <rPr>
            <b/>
            <sz val="9"/>
            <color indexed="81"/>
            <rFont val="Tahoma"/>
            <family val="2"/>
            <charset val="204"/>
          </rPr>
          <t>Author:</t>
        </r>
        <r>
          <rPr>
            <sz val="9"/>
            <color indexed="81"/>
            <rFont val="Tahoma"/>
            <family val="2"/>
            <charset val="204"/>
          </rPr>
          <t xml:space="preserve">
Притеснителното в случая е, че производството и работната ръка в сектора не бележи ръст, което предполага, че сектора едва ли ще търпи повече развитие - поне такива са очакванията на мениджърите. Запасите бележат лек ръст, докато доставките бележат ново дъно. 
</t>
        </r>
        <r>
          <rPr>
            <b/>
            <sz val="9"/>
            <color indexed="81"/>
            <rFont val="Tahoma"/>
            <family val="2"/>
            <charset val="204"/>
          </rPr>
          <t xml:space="preserve">Какво ни казват данните? 
</t>
        </r>
        <r>
          <rPr>
            <sz val="9"/>
            <color indexed="81"/>
            <rFont val="Tahoma"/>
            <family val="2"/>
            <charset val="204"/>
          </rPr>
          <t xml:space="preserve">New orders: 10; 
Production: 0; 
Employment: 0; 
Inventories: 3; 
Deliveries: -13;
</t>
        </r>
        <r>
          <rPr>
            <b/>
            <sz val="9"/>
            <color indexed="81"/>
            <rFont val="Tahoma"/>
            <family val="2"/>
            <charset val="204"/>
          </rPr>
          <t xml:space="preserve">
What the respondent saying?</t>
        </r>
        <r>
          <rPr>
            <sz val="9"/>
            <color indexed="81"/>
            <rFont val="Tahoma"/>
            <family val="2"/>
            <charset val="204"/>
          </rPr>
          <t xml:space="preserve">
Строителните материали в сектора бележат All time high в търсенето, основно заради DIY икономиката, която се зароди в пост кризисния период. Негативно влияние обаче оказва прекалено голямото предлагане на имотния пазар, което предполага, че строителството на нови домове ще се забави, а от там и сектора.
</t>
        </r>
        <r>
          <rPr>
            <b/>
            <sz val="9"/>
            <color indexed="81"/>
            <rFont val="Tahoma"/>
            <family val="2"/>
            <charset val="204"/>
          </rPr>
          <t>Препоръка - Hold</t>
        </r>
        <r>
          <rPr>
            <sz val="9"/>
            <color indexed="81"/>
            <rFont val="Tahoma"/>
            <family val="2"/>
            <charset val="204"/>
          </rPr>
          <t xml:space="preserve">, заради ниските очаквания от страна на мениджъроте в сектора, забавящите се производство и наемане на нови работници и признаването на респондентите, че се задава проблем на хоризонта. </t>
        </r>
      </text>
    </comment>
    <comment ref="B8" authorId="0" shapeId="0">
      <text>
        <r>
          <rPr>
            <b/>
            <sz val="9"/>
            <color indexed="81"/>
            <rFont val="Tahoma"/>
            <family val="2"/>
            <charset val="204"/>
          </rPr>
          <t xml:space="preserve">След няколко месеца основно през лятото, сектора изглежда, че започва да се пробужда. Основния ISM бележи ръст от 15 точки в рейтинга, при минали данни 2/0/2. Подсекторите също бележат плавно възстановяване.  Според очакванията на бизнеса, сектора изглежда силно перспективен, и даващ свежи идеи за инвестиране. 
Какво сочат данните?
New Orders - Buy
Production - Buy
Employment - Buy
Inventories - Buy
Deliveries - Sell
Препоръка - Buy. Търсене на идеи за дълги позции с подходящ хедж. </t>
        </r>
      </text>
    </comment>
    <comment ref="C8" authorId="0" shapeId="0">
      <text>
        <r>
          <rPr>
            <b/>
            <sz val="9"/>
            <color indexed="81"/>
            <rFont val="Tahoma"/>
            <family val="2"/>
            <charset val="204"/>
          </rPr>
          <t>Author:</t>
        </r>
        <r>
          <rPr>
            <sz val="9"/>
            <color indexed="81"/>
            <rFont val="Tahoma"/>
            <family val="2"/>
            <charset val="204"/>
          </rPr>
          <t xml:space="preserve">
PMI бележи среден ръст от 7, понижавайки се от 14. Новите поръчки остават на същото ниво, докато производството, заедно с работната ръка се понижават, а запасите бележат леко увеличение. Това предполага, че сектора ще претърпи свиване или поне застой, разчитайки на по-малко работна ръка и натрупаните до момента запаси. При така представените данни не можем да очакваме силен растеж в сектора. Под наблюдение остават новите поръчки. 
</t>
        </r>
        <r>
          <rPr>
            <b/>
            <sz val="9"/>
            <color indexed="81"/>
            <rFont val="Tahoma"/>
            <family val="2"/>
            <charset val="204"/>
          </rPr>
          <t xml:space="preserve">Какво ни казват данните? 
</t>
        </r>
        <r>
          <rPr>
            <sz val="9"/>
            <color indexed="81"/>
            <rFont val="Tahoma"/>
            <family val="2"/>
            <charset val="204"/>
          </rPr>
          <t>New orders: 8; 
Production: 5; 
Employment: -3; 
Deliveries: -11; 
Inventory: 3; 
W</t>
        </r>
        <r>
          <rPr>
            <b/>
            <sz val="9"/>
            <color indexed="81"/>
            <rFont val="Tahoma"/>
            <family val="2"/>
            <charset val="204"/>
          </rPr>
          <t xml:space="preserve">hat the respondent say? </t>
        </r>
        <r>
          <rPr>
            <sz val="9"/>
            <color indexed="81"/>
            <rFont val="Tahoma"/>
            <family val="2"/>
            <charset val="204"/>
          </rPr>
          <t xml:space="preserve">
October order books are the strongest we have seen in the past six months!
</t>
        </r>
        <r>
          <rPr>
            <b/>
            <sz val="9"/>
            <color indexed="81"/>
            <rFont val="Tahoma"/>
            <family val="2"/>
            <charset val="204"/>
          </rPr>
          <t>Препоръка</t>
        </r>
        <r>
          <rPr>
            <sz val="9"/>
            <color indexed="81"/>
            <rFont val="Tahoma"/>
            <family val="2"/>
            <charset val="204"/>
          </rPr>
          <t xml:space="preserve"> - </t>
        </r>
        <r>
          <rPr>
            <b/>
            <sz val="9"/>
            <color indexed="81"/>
            <rFont val="Tahoma"/>
            <family val="2"/>
            <charset val="204"/>
          </rPr>
          <t>Hold,</t>
        </r>
        <r>
          <rPr>
            <sz val="9"/>
            <color indexed="81"/>
            <rFont val="Tahoma"/>
            <family val="2"/>
            <charset val="204"/>
          </rPr>
          <t xml:space="preserve"> тъй като нямаме значителен ръст в стойностите, новите поръчки остават флат, докато съкращават работници и понижават производството. Позитивното в случая е изказването на респондентите, което предполага, че през ноемврийския доклад новите поръчки ще скочат и тогава ще имаме възможност за Buy.</t>
        </r>
      </text>
    </comment>
    <comment ref="D8" authorId="0" shapeId="0">
      <text>
        <r>
          <rPr>
            <b/>
            <sz val="9"/>
            <color indexed="81"/>
            <rFont val="Tahoma"/>
            <family val="2"/>
            <charset val="204"/>
          </rPr>
          <t>Author:</t>
        </r>
        <r>
          <rPr>
            <sz val="9"/>
            <color indexed="81"/>
            <rFont val="Tahoma"/>
            <family val="2"/>
            <charset val="204"/>
          </rPr>
          <t xml:space="preserve">
PMI бележи среден ръст от 7, понижавайки се от 14. Новите поръчки остават на същото ниво, докато производството, заедно с работната ръка се понижават, а запасите бележат леко увеличение. Това предполага, че сектора ще претърпи свиване или поне застой, разчитайки на по-малко работна ръка и натрупаните до момента запаси. При така представените данни не можем да очакваме силен растеж в сектора. Под наблюдение остават новите поръчки. 
</t>
        </r>
        <r>
          <rPr>
            <b/>
            <sz val="9"/>
            <color indexed="81"/>
            <rFont val="Tahoma"/>
            <family val="2"/>
            <charset val="204"/>
          </rPr>
          <t xml:space="preserve">Какво ни казват данните? 
</t>
        </r>
        <r>
          <rPr>
            <sz val="9"/>
            <color indexed="81"/>
            <rFont val="Tahoma"/>
            <family val="2"/>
            <charset val="204"/>
          </rPr>
          <t>New orders: 8; 
Production: 5; 
Employment: -3; 
Deliveries: -11; 
Inventory: 3; 
W</t>
        </r>
        <r>
          <rPr>
            <b/>
            <sz val="9"/>
            <color indexed="81"/>
            <rFont val="Tahoma"/>
            <family val="2"/>
            <charset val="204"/>
          </rPr>
          <t xml:space="preserve">hat the respondent say? </t>
        </r>
        <r>
          <rPr>
            <sz val="9"/>
            <color indexed="81"/>
            <rFont val="Tahoma"/>
            <family val="2"/>
            <charset val="204"/>
          </rPr>
          <t xml:space="preserve">
October order books are the strongest we have seen in the past six months!
</t>
        </r>
        <r>
          <rPr>
            <b/>
            <sz val="9"/>
            <color indexed="81"/>
            <rFont val="Tahoma"/>
            <family val="2"/>
            <charset val="204"/>
          </rPr>
          <t>Препоръка</t>
        </r>
        <r>
          <rPr>
            <sz val="9"/>
            <color indexed="81"/>
            <rFont val="Tahoma"/>
            <family val="2"/>
            <charset val="204"/>
          </rPr>
          <t xml:space="preserve"> - </t>
        </r>
        <r>
          <rPr>
            <b/>
            <sz val="9"/>
            <color indexed="81"/>
            <rFont val="Tahoma"/>
            <family val="2"/>
            <charset val="204"/>
          </rPr>
          <t>Hold,</t>
        </r>
        <r>
          <rPr>
            <sz val="9"/>
            <color indexed="81"/>
            <rFont val="Tahoma"/>
            <family val="2"/>
            <charset val="204"/>
          </rPr>
          <t xml:space="preserve"> тъй като нямаме значителен ръст в стойностите, новите поръчки остават флат, докато съкращават работници и понижават производството. Позитивното в случая е изказването на респондентите, което предполага, че през ноемврийския доклад новите поръчки ще скочат и тогава ще имаме възможност за Buy.</t>
        </r>
      </text>
    </comment>
    <comment ref="B9" authorId="0" shapeId="0">
      <text>
        <r>
          <rPr>
            <b/>
            <sz val="9"/>
            <color indexed="81"/>
            <rFont val="Tahoma"/>
            <family val="2"/>
            <charset val="204"/>
          </rPr>
          <t xml:space="preserve">Секторът, в няколко поредни месеца се намира в стагнация, като перспективите остават негативни. Основният ISM се намира в два поредни месеца на негативна територия от -3. Това, което прави впечатление е, че през септември новите поръчки бележат ръст. В следващия можем да очакваме или увеличение на основния ISM или отново връщане на новите поръчки в зоната около0. Ако Поръчките останат горе и работната ръка + производството ги настигнат, тогава можем да смятаме, че сектора се възстановява и да търсим дълги позиции. 
Какво казват цифрите към момента?
New Orders - Buy
Employment - hold
Production - hold
Inventories - Sell
Deliveries - Sell
Препоръка - Sell. Досатвките и запасите се понижават драстично на фона, на никаквото производство и слабата работна ръка. </t>
        </r>
      </text>
    </comment>
    <comment ref="C9" authorId="0" shapeId="0">
      <text>
        <r>
          <rPr>
            <b/>
            <sz val="9"/>
            <color indexed="81"/>
            <rFont val="Tahoma"/>
            <family val="2"/>
            <charset val="204"/>
          </rPr>
          <t>Author:</t>
        </r>
        <r>
          <rPr>
            <sz val="9"/>
            <color indexed="81"/>
            <rFont val="Tahoma"/>
            <family val="2"/>
            <charset val="204"/>
          </rPr>
          <t xml:space="preserve">
Основният PMI не бележи ръст през октомври, а новите поръчки, заедно с производството и запасите, също. Впечатление прави, че новозаетите в сектора са отрицателна стойност, което предполага, че мениджърите не залагат на бързо възстановяване. 
Какво ни казват данните? 
New orders: 0; 
Production: 0; 
Employment: -5; 
Deliveries: 0; 
Inventory:0: 
</t>
        </r>
        <r>
          <rPr>
            <b/>
            <sz val="9"/>
            <color indexed="81"/>
            <rFont val="Tahoma"/>
            <family val="2"/>
            <charset val="204"/>
          </rPr>
          <t xml:space="preserve">What the respondent say? 
</t>
        </r>
        <r>
          <rPr>
            <sz val="9"/>
            <color indexed="81"/>
            <rFont val="Tahoma"/>
            <family val="2"/>
            <charset val="204"/>
          </rPr>
          <t xml:space="preserve">Speachless! 
</t>
        </r>
        <r>
          <rPr>
            <b/>
            <sz val="9"/>
            <color indexed="81"/>
            <rFont val="Tahoma"/>
            <family val="2"/>
            <charset val="204"/>
          </rPr>
          <t>Препоръка - Hold</t>
        </r>
        <r>
          <rPr>
            <sz val="9"/>
            <color indexed="81"/>
            <rFont val="Tahoma"/>
            <family val="2"/>
            <charset val="204"/>
          </rPr>
          <t>, предвид нулевите перспективи пред сектора и липсата на всякакъв коментар от страна на мениджърите. Сектора ще бъде подходящ за хеджиране на дълги позиции другаде. Short-a не е изключен.</t>
        </r>
      </text>
    </comment>
    <comment ref="D9" authorId="0" shapeId="0">
      <text>
        <r>
          <rPr>
            <b/>
            <sz val="9"/>
            <color indexed="81"/>
            <rFont val="Tahoma"/>
            <family val="2"/>
            <charset val="204"/>
          </rPr>
          <t>Author:</t>
        </r>
        <r>
          <rPr>
            <sz val="9"/>
            <color indexed="81"/>
            <rFont val="Tahoma"/>
            <family val="2"/>
            <charset val="204"/>
          </rPr>
          <t xml:space="preserve">
Основният PMI не бележи ръст през октомври, а новите поръчки, заедно с производството и запасите, също. Впечатление прави, че новозаетите в сектора са отрицателна стойност, което предполага, че мениджърите не залагат на бързо възстановяване. 
Какво ни казват данните? 
New orders: 0; 
Production: 0; 
Employment: -5; 
Deliveries: 0; 
Inventory:0: 
</t>
        </r>
        <r>
          <rPr>
            <b/>
            <sz val="9"/>
            <color indexed="81"/>
            <rFont val="Tahoma"/>
            <family val="2"/>
            <charset val="204"/>
          </rPr>
          <t xml:space="preserve">What the respondent say? 
</t>
        </r>
        <r>
          <rPr>
            <sz val="9"/>
            <color indexed="81"/>
            <rFont val="Tahoma"/>
            <family val="2"/>
            <charset val="204"/>
          </rPr>
          <t xml:space="preserve">Speachless! 
</t>
        </r>
        <r>
          <rPr>
            <b/>
            <sz val="9"/>
            <color indexed="81"/>
            <rFont val="Tahoma"/>
            <family val="2"/>
            <charset val="204"/>
          </rPr>
          <t>Препоръка - Hold</t>
        </r>
        <r>
          <rPr>
            <sz val="9"/>
            <color indexed="81"/>
            <rFont val="Tahoma"/>
            <family val="2"/>
            <charset val="204"/>
          </rPr>
          <t>, предвид нулевите перспективи пред сектора и липсата на всякакъв коментар от страна на мениджърите. Сектора ще бъде подходящ за хеджиране на дълги позиции другаде. Short-a не е изключен.</t>
        </r>
      </text>
    </comment>
    <comment ref="B10" authorId="0" shapeId="0">
      <text>
        <r>
          <rPr>
            <b/>
            <sz val="9"/>
            <color indexed="81"/>
            <rFont val="Tahoma"/>
            <family val="2"/>
            <charset val="204"/>
          </rPr>
          <t>Бавното и посрепенно забавяне в сектора се забелзва все повече. Основния ISM бележи понижение и остава в негативна територия за повече от 2 месеца. По отношение на подсекторите, основните като New Orders, Employment, Production и Inventories остават в негативна територия или на нулата. Това предполага, че очакванията за сектора остават негативни. 
Какво показват данните?
New Orders - Sell
Production - Sell
Employment - Sell
Inventories - Sell
Deliveries - Buy
Препоръка - Sell. Очакванията се забавянето да се задълбочи, като това дава много добри предпоставки да използваме сектора, като хеджиращ инструмент.</t>
        </r>
      </text>
    </comment>
    <comment ref="C10" authorId="0" shapeId="0">
      <text>
        <r>
          <rPr>
            <b/>
            <sz val="9"/>
            <color indexed="81"/>
            <rFont val="Tahoma"/>
            <family val="2"/>
            <charset val="204"/>
          </rPr>
          <t>Author:</t>
        </r>
        <r>
          <rPr>
            <sz val="9"/>
            <color indexed="81"/>
            <rFont val="Tahoma"/>
            <family val="2"/>
            <charset val="204"/>
          </rPr>
          <t xml:space="preserve">
Нулев растеж за основния PMI индекс, заедно с производство и запаси. Съкращението на работна ръка все още е на мода в сектора. Единствения позитив към този момент са новите поръчки, които обаче не бележат голяма величина и това няма да изведе сектора на +. Перспективите остават flat към къси. 
</t>
        </r>
        <r>
          <rPr>
            <b/>
            <sz val="9"/>
            <color indexed="81"/>
            <rFont val="Tahoma"/>
            <family val="2"/>
            <charset val="204"/>
          </rPr>
          <t xml:space="preserve">Какво ни казват данните? </t>
        </r>
        <r>
          <rPr>
            <sz val="9"/>
            <color indexed="81"/>
            <rFont val="Tahoma"/>
            <family val="2"/>
            <charset val="204"/>
          </rPr>
          <t xml:space="preserve">
New orders: 4; 
Production: 0; 
Employment:-3; 
Deliveries: -7; 
Inventory: 0;
</t>
        </r>
        <r>
          <rPr>
            <b/>
            <sz val="9"/>
            <color indexed="81"/>
            <rFont val="Tahoma"/>
            <family val="2"/>
            <charset val="204"/>
          </rPr>
          <t xml:space="preserve">What the respondent say? </t>
        </r>
        <r>
          <rPr>
            <sz val="9"/>
            <color indexed="81"/>
            <rFont val="Tahoma"/>
            <family val="2"/>
            <charset val="204"/>
          </rPr>
          <t xml:space="preserve">
Speachless! 
</t>
        </r>
        <r>
          <rPr>
            <b/>
            <sz val="9"/>
            <color indexed="81"/>
            <rFont val="Tahoma"/>
            <family val="2"/>
            <charset val="204"/>
          </rPr>
          <t>Препоръка - Hold,</t>
        </r>
        <r>
          <rPr>
            <sz val="9"/>
            <color indexed="81"/>
            <rFont val="Tahoma"/>
            <family val="2"/>
            <charset val="204"/>
          </rPr>
          <t xml:space="preserve"> предвид пандемията и лошите перспективи в сектора. Сектора може да се използва за хеджиране на дълги позиции. 
</t>
        </r>
      </text>
    </comment>
    <comment ref="D10" authorId="0" shapeId="0">
      <text>
        <r>
          <rPr>
            <b/>
            <sz val="9"/>
            <color indexed="81"/>
            <rFont val="Tahoma"/>
            <family val="2"/>
            <charset val="204"/>
          </rPr>
          <t>Author:</t>
        </r>
        <r>
          <rPr>
            <sz val="9"/>
            <color indexed="81"/>
            <rFont val="Tahoma"/>
            <family val="2"/>
            <charset val="204"/>
          </rPr>
          <t xml:space="preserve">
Нулев растеж за основния PMI индекс, заедно с производство и запаси. Съкращението на работна ръка все още е на мода в сектора. Единствения позитив към този момент са новите поръчки, които обаче не бележат голяма величина и това няма да изведе сектора на +. Перспективите остават flat към къси. 
</t>
        </r>
        <r>
          <rPr>
            <b/>
            <sz val="9"/>
            <color indexed="81"/>
            <rFont val="Tahoma"/>
            <family val="2"/>
            <charset val="204"/>
          </rPr>
          <t xml:space="preserve">Какво ни казват данните? </t>
        </r>
        <r>
          <rPr>
            <sz val="9"/>
            <color indexed="81"/>
            <rFont val="Tahoma"/>
            <family val="2"/>
            <charset val="204"/>
          </rPr>
          <t xml:space="preserve">
New orders: 4; 
Production: 0; 
Employment:-3; 
Deliveries: -7; 
Inventory: 0;
</t>
        </r>
        <r>
          <rPr>
            <b/>
            <sz val="9"/>
            <color indexed="81"/>
            <rFont val="Tahoma"/>
            <family val="2"/>
            <charset val="204"/>
          </rPr>
          <t xml:space="preserve">What the respondent say? </t>
        </r>
        <r>
          <rPr>
            <sz val="9"/>
            <color indexed="81"/>
            <rFont val="Tahoma"/>
            <family val="2"/>
            <charset val="204"/>
          </rPr>
          <t xml:space="preserve">
Speachless! 
</t>
        </r>
        <r>
          <rPr>
            <b/>
            <sz val="9"/>
            <color indexed="81"/>
            <rFont val="Tahoma"/>
            <family val="2"/>
            <charset val="204"/>
          </rPr>
          <t>Препоръка - Hold,</t>
        </r>
        <r>
          <rPr>
            <sz val="9"/>
            <color indexed="81"/>
            <rFont val="Tahoma"/>
            <family val="2"/>
            <charset val="204"/>
          </rPr>
          <t xml:space="preserve"> предвид пандемията и лошите перспективи в сектора. Сектора може да се използва за хеджиране на дълги позиции. 
</t>
        </r>
      </text>
    </comment>
    <comment ref="B11" authorId="0" shapeId="0">
      <text>
        <r>
          <rPr>
            <sz val="9"/>
            <color indexed="81"/>
            <rFont val="Tahoma"/>
            <family val="2"/>
            <charset val="204"/>
          </rPr>
          <t>Основният ISM расте със средни темпове, като средната оценка е 7 - с добра перспектива. Притеснителното в случая е, че растежа на новите поръчки се забавя значително. За сметка на това имаме увеличено производство и наемане на работна ръка, което предполага, че мениджърите в сектора залагат на възстановяване. Доставките и запасите остават в негативна територия.
Какво показват данните?
New orders - Hold
Production - Buy
Employment - Buy
Inventories - Sell
Deliveries - Sell
Препоръка - Hold, защото ме притесняват новите поръчки, чиито растеж се свива с 80%. Чакаме новия ISM, ако се вдигнат променям към Long.</t>
        </r>
      </text>
    </comment>
    <comment ref="C11" authorId="0" shapeId="0">
      <text>
        <r>
          <rPr>
            <b/>
            <sz val="9"/>
            <color indexed="81"/>
            <rFont val="Tahoma"/>
            <family val="2"/>
            <charset val="204"/>
          </rPr>
          <t>Author:</t>
        </r>
        <r>
          <rPr>
            <sz val="9"/>
            <color indexed="81"/>
            <rFont val="Tahoma"/>
            <family val="2"/>
            <charset val="204"/>
          </rPr>
          <t xml:space="preserve">
Основния PMI бележи ръст от 6 пункта, като през последните месеци от юни насам не е отбелязвал свиване - тенденцията на растеж в сектора е стабилна. Спрямо предпохдния месец новите поръчки бележат рсът . Производството бележи понижение, но работната ръка се увеличава, което означава че сектора ще преодолее временните затруднения с производството. Запасите бележат лек ръст. 
</t>
        </r>
        <r>
          <rPr>
            <b/>
            <sz val="9"/>
            <color indexed="81"/>
            <rFont val="Tahoma"/>
            <family val="2"/>
            <charset val="204"/>
          </rPr>
          <t xml:space="preserve">
Какво ни казват данните? </t>
        </r>
        <r>
          <rPr>
            <sz val="9"/>
            <color indexed="81"/>
            <rFont val="Tahoma"/>
            <family val="2"/>
            <charset val="204"/>
          </rPr>
          <t xml:space="preserve">
New orders: 5; 
Production: 3; 
Employment: 1; 
Deliveries: -5; 
Inventory: 1;
</t>
        </r>
        <r>
          <rPr>
            <b/>
            <sz val="9"/>
            <color indexed="81"/>
            <rFont val="Tahoma"/>
            <family val="2"/>
            <charset val="204"/>
          </rPr>
          <t>What the respondent say?</t>
        </r>
        <r>
          <rPr>
            <sz val="9"/>
            <color indexed="81"/>
            <rFont val="Tahoma"/>
            <family val="2"/>
            <charset val="204"/>
          </rPr>
          <t xml:space="preserve">
"Бизнесът продължава да бъде силен. Продажбите са по-големи от очакванията, а натискът върху разходите е умерен. Има доставки от страна на доставчиците за повишаване на пазарните цени за гофриран и полипропилен, но в момента не се увеличават твърди цени. Очакваме силен завършек до 2020 г. и стабилен старт през 2021г
</t>
        </r>
        <r>
          <rPr>
            <b/>
            <sz val="9"/>
            <color indexed="81"/>
            <rFont val="Tahoma"/>
            <family val="2"/>
            <charset val="204"/>
          </rPr>
          <t>Препоръка - Buy</t>
        </r>
        <r>
          <rPr>
            <sz val="9"/>
            <color indexed="81"/>
            <rFont val="Tahoma"/>
            <family val="2"/>
            <charset val="204"/>
          </rPr>
          <t xml:space="preserve">, предвид стабилния растеж на PMI и всички негови компоненти. Мениджърите в сектора също очакват силен завършек на 2020 и силен старт на 2021г., което предполага, че следващите месеци ще са добри за сектора.
</t>
        </r>
      </text>
    </comment>
    <comment ref="D11" authorId="0" shapeId="0">
      <text>
        <r>
          <rPr>
            <b/>
            <sz val="9"/>
            <color indexed="81"/>
            <rFont val="Tahoma"/>
            <family val="2"/>
            <charset val="204"/>
          </rPr>
          <t>Author:</t>
        </r>
        <r>
          <rPr>
            <sz val="9"/>
            <color indexed="81"/>
            <rFont val="Tahoma"/>
            <family val="2"/>
            <charset val="204"/>
          </rPr>
          <t xml:space="preserve">
Основния PMI бележи ръст от 6 пункта, като през последните месеци от юни насам не е отбелязвал свиване - тенденцията на растеж в сектора е стабилна. Спрямо предпохдния месец новите поръчки бележат рсът . Производството бележи понижение, но работната ръка се увеличава, което означава че сектора ще преодолее временните затруднения с производството. Запасите бележат лек ръст. 
</t>
        </r>
        <r>
          <rPr>
            <b/>
            <sz val="9"/>
            <color indexed="81"/>
            <rFont val="Tahoma"/>
            <family val="2"/>
            <charset val="204"/>
          </rPr>
          <t xml:space="preserve">
Какво ни казват данните? </t>
        </r>
        <r>
          <rPr>
            <sz val="9"/>
            <color indexed="81"/>
            <rFont val="Tahoma"/>
            <family val="2"/>
            <charset val="204"/>
          </rPr>
          <t xml:space="preserve">
New orders: 5; 
Production: 3; 
Employment: 1; 
Deliveries: -5; 
Inventory: 1;
</t>
        </r>
        <r>
          <rPr>
            <b/>
            <sz val="9"/>
            <color indexed="81"/>
            <rFont val="Tahoma"/>
            <family val="2"/>
            <charset val="204"/>
          </rPr>
          <t>What the respondent say?</t>
        </r>
        <r>
          <rPr>
            <sz val="9"/>
            <color indexed="81"/>
            <rFont val="Tahoma"/>
            <family val="2"/>
            <charset val="204"/>
          </rPr>
          <t xml:space="preserve">
"Бизнесът продължава да бъде силен. Продажбите са по-големи от очакванията, а натискът върху разходите е умерен. Има доставки от страна на доставчиците за повишаване на пазарните цени за гофриран и полипропилен, но в момента не се увеличават твърди цени. Очакваме силен завършек до 2020 г. и стабилен старт през 2021г
</t>
        </r>
        <r>
          <rPr>
            <b/>
            <sz val="9"/>
            <color indexed="81"/>
            <rFont val="Tahoma"/>
            <family val="2"/>
            <charset val="204"/>
          </rPr>
          <t>Препоръка - Buy</t>
        </r>
        <r>
          <rPr>
            <sz val="9"/>
            <color indexed="81"/>
            <rFont val="Tahoma"/>
            <family val="2"/>
            <charset val="204"/>
          </rPr>
          <t xml:space="preserve">, предвид стабилния растеж на PMI и всички негови компоненти. Мениджърите в сектора също очакват силен завършек на 2020 и силен старт на 2021г., което предполага, че следващите месеци ще са добри за сектора.
</t>
        </r>
      </text>
    </comment>
    <comment ref="B12" authorId="0" shapeId="0">
      <text>
        <r>
          <rPr>
            <sz val="9"/>
            <color indexed="81"/>
            <rFont val="Tahoma"/>
            <family val="2"/>
            <charset val="204"/>
          </rPr>
          <t>Сектора се развива със слаби темпове, като към момента само новите поръчки и производство го дърпат нагоре. Юни и Юли са били отрицателни месеци, докато през Август и Септември наблюдаваме леко съживяване, но с рейтинг от 5 точки. Растежа на новите поръчки се свива с над 50%, докато производството скача на 10 точки от 0 - предполага се, че произведената стока ще бъде пласирана. Доставките, заедно с запасите и новозаетите в сектора се понижават и остават на негативна територия. 
Какво показват данните?
New Orders - Hold
Production - Buy
Employment - Sell
Deliveries - Sell
Inventories - Sell
Препоръка - Hold, защото сектора все пак расте. Ако следащия месец наблюдаваме по-висок растеж на новите поръчки ще сме лонг, тъй като наемането на нова ръка и доставките ще се увеличат в бъдеще. Те са последващ индикатор.</t>
        </r>
      </text>
    </comment>
    <comment ref="C12" authorId="0" shapeId="0">
      <text>
        <r>
          <rPr>
            <b/>
            <sz val="9"/>
            <color indexed="81"/>
            <rFont val="Tahoma"/>
            <family val="2"/>
            <charset val="204"/>
          </rPr>
          <t>Author:</t>
        </r>
        <r>
          <rPr>
            <sz val="9"/>
            <color indexed="81"/>
            <rFont val="Tahoma"/>
            <family val="2"/>
            <charset val="204"/>
          </rPr>
          <t xml:space="preserve">
Силен ръст на основния PMI и значително подобрение на компонентите като цяло. Перспективите изглеждат добри. Поръчките са по-добри от предходния месец, заедно с наемането на работна ръка - очаквания за подобрение в сектора. 
</t>
        </r>
        <r>
          <rPr>
            <b/>
            <sz val="9"/>
            <color indexed="81"/>
            <rFont val="Tahoma"/>
            <family val="2"/>
            <charset val="204"/>
          </rPr>
          <t xml:space="preserve">Какво казват цифрите? </t>
        </r>
        <r>
          <rPr>
            <sz val="9"/>
            <color indexed="81"/>
            <rFont val="Tahoma"/>
            <family val="2"/>
            <charset val="204"/>
          </rPr>
          <t xml:space="preserve">
New orders: 6; 
Production: 6; 
Employment: 3; 
Deliveries: -9; 
Inventory: 0;
</t>
        </r>
        <r>
          <rPr>
            <b/>
            <sz val="9"/>
            <color indexed="81"/>
            <rFont val="Tahoma"/>
            <family val="2"/>
            <charset val="204"/>
          </rPr>
          <t xml:space="preserve">
What the respondent say? </t>
        </r>
        <r>
          <rPr>
            <sz val="9"/>
            <color indexed="81"/>
            <rFont val="Tahoma"/>
            <family val="2"/>
            <charset val="204"/>
          </rPr>
          <t xml:space="preserve">
Бизнесът почти се връща към нормалните нива; клиентите обаче все още са предпазливи с капиталовите разходи.
</t>
        </r>
        <r>
          <rPr>
            <b/>
            <sz val="9"/>
            <color indexed="81"/>
            <rFont val="Tahoma"/>
            <family val="2"/>
            <charset val="204"/>
          </rPr>
          <t>Препоръка - Buy</t>
        </r>
        <r>
          <rPr>
            <sz val="9"/>
            <color indexed="81"/>
            <rFont val="Tahoma"/>
            <family val="2"/>
            <charset val="204"/>
          </rPr>
          <t xml:space="preserve">, при положение, че имам добра техническа картина и по-нисък обем от обикновено. Все още респондентите в сектора са предпазливи в изказванията си. Ноемрви ще е ключов, ако видим същия или по-голям ръст. </t>
        </r>
      </text>
    </comment>
    <comment ref="D12" authorId="0" shapeId="0">
      <text>
        <r>
          <rPr>
            <b/>
            <sz val="9"/>
            <color indexed="81"/>
            <rFont val="Tahoma"/>
            <family val="2"/>
            <charset val="204"/>
          </rPr>
          <t>Author:</t>
        </r>
        <r>
          <rPr>
            <sz val="9"/>
            <color indexed="81"/>
            <rFont val="Tahoma"/>
            <family val="2"/>
            <charset val="204"/>
          </rPr>
          <t xml:space="preserve">
Силен ръст на основния PMI и значително подобрение на компонентите като цяло. Перспективите изглеждат добри. Поръчките са по-добри от предходния месец, заедно с наемането на работна ръка - очаквания за подобрение в сектора. 
</t>
        </r>
        <r>
          <rPr>
            <b/>
            <sz val="9"/>
            <color indexed="81"/>
            <rFont val="Tahoma"/>
            <family val="2"/>
            <charset val="204"/>
          </rPr>
          <t xml:space="preserve">Какво казват цифрите? </t>
        </r>
        <r>
          <rPr>
            <sz val="9"/>
            <color indexed="81"/>
            <rFont val="Tahoma"/>
            <family val="2"/>
            <charset val="204"/>
          </rPr>
          <t xml:space="preserve">
New orders: 6; 
Production: 6; 
Employment: 3; 
Deliveries: -9; 
Inventory: 0;
</t>
        </r>
        <r>
          <rPr>
            <b/>
            <sz val="9"/>
            <color indexed="81"/>
            <rFont val="Tahoma"/>
            <family val="2"/>
            <charset val="204"/>
          </rPr>
          <t xml:space="preserve">
What the respondent say? </t>
        </r>
        <r>
          <rPr>
            <sz val="9"/>
            <color indexed="81"/>
            <rFont val="Tahoma"/>
            <family val="2"/>
            <charset val="204"/>
          </rPr>
          <t xml:space="preserve">
Бизнесът почти се връща към нормалните нива; клиентите обаче все още са предпазливи с капиталовите разходи.
</t>
        </r>
        <r>
          <rPr>
            <b/>
            <sz val="9"/>
            <color indexed="81"/>
            <rFont val="Tahoma"/>
            <family val="2"/>
            <charset val="204"/>
          </rPr>
          <t>Препоръка - Buy</t>
        </r>
        <r>
          <rPr>
            <sz val="9"/>
            <color indexed="81"/>
            <rFont val="Tahoma"/>
            <family val="2"/>
            <charset val="204"/>
          </rPr>
          <t xml:space="preserve">, при положение, че имам добра техническа картина и по-нисък обем от обикновено. Все още респондентите в сектора са предпазливи в изказванията си. Ноемрви ще е ключов, ако видим същия или по-голям ръст. </t>
        </r>
      </text>
    </comment>
    <comment ref="B13" authorId="0" shapeId="0">
      <text>
        <r>
          <rPr>
            <sz val="9"/>
            <color indexed="81"/>
            <rFont val="Tahoma"/>
            <family val="2"/>
            <charset val="204"/>
          </rPr>
          <t xml:space="preserve">секторът расте със средни темпове от 7 точки, основно заради новите поръчки и стабилното производство през последните 3 месеца. Притеснително е, че не се наемат нови хора и запасите падат, което предполага, че стабилния растеж  е под въпрос. 
Какво показват данните?
New orders - Buy
Production - Buy
Employment - Sell
Deliveries - Sell
Inventories - Sell
Препоръка - Buy, но с внимание към наемането на нови работници. Производството остава под въпрос! В такива ситуации се подбират или целия сектор или само най-добрите компании.
</t>
        </r>
      </text>
    </comment>
    <comment ref="C13" authorId="0" shapeId="0">
      <text>
        <r>
          <rPr>
            <b/>
            <sz val="9"/>
            <color indexed="81"/>
            <rFont val="Tahoma"/>
            <family val="2"/>
            <charset val="204"/>
          </rPr>
          <t>Author:</t>
        </r>
        <r>
          <rPr>
            <sz val="9"/>
            <color indexed="81"/>
            <rFont val="Tahoma"/>
            <family val="2"/>
            <charset val="204"/>
          </rPr>
          <t xml:space="preserve">
Силен ръст на основния PMI, заедно с компонентите в сектора. Новите поръчки бележат рекорд в растежа си, а увеличеното производство и наемане на нова работна ръка в сектора показва позитивните очаквания на мениджърите за следващите месеци. Наблюдават се силно позитивни настроения през последните 3 месеца. 
</t>
        </r>
        <r>
          <rPr>
            <b/>
            <sz val="9"/>
            <color indexed="81"/>
            <rFont val="Tahoma"/>
            <family val="2"/>
            <charset val="204"/>
          </rPr>
          <t xml:space="preserve">
Какво казват цифрите? </t>
        </r>
        <r>
          <rPr>
            <sz val="9"/>
            <color indexed="81"/>
            <rFont val="Tahoma"/>
            <family val="2"/>
            <charset val="204"/>
          </rPr>
          <t xml:space="preserve">
Newr order: 13; 
Production: 10; 
Employment: 7; 
Deliveries: -9; 
Inventory: -2; 
</t>
        </r>
        <r>
          <rPr>
            <b/>
            <sz val="9"/>
            <color indexed="81"/>
            <rFont val="Tahoma"/>
            <family val="2"/>
            <charset val="204"/>
          </rPr>
          <t>What the respondent Say?</t>
        </r>
        <r>
          <rPr>
            <sz val="9"/>
            <color indexed="81"/>
            <rFont val="Tahoma"/>
            <family val="2"/>
            <charset val="204"/>
          </rPr>
          <t xml:space="preserve">
Продължаваме да наблюдаваме нарастване на търсенето на клиентите. Все още не сме се върнали към нивата преди COVID-19, но непрекъснато се подобряваме.
</t>
        </r>
        <r>
          <rPr>
            <b/>
            <sz val="9"/>
            <color indexed="81"/>
            <rFont val="Tahoma"/>
            <family val="2"/>
            <charset val="204"/>
          </rPr>
          <t>Препоръка - Buy.</t>
        </r>
        <r>
          <rPr>
            <sz val="9"/>
            <color indexed="81"/>
            <rFont val="Tahoma"/>
            <family val="2"/>
            <charset val="204"/>
          </rPr>
          <t xml:space="preserve"> Ръста на основния PMI и най-важните компоненти в него е красноречив. Позитивните очаквания на мениджърите също ще допринесат за благоприятното развитие.</t>
        </r>
      </text>
    </comment>
    <comment ref="D13" authorId="0" shapeId="0">
      <text>
        <r>
          <rPr>
            <b/>
            <sz val="9"/>
            <color indexed="81"/>
            <rFont val="Tahoma"/>
            <family val="2"/>
            <charset val="204"/>
          </rPr>
          <t>Author:</t>
        </r>
        <r>
          <rPr>
            <sz val="9"/>
            <color indexed="81"/>
            <rFont val="Tahoma"/>
            <family val="2"/>
            <charset val="204"/>
          </rPr>
          <t xml:space="preserve">
Силен ръст на основния PMI, заедно с компонентите в сектора. Новите поръчки бележат рекорд в растежа си, а увеличеното производство и наемане на нова работна ръка в сектора показва позитивните очаквания на мениджърите за следващите месеци. Наблюдават се силно позитивни настроения през последните 3 месеца. 
</t>
        </r>
        <r>
          <rPr>
            <b/>
            <sz val="9"/>
            <color indexed="81"/>
            <rFont val="Tahoma"/>
            <family val="2"/>
            <charset val="204"/>
          </rPr>
          <t xml:space="preserve">
Какво казват цифрите? </t>
        </r>
        <r>
          <rPr>
            <sz val="9"/>
            <color indexed="81"/>
            <rFont val="Tahoma"/>
            <family val="2"/>
            <charset val="204"/>
          </rPr>
          <t xml:space="preserve">
Newr order: 13; 
Production: 10; 
Employment: 7; 
Deliveries: -9; 
Inventory: -2; 
</t>
        </r>
        <r>
          <rPr>
            <b/>
            <sz val="9"/>
            <color indexed="81"/>
            <rFont val="Tahoma"/>
            <family val="2"/>
            <charset val="204"/>
          </rPr>
          <t>What the respondent Say?</t>
        </r>
        <r>
          <rPr>
            <sz val="9"/>
            <color indexed="81"/>
            <rFont val="Tahoma"/>
            <family val="2"/>
            <charset val="204"/>
          </rPr>
          <t xml:space="preserve">
Продължаваме да наблюдаваме нарастване на търсенето на клиентите. Все още не сме се върнали към нивата преди COVID-19, но непрекъснато се подобряваме.
</t>
        </r>
        <r>
          <rPr>
            <b/>
            <sz val="9"/>
            <color indexed="81"/>
            <rFont val="Tahoma"/>
            <family val="2"/>
            <charset val="204"/>
          </rPr>
          <t>Препоръка - Buy.</t>
        </r>
        <r>
          <rPr>
            <sz val="9"/>
            <color indexed="81"/>
            <rFont val="Tahoma"/>
            <family val="2"/>
            <charset val="204"/>
          </rPr>
          <t xml:space="preserve"> Ръста на основния PMI и най-важните компоненти в него е красноречив. Позитивните очаквания на мениджърите също ще допринесат за благоприятното развитие.</t>
        </r>
      </text>
    </comment>
    <comment ref="B14" authorId="0" shapeId="0">
      <text>
        <r>
          <rPr>
            <sz val="9"/>
            <color indexed="81"/>
            <rFont val="Tahoma"/>
            <family val="2"/>
            <charset val="204"/>
          </rPr>
          <t>Секторът дава заявка за силен растеж, като основния ISM се покачва значително, заедно с новите поръчки и производството. На фона на всички останали сектори до момента, доставките правят впечатление, че макар под нулата, остават близко до нея. Запасите бележат понижение, но на фона на високото търсене това е нормално.
Какво показват данните?
New orders - Buy
Production - Buy
Employment - Hold
Deliveries - Sell
Inventories - Sell
Препоръка - Buy, разчитайки, че и следващия месец ще е силен, заради високите поръчки и възможността на сектора да посрещне търсенето с адекватно производство.</t>
        </r>
      </text>
    </comment>
    <comment ref="C14" authorId="0" shapeId="0">
      <text>
        <r>
          <rPr>
            <b/>
            <sz val="9"/>
            <color indexed="81"/>
            <rFont val="Tahoma"/>
            <family val="2"/>
            <charset val="204"/>
          </rPr>
          <t>Author:</t>
        </r>
        <r>
          <rPr>
            <sz val="9"/>
            <color indexed="81"/>
            <rFont val="Tahoma"/>
            <family val="2"/>
            <charset val="204"/>
          </rPr>
          <t xml:space="preserve">
Основния PMI бележи силен спад в динамиката на ръста си. Изглежда, че сектора ще получи отрезвителен период след ръста, който регистрира по време на пандемията. Изглежда, че нуждата от нов хардуер става все по-малка. Поглеждайки към данните, впечатление прави, че единствения компнент, който задържа PMI над повърхността са новите поръчки. В сектора липсва ръст на производството, наемане на нова работна ръка и на запасите. Доставките също бележат затруднение. Предвид това, очакванията са, че сектора ще се забави през идния месец. 
</t>
        </r>
        <r>
          <rPr>
            <b/>
            <sz val="9"/>
            <color indexed="81"/>
            <rFont val="Tahoma"/>
            <family val="2"/>
            <charset val="204"/>
          </rPr>
          <t xml:space="preserve">
Какво показват цифрите? </t>
        </r>
        <r>
          <rPr>
            <sz val="9"/>
            <color indexed="81"/>
            <rFont val="Tahoma"/>
            <family val="2"/>
            <charset val="204"/>
          </rPr>
          <t xml:space="preserve">
New orders: 12; 
Production: 2; 
Employment: -1; 
Deliveries: -1; 
Inventory: -3;
</t>
        </r>
        <r>
          <rPr>
            <b/>
            <sz val="9"/>
            <color indexed="81"/>
            <rFont val="Tahoma"/>
            <family val="2"/>
            <charset val="204"/>
          </rPr>
          <t xml:space="preserve">
What the respondent say?</t>
        </r>
        <r>
          <rPr>
            <sz val="9"/>
            <color indexed="81"/>
            <rFont val="Tahoma"/>
            <family val="2"/>
            <charset val="204"/>
          </rPr>
          <t xml:space="preserve">
Speachles!
</t>
        </r>
        <r>
          <rPr>
            <b/>
            <sz val="9"/>
            <color indexed="81"/>
            <rFont val="Tahoma"/>
            <family val="2"/>
            <charset val="204"/>
          </rPr>
          <t>Препоръка - Hold,</t>
        </r>
        <r>
          <rPr>
            <sz val="9"/>
            <color indexed="81"/>
            <rFont val="Tahoma"/>
            <family val="2"/>
            <charset val="204"/>
          </rPr>
          <t xml:space="preserve"> тъ като сектора бележи рязко забавяне в растежа си. Дори и новите поръчки да останат високо, производството ще изптива затруднения с настоящия капацитет на работна ръка и запаси. </t>
        </r>
      </text>
    </comment>
    <comment ref="D14" authorId="0" shapeId="0">
      <text>
        <r>
          <rPr>
            <b/>
            <sz val="9"/>
            <color indexed="81"/>
            <rFont val="Tahoma"/>
            <family val="2"/>
            <charset val="204"/>
          </rPr>
          <t>Author:</t>
        </r>
        <r>
          <rPr>
            <sz val="9"/>
            <color indexed="81"/>
            <rFont val="Tahoma"/>
            <family val="2"/>
            <charset val="204"/>
          </rPr>
          <t xml:space="preserve">
Основния PMI бележи силен спад в динамиката на ръста си. Изглежда, че сектора ще получи отрезвителен период след ръста, който регистрира по време на пандемията. Изглежда, че нуждата от нов хардуер става все по-малка. Поглеждайки към данните, впечатление прави, че единствения компнент, който задържа PMI над повърхността са новите поръчки. В сектора липсва ръст на производството, наемане на нова работна ръка и на запасите. Доставките също бележат затруднение. Предвид това, очакванията са, че сектора ще се забави през идния месец. 
</t>
        </r>
        <r>
          <rPr>
            <b/>
            <sz val="9"/>
            <color indexed="81"/>
            <rFont val="Tahoma"/>
            <family val="2"/>
            <charset val="204"/>
          </rPr>
          <t xml:space="preserve">
Какво показват цифрите? </t>
        </r>
        <r>
          <rPr>
            <sz val="9"/>
            <color indexed="81"/>
            <rFont val="Tahoma"/>
            <family val="2"/>
            <charset val="204"/>
          </rPr>
          <t xml:space="preserve">
New orders: 12; 
Production: 2; 
Employment: -1; 
Deliveries: -1; 
Inventory: -3;
</t>
        </r>
        <r>
          <rPr>
            <b/>
            <sz val="9"/>
            <color indexed="81"/>
            <rFont val="Tahoma"/>
            <family val="2"/>
            <charset val="204"/>
          </rPr>
          <t xml:space="preserve">
What the respondent say?</t>
        </r>
        <r>
          <rPr>
            <sz val="9"/>
            <color indexed="81"/>
            <rFont val="Tahoma"/>
            <family val="2"/>
            <charset val="204"/>
          </rPr>
          <t xml:space="preserve">
Speachles!
</t>
        </r>
        <r>
          <rPr>
            <b/>
            <sz val="9"/>
            <color indexed="81"/>
            <rFont val="Tahoma"/>
            <family val="2"/>
            <charset val="204"/>
          </rPr>
          <t>Препоръка - Hold,</t>
        </r>
        <r>
          <rPr>
            <sz val="9"/>
            <color indexed="81"/>
            <rFont val="Tahoma"/>
            <family val="2"/>
            <charset val="204"/>
          </rPr>
          <t xml:space="preserve"> тъ като сектора бележи рязко забавяне в растежа си. Дори и новите поръчки да останат високо, производството ще изптива затруднения с настоящия капацитет на работна ръка и запаси. </t>
        </r>
      </text>
    </comment>
    <comment ref="B15" authorId="0" shapeId="0">
      <text>
        <r>
          <rPr>
            <sz val="9"/>
            <color indexed="81"/>
            <rFont val="Tahoma"/>
            <family val="2"/>
            <charset val="204"/>
          </rPr>
          <t>Секторът се намира в изключителна стагнация и не дава признаци за евентуален растеж. Цялостния сентимент е по-скоро към продажби.
Какво показват данните?
New orders - Hold
Production - Buy
Employment - Sell
Deliveries - Sell
Inventory - Sell
Препоръка - Hold. Очакват се много добри печалби, но след ковид. Държим го под око и при първи признаци на възстановяване започваме да градим лонг позиция.</t>
        </r>
      </text>
    </comment>
    <comment ref="C15" authorId="0" shapeId="0">
      <text>
        <r>
          <rPr>
            <b/>
            <sz val="9"/>
            <color indexed="81"/>
            <rFont val="Tahoma"/>
            <family val="2"/>
            <charset val="204"/>
          </rPr>
          <t>Author:</t>
        </r>
        <r>
          <rPr>
            <sz val="9"/>
            <color indexed="81"/>
            <rFont val="Tahoma"/>
            <family val="2"/>
            <charset val="204"/>
          </rPr>
          <t xml:space="preserve">
Сектора започва да дава наченки за възстановяване, но изключително слаби. Основния PMI тава на ниво 3 (изключително слаб растеж). Новите поръчки, производството и наемането на нова работна ръка също бележат възстановяване, като намекват, че мениджърите търсят нова работна ръка с цел увеличение на производството и отговор на увеличеното търсене. 
</t>
        </r>
        <r>
          <rPr>
            <b/>
            <sz val="9"/>
            <color indexed="81"/>
            <rFont val="Tahoma"/>
            <family val="2"/>
            <charset val="204"/>
          </rPr>
          <t>Какво казват цифрите?</t>
        </r>
        <r>
          <rPr>
            <sz val="9"/>
            <color indexed="81"/>
            <rFont val="Tahoma"/>
            <family val="2"/>
            <charset val="204"/>
          </rPr>
          <t xml:space="preserve">
New orders: 3;
Production: 4;
Employment: 2;
Deliveries: -3;
Inventory: 0;
</t>
        </r>
        <r>
          <rPr>
            <b/>
            <sz val="9"/>
            <color indexed="81"/>
            <rFont val="Tahoma"/>
            <family val="2"/>
            <charset val="204"/>
          </rPr>
          <t>What the respondent say?</t>
        </r>
        <r>
          <rPr>
            <sz val="9"/>
            <color indexed="81"/>
            <rFont val="Tahoma"/>
            <family val="2"/>
            <charset val="204"/>
          </rPr>
          <t xml:space="preserve">
„Продажбите продължават да са силни - с 4% този септември в сравнение със септември 2019 г. Досегашното ниво все още е с 21% под миналата година поради спирането на [COVID-19], но продажбите са по-силни от очакваното и се прогнозира до останете силни през първото тримесечие на 2021 г. "
</t>
        </r>
        <r>
          <rPr>
            <b/>
            <sz val="9"/>
            <color indexed="81"/>
            <rFont val="Tahoma"/>
            <family val="2"/>
            <charset val="204"/>
          </rPr>
          <t>Препоръка - Buy</t>
        </r>
        <r>
          <rPr>
            <sz val="9"/>
            <color indexed="81"/>
            <rFont val="Tahoma"/>
            <family val="2"/>
            <charset val="204"/>
          </rPr>
          <t xml:space="preserve">, с малък обем предвид първите наченки на възстановяване в сектора. Очакванията на мениджърите за следващите 6 месеца са изключително добри. Добър момент за търсене нива за първоначално изграждане на дълга позиция. </t>
        </r>
      </text>
    </comment>
    <comment ref="D15" authorId="0" shapeId="0">
      <text>
        <r>
          <rPr>
            <b/>
            <sz val="9"/>
            <color indexed="81"/>
            <rFont val="Tahoma"/>
            <family val="2"/>
            <charset val="204"/>
          </rPr>
          <t>Author:</t>
        </r>
        <r>
          <rPr>
            <sz val="9"/>
            <color indexed="81"/>
            <rFont val="Tahoma"/>
            <family val="2"/>
            <charset val="204"/>
          </rPr>
          <t xml:space="preserve">
Сектора започва да дава наченки за възстановяване, но изключително слаби. Основния PMI тава на ниво 3 (изключително слаб растеж). Новите поръчки, производството и наемането на нова работна ръка също бележат възстановяване, като намекват, че мениджърите търсят нова работна ръка с цел увеличение на производството и отговор на увеличеното търсене. 
</t>
        </r>
        <r>
          <rPr>
            <b/>
            <sz val="9"/>
            <color indexed="81"/>
            <rFont val="Tahoma"/>
            <family val="2"/>
            <charset val="204"/>
          </rPr>
          <t>Какво казват цифрите?</t>
        </r>
        <r>
          <rPr>
            <sz val="9"/>
            <color indexed="81"/>
            <rFont val="Tahoma"/>
            <family val="2"/>
            <charset val="204"/>
          </rPr>
          <t xml:space="preserve">
New orders: 3;
Production: 4;
Employment: 2;
Deliveries: -3;
Inventory: 0;
</t>
        </r>
        <r>
          <rPr>
            <b/>
            <sz val="9"/>
            <color indexed="81"/>
            <rFont val="Tahoma"/>
            <family val="2"/>
            <charset val="204"/>
          </rPr>
          <t>What the respondent say?</t>
        </r>
        <r>
          <rPr>
            <sz val="9"/>
            <color indexed="81"/>
            <rFont val="Tahoma"/>
            <family val="2"/>
            <charset val="204"/>
          </rPr>
          <t xml:space="preserve">
„Продажбите продължават да са силни - с 4% този септември в сравнение със септември 2019 г. Досегашното ниво все още е с 21% под миналата година поради спирането на [COVID-19], но продажбите са по-силни от очакваното и се прогнозира до останете силни през първото тримесечие на 2021 г. "
</t>
        </r>
        <r>
          <rPr>
            <b/>
            <sz val="9"/>
            <color indexed="81"/>
            <rFont val="Tahoma"/>
            <family val="2"/>
            <charset val="204"/>
          </rPr>
          <t>Препоръка - Buy</t>
        </r>
        <r>
          <rPr>
            <sz val="9"/>
            <color indexed="81"/>
            <rFont val="Tahoma"/>
            <family val="2"/>
            <charset val="204"/>
          </rPr>
          <t xml:space="preserve">, с малък обем предвид първите наченки на възстановяване в сектора. Очакванията на мениджърите за следващите 6 месеца са изключително добри. Добър момент за търсене нива за първоначално изграждане на дълга позиция. </t>
        </r>
      </text>
    </comment>
    <comment ref="B16" authorId="0" shapeId="0">
      <text>
        <r>
          <rPr>
            <sz val="9"/>
            <color indexed="81"/>
            <rFont val="Tahoma"/>
            <family val="2"/>
            <charset val="204"/>
          </rPr>
          <t>Секторът бележи добро лято, но това изглежда ще се промени, тъй като всички подсектори бележат свиване на растежа. Производството, заедно с новозаетите, доставките и запасите се понижават значително, което предполага, че мениджърите в сектора очакват неговото свиване да продължи. Единствено поръчките остават на задоволително високо ниво, но смятам, че това ще се промени в негативна посока.
Какво показват данните?
New orders - Buy
Production - Hold
Employment - Sell
Deliveries - Sell
Inventory - Sell
Препоръка - Sell, тъй като само новите поръчки стоят горе, а останалите подсектори не отговарят на търсенето =&gt; веротно понижение.</t>
        </r>
      </text>
    </comment>
    <comment ref="C16" authorId="0" shapeId="0">
      <text>
        <r>
          <rPr>
            <b/>
            <sz val="9"/>
            <color indexed="81"/>
            <rFont val="Tahoma"/>
            <family val="2"/>
            <charset val="204"/>
          </rPr>
          <t>Author:</t>
        </r>
        <r>
          <rPr>
            <sz val="9"/>
            <color indexed="81"/>
            <rFont val="Tahoma"/>
            <family val="2"/>
            <charset val="204"/>
          </rPr>
          <t xml:space="preserve">
Растежа в сектора остава силен- основен PMI на нива от 11. Новите поръчки успяват да изпреварят производството, но наемането на нова работна ръка остава силно. Това ще компенсира гапа между търсене и предлагане и ще доведе сектора до по-добри печалби. 
</t>
        </r>
        <r>
          <rPr>
            <b/>
            <sz val="9"/>
            <color indexed="81"/>
            <rFont val="Tahoma"/>
            <family val="2"/>
            <charset val="204"/>
          </rPr>
          <t xml:space="preserve">
Какво казват цифрите? 
</t>
        </r>
        <r>
          <rPr>
            <sz val="9"/>
            <color indexed="81"/>
            <rFont val="Tahoma"/>
            <family val="2"/>
            <charset val="204"/>
          </rPr>
          <t xml:space="preserve">New orders: 14; 
Production: 8; 
Employment: 7; 
Deliveries: -10; 
Inventory: -5; 
</t>
        </r>
        <r>
          <rPr>
            <b/>
            <sz val="9"/>
            <color indexed="81"/>
            <rFont val="Tahoma"/>
            <family val="2"/>
            <charset val="204"/>
          </rPr>
          <t>What the respondent say?</t>
        </r>
        <r>
          <rPr>
            <sz val="9"/>
            <color indexed="81"/>
            <rFont val="Tahoma"/>
            <family val="2"/>
            <charset val="204"/>
          </rPr>
          <t xml:space="preserve">
„Продължаваме да наблюдаваме по-силни месечни поръчки в сектора" 
</t>
        </r>
        <r>
          <rPr>
            <b/>
            <sz val="9"/>
            <color indexed="81"/>
            <rFont val="Tahoma"/>
            <family val="2"/>
            <charset val="204"/>
          </rPr>
          <t>Препоръка - Buy,</t>
        </r>
        <r>
          <rPr>
            <sz val="9"/>
            <color indexed="81"/>
            <rFont val="Tahoma"/>
            <family val="2"/>
            <charset val="204"/>
          </rPr>
          <t xml:space="preserve"> предвид силните данни от ISM репотра и положителните коментари на респондентите в сектора.</t>
        </r>
      </text>
    </comment>
    <comment ref="D16" authorId="0" shapeId="0">
      <text>
        <r>
          <rPr>
            <b/>
            <sz val="9"/>
            <color indexed="81"/>
            <rFont val="Tahoma"/>
            <family val="2"/>
            <charset val="204"/>
          </rPr>
          <t>Author:</t>
        </r>
        <r>
          <rPr>
            <sz val="9"/>
            <color indexed="81"/>
            <rFont val="Tahoma"/>
            <family val="2"/>
            <charset val="204"/>
          </rPr>
          <t xml:space="preserve">
Растежа в сектора остава силен- основен PMI на нива от 11. Новите поръчки успяват да изпреварят производството, но наемането на нова работна ръка остава силно. Това ще компенсира гапа между търсене и предлагане и ще доведе сектора до по-добри печалби. 
</t>
        </r>
        <r>
          <rPr>
            <b/>
            <sz val="9"/>
            <color indexed="81"/>
            <rFont val="Tahoma"/>
            <family val="2"/>
            <charset val="204"/>
          </rPr>
          <t xml:space="preserve">
Какво казват цифрите? 
</t>
        </r>
        <r>
          <rPr>
            <sz val="9"/>
            <color indexed="81"/>
            <rFont val="Tahoma"/>
            <family val="2"/>
            <charset val="204"/>
          </rPr>
          <t xml:space="preserve">New orders: 14; 
Production: 8; 
Employment: 7; 
Deliveries: -10; 
Inventory: -5; 
</t>
        </r>
        <r>
          <rPr>
            <b/>
            <sz val="9"/>
            <color indexed="81"/>
            <rFont val="Tahoma"/>
            <family val="2"/>
            <charset val="204"/>
          </rPr>
          <t>What the respondent say?</t>
        </r>
        <r>
          <rPr>
            <sz val="9"/>
            <color indexed="81"/>
            <rFont val="Tahoma"/>
            <family val="2"/>
            <charset val="204"/>
          </rPr>
          <t xml:space="preserve">
„Продължаваме да наблюдаваме по-силни месечни поръчки в сектора" 
</t>
        </r>
        <r>
          <rPr>
            <b/>
            <sz val="9"/>
            <color indexed="81"/>
            <rFont val="Tahoma"/>
            <family val="2"/>
            <charset val="204"/>
          </rPr>
          <t>Препоръка - Buy,</t>
        </r>
        <r>
          <rPr>
            <sz val="9"/>
            <color indexed="81"/>
            <rFont val="Tahoma"/>
            <family val="2"/>
            <charset val="204"/>
          </rPr>
          <t xml:space="preserve"> предвид силните данни от ISM репотра и положителните коментари на респондентите в сектора.</t>
        </r>
      </text>
    </comment>
    <comment ref="B17" authorId="0" shapeId="0">
      <text>
        <r>
          <rPr>
            <sz val="9"/>
            <color indexed="81"/>
            <rFont val="Tahoma"/>
            <family val="2"/>
            <charset val="204"/>
          </rPr>
          <t>След посредствено лято секотра бележи свиване, като единствено производстото остава на положителна територия. Новите поръчки са на 0, тоест няма растеж и търсене. Наемането на нова работна, ръка, заедно с доставките и запасите бележат свиване. Това предполага, че в бъдеще можем да очакваме производстово също да се забави. 
Какво показват данните?
New orders - Sell
Production - Buy
Employment - Sell
Deliveries - Sell
Inventory - Sell
Препоръка - Sell. Може да се използва  за хедж, тъй като няма признаци на растеж.</t>
        </r>
      </text>
    </comment>
    <comment ref="C17" authorId="0" shapeId="0">
      <text>
        <r>
          <rPr>
            <b/>
            <sz val="9"/>
            <color indexed="81"/>
            <rFont val="Tahoma"/>
            <family val="2"/>
            <charset val="204"/>
          </rPr>
          <t>Author:</t>
        </r>
        <r>
          <rPr>
            <sz val="9"/>
            <color indexed="81"/>
            <rFont val="Tahoma"/>
            <family val="2"/>
            <charset val="204"/>
          </rPr>
          <t xml:space="preserve">
След турболентното лято, сектора дава първи наченки за цялостно развитие. PMI е на 5 пункта. Бил е положителен и през лятото, но вътрешните компоненти са били под нулата. В момента всички компоненти бележат ръст и най-значимите - нови поръчки производство и работна ръка, излизат рязко над нулата. Очакванията за сектора преминават към позитивни. 
</t>
        </r>
        <r>
          <rPr>
            <b/>
            <sz val="9"/>
            <color indexed="81"/>
            <rFont val="Tahoma"/>
            <family val="2"/>
            <charset val="204"/>
          </rPr>
          <t xml:space="preserve">Какво казват цифрите? </t>
        </r>
        <r>
          <rPr>
            <sz val="9"/>
            <color indexed="81"/>
            <rFont val="Tahoma"/>
            <family val="2"/>
            <charset val="204"/>
          </rPr>
          <t xml:space="preserve">
New Orders: 13; 
Production: 8; 
Employment: 6; 
Deliveries: 6;
Inventory: -5;
</t>
        </r>
        <r>
          <rPr>
            <b/>
            <sz val="9"/>
            <color indexed="81"/>
            <rFont val="Tahoma"/>
            <family val="2"/>
            <charset val="204"/>
          </rPr>
          <t xml:space="preserve">
What the respondent say?</t>
        </r>
        <r>
          <rPr>
            <sz val="9"/>
            <color indexed="81"/>
            <rFont val="Tahoma"/>
            <family val="2"/>
            <charset val="204"/>
          </rPr>
          <t xml:space="preserve">
Speachles.
</t>
        </r>
        <r>
          <rPr>
            <b/>
            <sz val="9"/>
            <color indexed="81"/>
            <rFont val="Tahoma"/>
            <family val="2"/>
            <charset val="204"/>
          </rPr>
          <t>С какво се занимава сектора?</t>
        </r>
        <r>
          <rPr>
            <sz val="9"/>
            <color indexed="81"/>
            <rFont val="Tahoma"/>
            <family val="2"/>
            <charset val="204"/>
          </rPr>
          <t xml:space="preserve">
Компаниите в тази индустрия се занимават с топене и рафиниране на черни и цветни метали и включват мелници за желязо и стомана, производители на валцувана стомана, производители на алуминий и леярни за мед. Основните компании включват Alcoa, Nucor и US Steel (всички базирани в САЩ), заедно с ArcelorMittal (Люксембург), China Baowu Steel Group, Aluminium Corporation of China и Jiangxi Copper Company (Китай), Nippon Steel и JFE Steel Corporation ( Япония), POSCO (Южна Корея), Rio Tinto Alcan (Канада), Rusal (Русия), Tata Steel (Индия) и ThyssenKrupp (Германия).
Китай оглавява всички страни в производството на сурова стомана и алуминий с голяма разлика. Други водещи производители на стомана са Япония, САЩ, Индия, Русия и Южна Корея. Други големи доставчици на алуминий включват Канада, Русия и Индия.
Американската индустрия за производство на първични метали включва около 4 460 предприятия (компании с едно местоположение и звена на компании с много местоположения) компании с комбинирани годишни продажби от около 208 милиарда долара.
</t>
        </r>
        <r>
          <rPr>
            <b/>
            <sz val="9"/>
            <color indexed="81"/>
            <rFont val="Tahoma"/>
            <family val="2"/>
            <charset val="204"/>
          </rPr>
          <t>Препоръка - Buy</t>
        </r>
        <r>
          <rPr>
            <sz val="9"/>
            <color indexed="81"/>
            <rFont val="Tahoma"/>
            <family val="2"/>
            <charset val="204"/>
          </rPr>
          <t>, предвид силните цифри в сектора, но с малък обем заради липсата на коментар от страна на мениджърите в сектора.</t>
        </r>
      </text>
    </comment>
    <comment ref="D17" authorId="0" shapeId="0">
      <text>
        <r>
          <rPr>
            <b/>
            <sz val="9"/>
            <color indexed="81"/>
            <rFont val="Tahoma"/>
            <family val="2"/>
            <charset val="204"/>
          </rPr>
          <t>Author:</t>
        </r>
        <r>
          <rPr>
            <sz val="9"/>
            <color indexed="81"/>
            <rFont val="Tahoma"/>
            <family val="2"/>
            <charset val="204"/>
          </rPr>
          <t xml:space="preserve">
След турболентното лято, сектора дава първи наченки за цялостно развитие. PMI е на 5 пункта. Бил е положителен и през лятото, но вътрешните компоненти са били под нулата. В момента всички компоненти бележат ръст и най-значимите - нови поръчки производство и работна ръка, излизат рязко над нулата. Очакванията за сектора преминават към позитивни. 
</t>
        </r>
        <r>
          <rPr>
            <b/>
            <sz val="9"/>
            <color indexed="81"/>
            <rFont val="Tahoma"/>
            <family val="2"/>
            <charset val="204"/>
          </rPr>
          <t xml:space="preserve">Какво казват цифрите? </t>
        </r>
        <r>
          <rPr>
            <sz val="9"/>
            <color indexed="81"/>
            <rFont val="Tahoma"/>
            <family val="2"/>
            <charset val="204"/>
          </rPr>
          <t xml:space="preserve">
New Orders: 13; 
Production: 8; 
Employment: 6; 
Deliveries: 6;
Inventory: -5;
</t>
        </r>
        <r>
          <rPr>
            <b/>
            <sz val="9"/>
            <color indexed="81"/>
            <rFont val="Tahoma"/>
            <family val="2"/>
            <charset val="204"/>
          </rPr>
          <t xml:space="preserve">
What the respondent say?</t>
        </r>
        <r>
          <rPr>
            <sz val="9"/>
            <color indexed="81"/>
            <rFont val="Tahoma"/>
            <family val="2"/>
            <charset val="204"/>
          </rPr>
          <t xml:space="preserve">
Speachles.
</t>
        </r>
        <r>
          <rPr>
            <b/>
            <sz val="9"/>
            <color indexed="81"/>
            <rFont val="Tahoma"/>
            <family val="2"/>
            <charset val="204"/>
          </rPr>
          <t>С какво се занимава сектора?</t>
        </r>
        <r>
          <rPr>
            <sz val="9"/>
            <color indexed="81"/>
            <rFont val="Tahoma"/>
            <family val="2"/>
            <charset val="204"/>
          </rPr>
          <t xml:space="preserve">
Компаниите в тази индустрия се занимават с топене и рафиниране на черни и цветни метали и включват мелници за желязо и стомана, производители на валцувана стомана, производители на алуминий и леярни за мед. Основните компании включват Alcoa, Nucor и US Steel (всички базирани в САЩ), заедно с ArcelorMittal (Люксембург), China Baowu Steel Group, Aluminium Corporation of China и Jiangxi Copper Company (Китай), Nippon Steel и JFE Steel Corporation ( Япония), POSCO (Южна Корея), Rio Tinto Alcan (Канада), Rusal (Русия), Tata Steel (Индия) и ThyssenKrupp (Германия).
Китай оглавява всички страни в производството на сурова стомана и алуминий с голяма разлика. Други водещи производители на стомана са Япония, САЩ, Индия, Русия и Южна Корея. Други големи доставчици на алуминий включват Канада, Русия и Индия.
Американската индустрия за производство на първични метали включва около 4 460 предприятия (компании с едно местоположение и звена на компании с много местоположения) компании с комбинирани годишни продажби от около 208 милиарда долара.
</t>
        </r>
        <r>
          <rPr>
            <b/>
            <sz val="9"/>
            <color indexed="81"/>
            <rFont val="Tahoma"/>
            <family val="2"/>
            <charset val="204"/>
          </rPr>
          <t>Препоръка - Buy</t>
        </r>
        <r>
          <rPr>
            <sz val="9"/>
            <color indexed="81"/>
            <rFont val="Tahoma"/>
            <family val="2"/>
            <charset val="204"/>
          </rPr>
          <t>, предвид силните цифри в сектора, но с малък обем заради липсата на коментар от страна на мениджърите в сектора.</t>
        </r>
      </text>
    </comment>
    <comment ref="B18" authorId="0" shapeId="0">
      <text>
        <r>
          <rPr>
            <sz val="9"/>
            <color indexed="81"/>
            <rFont val="Tahoma"/>
            <family val="2"/>
            <charset val="204"/>
          </rPr>
          <t>Силно свиване на сектора предвид ковид. Липсва търсене, производството се понижава, съкращават се хора и запасите се понижават. Тотален шорт.
Какво сочат данните?
New orders - Sell
Production - Sell
Employment - Sell
Deliveries - Hold
Inventories - Sell
Препоръка - Sell. Липса на всякакви признаци за възстановяване. Може да се използва за хедж през следващия месец.</t>
        </r>
      </text>
    </comment>
    <comment ref="C18" authorId="0" shapeId="0">
      <text>
        <r>
          <rPr>
            <b/>
            <sz val="9"/>
            <color indexed="81"/>
            <rFont val="Tahoma"/>
            <family val="2"/>
            <charset val="204"/>
          </rPr>
          <t>Author:</t>
        </r>
        <r>
          <rPr>
            <sz val="9"/>
            <color indexed="81"/>
            <rFont val="Tahoma"/>
            <family val="2"/>
            <charset val="204"/>
          </rPr>
          <t xml:space="preserve">
Рязък скок в развитието на сектора - основния PMI скача на 15. Два от основните компонента, New orders и Employment бележат силен скок, което показва, че сектора най-вероятно започва да се възстановява и по-вероятно компаниите от него да се покачват. 
</t>
        </r>
        <r>
          <rPr>
            <b/>
            <sz val="9"/>
            <color indexed="81"/>
            <rFont val="Tahoma"/>
            <family val="2"/>
            <charset val="204"/>
          </rPr>
          <t xml:space="preserve">Какво казват цифрите? </t>
        </r>
        <r>
          <rPr>
            <sz val="9"/>
            <color indexed="81"/>
            <rFont val="Tahoma"/>
            <family val="2"/>
            <charset val="204"/>
          </rPr>
          <t xml:space="preserve">
New orders; 16; 
Employment: 12; 
Production: 0; 
Deliveries: 0; 
Inventory: 0; 
</t>
        </r>
        <r>
          <rPr>
            <b/>
            <sz val="9"/>
            <color indexed="81"/>
            <rFont val="Tahoma"/>
            <family val="2"/>
            <charset val="204"/>
          </rPr>
          <t xml:space="preserve">
What the respondent say?</t>
        </r>
        <r>
          <rPr>
            <sz val="9"/>
            <color indexed="81"/>
            <rFont val="Tahoma"/>
            <family val="2"/>
            <charset val="204"/>
          </rPr>
          <t xml:space="preserve">
Speechless!
</t>
        </r>
        <r>
          <rPr>
            <b/>
            <sz val="9"/>
            <color indexed="81"/>
            <rFont val="Tahoma"/>
            <family val="2"/>
            <charset val="204"/>
          </rPr>
          <t>Препоръка - Hold</t>
        </r>
        <r>
          <rPr>
            <sz val="9"/>
            <color indexed="81"/>
            <rFont val="Tahoma"/>
            <family val="2"/>
            <charset val="204"/>
          </rPr>
          <t xml:space="preserve">, предвид същността на сектора и липсата на коментар от страна на мениджърите. Предвид пандемията хората ще свият разходите си за текстилни продукти. Следващия месец ще бъде решаващ. Ако сектора успее да задържи новите поръчки и производството горе ще имаме достатъчно условия да започнем изграждане на дълга позиция. </t>
        </r>
      </text>
    </comment>
    <comment ref="D18" authorId="0" shapeId="0">
      <text>
        <r>
          <rPr>
            <b/>
            <sz val="9"/>
            <color indexed="81"/>
            <rFont val="Tahoma"/>
            <family val="2"/>
            <charset val="204"/>
          </rPr>
          <t>Author:</t>
        </r>
        <r>
          <rPr>
            <sz val="9"/>
            <color indexed="81"/>
            <rFont val="Tahoma"/>
            <family val="2"/>
            <charset val="204"/>
          </rPr>
          <t xml:space="preserve">
Рязък скок в развитието на сектора - основния PMI скача на 15. Два от основните компонента, New orders и Employment бележат силен скок, което показва, че сектора най-вероятно започва да се възстановява и по-вероятно компаниите от него да се покачват. 
</t>
        </r>
        <r>
          <rPr>
            <b/>
            <sz val="9"/>
            <color indexed="81"/>
            <rFont val="Tahoma"/>
            <family val="2"/>
            <charset val="204"/>
          </rPr>
          <t xml:space="preserve">Какво казват цифрите? </t>
        </r>
        <r>
          <rPr>
            <sz val="9"/>
            <color indexed="81"/>
            <rFont val="Tahoma"/>
            <family val="2"/>
            <charset val="204"/>
          </rPr>
          <t xml:space="preserve">
New orders; 16; 
Employment: 12; 
Production: 0; 
Deliveries: 0; 
Inventory: 0; 
</t>
        </r>
        <r>
          <rPr>
            <b/>
            <sz val="9"/>
            <color indexed="81"/>
            <rFont val="Tahoma"/>
            <family val="2"/>
            <charset val="204"/>
          </rPr>
          <t xml:space="preserve">
What the respondent say?</t>
        </r>
        <r>
          <rPr>
            <sz val="9"/>
            <color indexed="81"/>
            <rFont val="Tahoma"/>
            <family val="2"/>
            <charset val="204"/>
          </rPr>
          <t xml:space="preserve">
Speechless!
</t>
        </r>
        <r>
          <rPr>
            <b/>
            <sz val="9"/>
            <color indexed="81"/>
            <rFont val="Tahoma"/>
            <family val="2"/>
            <charset val="204"/>
          </rPr>
          <t>Препоръка - Hold</t>
        </r>
        <r>
          <rPr>
            <sz val="9"/>
            <color indexed="81"/>
            <rFont val="Tahoma"/>
            <family val="2"/>
            <charset val="204"/>
          </rPr>
          <t xml:space="preserve">, предвид същността на сектора и липсата на коментар от страна на мениджърите. Предвид пандемията хората ще свият разходите си за текстилни продукти. Следващия месец ще бъде решаващ. Ако сектора успее да задържи новите поръчки и производството горе ще имаме достатъчно условия да започнем изграждане на дълга позиция. </t>
        </r>
      </text>
    </comment>
    <comment ref="B19" authorId="0" shapeId="0">
      <text>
        <r>
          <rPr>
            <b/>
            <sz val="9"/>
            <color indexed="81"/>
            <rFont val="Tahoma"/>
            <family val="2"/>
            <charset val="204"/>
          </rPr>
          <t>Типичен пример за това как трябва да изглежда един силен сектор. Поръчки и производство над 10, Employment над 0 или на 0, забавящи се доставки на фона, че не могат да смогнат и понижаващи се запаси предвид, че търсенето е много високо. 
Какво сочат данните?
New orders - Buy 
Production - Buy
Employment - Hold
Deliveries - Sell
Inventories - Sell
Препоръка - Buy. Търсенето остава високо, докато разходите за персонал остават същите.</t>
        </r>
      </text>
    </comment>
    <comment ref="C19" authorId="0" shapeId="0">
      <text>
        <r>
          <rPr>
            <b/>
            <sz val="9"/>
            <color indexed="81"/>
            <rFont val="Tahoma"/>
            <family val="2"/>
            <charset val="204"/>
          </rPr>
          <t>Author:</t>
        </r>
        <r>
          <rPr>
            <sz val="9"/>
            <color indexed="81"/>
            <rFont val="Tahoma"/>
            <family val="2"/>
            <charset val="204"/>
          </rPr>
          <t xml:space="preserve">
Забелязваме леко понижение в темпа на растеж, но PMI остава на нива от 7. Новите поръчки, заедно с новонаетите в сектора засилват ръста си и показват, че перспективите остават силно позитивни. Наблюдаваме застой на производството, но това ще се промени предвид новозаетите в сектора. Настроенията остават силно позитивни, тъй като пандемията изстреля строителството на евтини сглобяеми къщи в по-малките населени места в космоса. Търсенето остава силно!. 
</t>
        </r>
        <r>
          <rPr>
            <b/>
            <sz val="9"/>
            <color indexed="81"/>
            <rFont val="Tahoma"/>
            <family val="2"/>
            <charset val="204"/>
          </rPr>
          <t xml:space="preserve">Какво казват цифрите? </t>
        </r>
        <r>
          <rPr>
            <sz val="9"/>
            <color indexed="81"/>
            <rFont val="Tahoma"/>
            <family val="2"/>
            <charset val="204"/>
          </rPr>
          <t xml:space="preserve">
New orders: 15; 
Employment: 10; 
Production: 0; 
Deliveries: -12; 
Inventory: -6;
</t>
        </r>
        <r>
          <rPr>
            <b/>
            <sz val="9"/>
            <color indexed="81"/>
            <rFont val="Tahoma"/>
            <family val="2"/>
            <charset val="204"/>
          </rPr>
          <t>What the respondent say?</t>
        </r>
        <r>
          <rPr>
            <sz val="9"/>
            <color indexed="81"/>
            <rFont val="Tahoma"/>
            <family val="2"/>
            <charset val="204"/>
          </rPr>
          <t xml:space="preserve">
Speechless. 
</t>
        </r>
        <r>
          <rPr>
            <b/>
            <sz val="9"/>
            <color indexed="81"/>
            <rFont val="Tahoma"/>
            <family val="2"/>
            <charset val="204"/>
          </rPr>
          <t>Препоръка - Buy</t>
        </r>
        <r>
          <rPr>
            <sz val="9"/>
            <color indexed="81"/>
            <rFont val="Tahoma"/>
            <family val="2"/>
            <charset val="204"/>
          </rPr>
          <t>, предвид силното търсене, наемане нова работна ръка и добрите перспективи.</t>
        </r>
      </text>
    </comment>
    <comment ref="D19" authorId="0" shapeId="0">
      <text>
        <r>
          <rPr>
            <b/>
            <sz val="9"/>
            <color indexed="81"/>
            <rFont val="Tahoma"/>
            <family val="2"/>
            <charset val="204"/>
          </rPr>
          <t>Author:</t>
        </r>
        <r>
          <rPr>
            <sz val="9"/>
            <color indexed="81"/>
            <rFont val="Tahoma"/>
            <family val="2"/>
            <charset val="204"/>
          </rPr>
          <t xml:space="preserve">
Забелязваме леко понижение в темпа на растеж, но PMI остава на нива от 7. Новите поръчки, заедно с новонаетите в сектора засилват ръста си и показват, че перспективите остават силно позитивни. Наблюдаваме застой на производството, но това ще се промени предвид новозаетите в сектора. Настроенията остават силно позитивни, тъй като пандемията изстреля строителството на евтини сглобяеми къщи в по-малките населени места в космоса. Търсенето остава силно!. 
</t>
        </r>
        <r>
          <rPr>
            <b/>
            <sz val="9"/>
            <color indexed="81"/>
            <rFont val="Tahoma"/>
            <family val="2"/>
            <charset val="204"/>
          </rPr>
          <t xml:space="preserve">Какво казват цифрите? </t>
        </r>
        <r>
          <rPr>
            <sz val="9"/>
            <color indexed="81"/>
            <rFont val="Tahoma"/>
            <family val="2"/>
            <charset val="204"/>
          </rPr>
          <t xml:space="preserve">
New orders: 15; 
Employment: 10; 
Production: 0; 
Deliveries: -12; 
Inventory: -6;
</t>
        </r>
        <r>
          <rPr>
            <b/>
            <sz val="9"/>
            <color indexed="81"/>
            <rFont val="Tahoma"/>
            <family val="2"/>
            <charset val="204"/>
          </rPr>
          <t>What the respondent say?</t>
        </r>
        <r>
          <rPr>
            <sz val="9"/>
            <color indexed="81"/>
            <rFont val="Tahoma"/>
            <family val="2"/>
            <charset val="204"/>
          </rPr>
          <t xml:space="preserve">
Speechless. 
</t>
        </r>
        <r>
          <rPr>
            <b/>
            <sz val="9"/>
            <color indexed="81"/>
            <rFont val="Tahoma"/>
            <family val="2"/>
            <charset val="204"/>
          </rPr>
          <t>Препоръка - Buy</t>
        </r>
        <r>
          <rPr>
            <sz val="9"/>
            <color indexed="81"/>
            <rFont val="Tahoma"/>
            <family val="2"/>
            <charset val="204"/>
          </rPr>
          <t>, предвид силното търсене, наемане нова работна ръка и добрите перспективи.</t>
        </r>
      </text>
    </comment>
  </commentList>
</comments>
</file>

<file path=xl/comments6.xml><?xml version="1.0" encoding="utf-8"?>
<comments xmlns="http://schemas.openxmlformats.org/spreadsheetml/2006/main">
  <authors>
    <author>Author</author>
  </authors>
  <commentList>
    <comment ref="G32" authorId="0" shapeId="0">
      <text>
        <r>
          <rPr>
            <b/>
            <sz val="9"/>
            <color indexed="81"/>
            <rFont val="Tahoma"/>
            <family val="2"/>
            <charset val="204"/>
          </rPr>
          <t>Petar:
От останалите пари попълваме и закръгляме на 3 броя.</t>
        </r>
      </text>
    </comment>
  </commentList>
</comments>
</file>

<file path=xl/metadata.xml><?xml version="1.0" encoding="utf-8"?>
<metadata xmlns="http://schemas.openxmlformats.org/spreadsheetml/2006/main">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xmlns:xda="http://schemas.microsoft.com/office/spreadsheetml/2017/dynamicarray" uri="{bdbb8cdc-fa1e-496e-a857-3c3f30c029c3}">
          <xda:dynamicArrayProperties fDynamic="1" fCollapsed="0"/>
        </ext>
      </extLst>
    </bk>
  </futureMetadata>
  <futureMetadata name="XLRICHVALUE" count="670">
    <bk>
      <extLst>
        <ext xmlns:xlrd="http://schemas.microsoft.com/office/spreadsheetml/2017/richdata" uri="{3e2802c4-a4d2-4d8b-9148-e3be6c30e623}">
          <xlrd:rvb i="6"/>
        </ext>
      </extLst>
    </bk>
    <bk>
      <extLst>
        <ext xmlns:xlrd="http://schemas.microsoft.com/office/spreadsheetml/2017/richdata" uri="{3e2802c4-a4d2-4d8b-9148-e3be6c30e623}">
          <xlrd:rvb i="9"/>
        </ext>
      </extLst>
    </bk>
    <bk>
      <extLst>
        <ext xmlns:xlrd="http://schemas.microsoft.com/office/spreadsheetml/2017/richdata" uri="{3e2802c4-a4d2-4d8b-9148-e3be6c30e623}">
          <xlrd:rvb i="12"/>
        </ext>
      </extLst>
    </bk>
    <bk>
      <extLst>
        <ext xmlns:xlrd="http://schemas.microsoft.com/office/spreadsheetml/2017/richdata" uri="{3e2802c4-a4d2-4d8b-9148-e3be6c30e623}">
          <xlrd:rvb i="15"/>
        </ext>
      </extLst>
    </bk>
    <bk>
      <extLst>
        <ext xmlns:xlrd="http://schemas.microsoft.com/office/spreadsheetml/2017/richdata" uri="{3e2802c4-a4d2-4d8b-9148-e3be6c30e623}">
          <xlrd:rvb i="18"/>
        </ext>
      </extLst>
    </bk>
    <bk>
      <extLst>
        <ext xmlns:xlrd="http://schemas.microsoft.com/office/spreadsheetml/2017/richdata" uri="{3e2802c4-a4d2-4d8b-9148-e3be6c30e623}">
          <xlrd:rvb i="21"/>
        </ext>
      </extLst>
    </bk>
    <bk>
      <extLst>
        <ext xmlns:xlrd="http://schemas.microsoft.com/office/spreadsheetml/2017/richdata" uri="{3e2802c4-a4d2-4d8b-9148-e3be6c30e623}">
          <xlrd:rvb i="24"/>
        </ext>
      </extLst>
    </bk>
    <bk>
      <extLst>
        <ext xmlns:xlrd="http://schemas.microsoft.com/office/spreadsheetml/2017/richdata" uri="{3e2802c4-a4d2-4d8b-9148-e3be6c30e623}">
          <xlrd:rvb i="27"/>
        </ext>
      </extLst>
    </bk>
    <bk>
      <extLst>
        <ext xmlns:xlrd="http://schemas.microsoft.com/office/spreadsheetml/2017/richdata" uri="{3e2802c4-a4d2-4d8b-9148-e3be6c30e623}">
          <xlrd:rvb i="28"/>
        </ext>
      </extLst>
    </bk>
    <bk>
      <extLst>
        <ext xmlns:xlrd="http://schemas.microsoft.com/office/spreadsheetml/2017/richdata" uri="{3e2802c4-a4d2-4d8b-9148-e3be6c30e623}">
          <xlrd:rvb i="31"/>
        </ext>
      </extLst>
    </bk>
    <bk>
      <extLst>
        <ext xmlns:xlrd="http://schemas.microsoft.com/office/spreadsheetml/2017/richdata" uri="{3e2802c4-a4d2-4d8b-9148-e3be6c30e623}">
          <xlrd:rvb i="34"/>
        </ext>
      </extLst>
    </bk>
    <bk>
      <extLst>
        <ext xmlns:xlrd="http://schemas.microsoft.com/office/spreadsheetml/2017/richdata" uri="{3e2802c4-a4d2-4d8b-9148-e3be6c30e623}">
          <xlrd:rvb i="37"/>
        </ext>
      </extLst>
    </bk>
    <bk>
      <extLst>
        <ext xmlns:xlrd="http://schemas.microsoft.com/office/spreadsheetml/2017/richdata" uri="{3e2802c4-a4d2-4d8b-9148-e3be6c30e623}">
          <xlrd:rvb i="43"/>
        </ext>
      </extLst>
    </bk>
    <bk>
      <extLst>
        <ext xmlns:xlrd="http://schemas.microsoft.com/office/spreadsheetml/2017/richdata" uri="{3e2802c4-a4d2-4d8b-9148-e3be6c30e623}">
          <xlrd:rvb i="44"/>
        </ext>
      </extLst>
    </bk>
    <bk>
      <extLst>
        <ext xmlns:xlrd="http://schemas.microsoft.com/office/spreadsheetml/2017/richdata" uri="{3e2802c4-a4d2-4d8b-9148-e3be6c30e623}">
          <xlrd:rvb i="51"/>
        </ext>
      </extLst>
    </bk>
    <bk>
      <extLst>
        <ext xmlns:xlrd="http://schemas.microsoft.com/office/spreadsheetml/2017/richdata" uri="{3e2802c4-a4d2-4d8b-9148-e3be6c30e623}">
          <xlrd:rvb i="57"/>
        </ext>
      </extLst>
    </bk>
    <bk>
      <extLst>
        <ext xmlns:xlrd="http://schemas.microsoft.com/office/spreadsheetml/2017/richdata" uri="{3e2802c4-a4d2-4d8b-9148-e3be6c30e623}">
          <xlrd:rvb i="58"/>
        </ext>
      </extLst>
    </bk>
    <bk>
      <extLst>
        <ext xmlns:xlrd="http://schemas.microsoft.com/office/spreadsheetml/2017/richdata" uri="{3e2802c4-a4d2-4d8b-9148-e3be6c30e623}">
          <xlrd:rvb i="61"/>
        </ext>
      </extLst>
    </bk>
    <bk>
      <extLst>
        <ext xmlns:xlrd="http://schemas.microsoft.com/office/spreadsheetml/2017/richdata" uri="{3e2802c4-a4d2-4d8b-9148-e3be6c30e623}">
          <xlrd:rvb i="67"/>
        </ext>
      </extLst>
    </bk>
    <bk>
      <extLst>
        <ext xmlns:xlrd="http://schemas.microsoft.com/office/spreadsheetml/2017/richdata" uri="{3e2802c4-a4d2-4d8b-9148-e3be6c30e623}">
          <xlrd:rvb i="73"/>
        </ext>
      </extLst>
    </bk>
    <bk>
      <extLst>
        <ext xmlns:xlrd="http://schemas.microsoft.com/office/spreadsheetml/2017/richdata" uri="{3e2802c4-a4d2-4d8b-9148-e3be6c30e623}">
          <xlrd:rvb i="79"/>
        </ext>
      </extLst>
    </bk>
    <bk>
      <extLst>
        <ext xmlns:xlrd="http://schemas.microsoft.com/office/spreadsheetml/2017/richdata" uri="{3e2802c4-a4d2-4d8b-9148-e3be6c30e623}">
          <xlrd:rvb i="85"/>
        </ext>
      </extLst>
    </bk>
    <bk>
      <extLst>
        <ext xmlns:xlrd="http://schemas.microsoft.com/office/spreadsheetml/2017/richdata" uri="{3e2802c4-a4d2-4d8b-9148-e3be6c30e623}">
          <xlrd:rvb i="91"/>
        </ext>
      </extLst>
    </bk>
    <bk>
      <extLst>
        <ext xmlns:xlrd="http://schemas.microsoft.com/office/spreadsheetml/2017/richdata" uri="{3e2802c4-a4d2-4d8b-9148-e3be6c30e623}">
          <xlrd:rvb i="97"/>
        </ext>
      </extLst>
    </bk>
    <bk>
      <extLst>
        <ext xmlns:xlrd="http://schemas.microsoft.com/office/spreadsheetml/2017/richdata" uri="{3e2802c4-a4d2-4d8b-9148-e3be6c30e623}">
          <xlrd:rvb i="103"/>
        </ext>
      </extLst>
    </bk>
    <bk>
      <extLst>
        <ext xmlns:xlrd="http://schemas.microsoft.com/office/spreadsheetml/2017/richdata" uri="{3e2802c4-a4d2-4d8b-9148-e3be6c30e623}">
          <xlrd:rvb i="110"/>
        </ext>
      </extLst>
    </bk>
    <bk>
      <extLst>
        <ext xmlns:xlrd="http://schemas.microsoft.com/office/spreadsheetml/2017/richdata" uri="{3e2802c4-a4d2-4d8b-9148-e3be6c30e623}">
          <xlrd:rvb i="116"/>
        </ext>
      </extLst>
    </bk>
    <bk>
      <extLst>
        <ext xmlns:xlrd="http://schemas.microsoft.com/office/spreadsheetml/2017/richdata" uri="{3e2802c4-a4d2-4d8b-9148-e3be6c30e623}">
          <xlrd:rvb i="119"/>
        </ext>
      </extLst>
    </bk>
    <bk>
      <extLst>
        <ext xmlns:xlrd="http://schemas.microsoft.com/office/spreadsheetml/2017/richdata" uri="{3e2802c4-a4d2-4d8b-9148-e3be6c30e623}">
          <xlrd:rvb i="122"/>
        </ext>
      </extLst>
    </bk>
    <bk>
      <extLst>
        <ext xmlns:xlrd="http://schemas.microsoft.com/office/spreadsheetml/2017/richdata" uri="{3e2802c4-a4d2-4d8b-9148-e3be6c30e623}">
          <xlrd:rvb i="128"/>
        </ext>
      </extLst>
    </bk>
    <bk>
      <extLst>
        <ext xmlns:xlrd="http://schemas.microsoft.com/office/spreadsheetml/2017/richdata" uri="{3e2802c4-a4d2-4d8b-9148-e3be6c30e623}">
          <xlrd:rvb i="134"/>
        </ext>
      </extLst>
    </bk>
    <bk>
      <extLst>
        <ext xmlns:xlrd="http://schemas.microsoft.com/office/spreadsheetml/2017/richdata" uri="{3e2802c4-a4d2-4d8b-9148-e3be6c30e623}">
          <xlrd:rvb i="137"/>
        </ext>
      </extLst>
    </bk>
    <bk>
      <extLst>
        <ext xmlns:xlrd="http://schemas.microsoft.com/office/spreadsheetml/2017/richdata" uri="{3e2802c4-a4d2-4d8b-9148-e3be6c30e623}">
          <xlrd:rvb i="140"/>
        </ext>
      </extLst>
    </bk>
    <bk>
      <extLst>
        <ext xmlns:xlrd="http://schemas.microsoft.com/office/spreadsheetml/2017/richdata" uri="{3e2802c4-a4d2-4d8b-9148-e3be6c30e623}">
          <xlrd:rvb i="146"/>
        </ext>
      </extLst>
    </bk>
    <bk>
      <extLst>
        <ext xmlns:xlrd="http://schemas.microsoft.com/office/spreadsheetml/2017/richdata" uri="{3e2802c4-a4d2-4d8b-9148-e3be6c30e623}">
          <xlrd:rvb i="149"/>
        </ext>
      </extLst>
    </bk>
    <bk>
      <extLst>
        <ext xmlns:xlrd="http://schemas.microsoft.com/office/spreadsheetml/2017/richdata" uri="{3e2802c4-a4d2-4d8b-9148-e3be6c30e623}">
          <xlrd:rvb i="156"/>
        </ext>
      </extLst>
    </bk>
    <bk>
      <extLst>
        <ext xmlns:xlrd="http://schemas.microsoft.com/office/spreadsheetml/2017/richdata" uri="{3e2802c4-a4d2-4d8b-9148-e3be6c30e623}">
          <xlrd:rvb i="159"/>
        </ext>
      </extLst>
    </bk>
    <bk>
      <extLst>
        <ext xmlns:xlrd="http://schemas.microsoft.com/office/spreadsheetml/2017/richdata" uri="{3e2802c4-a4d2-4d8b-9148-e3be6c30e623}">
          <xlrd:rvb i="165"/>
        </ext>
      </extLst>
    </bk>
    <bk>
      <extLst>
        <ext xmlns:xlrd="http://schemas.microsoft.com/office/spreadsheetml/2017/richdata" uri="{3e2802c4-a4d2-4d8b-9148-e3be6c30e623}">
          <xlrd:rvb i="171"/>
        </ext>
      </extLst>
    </bk>
    <bk>
      <extLst>
        <ext xmlns:xlrd="http://schemas.microsoft.com/office/spreadsheetml/2017/richdata" uri="{3e2802c4-a4d2-4d8b-9148-e3be6c30e623}">
          <xlrd:rvb i="178"/>
        </ext>
      </extLst>
    </bk>
    <bk>
      <extLst>
        <ext xmlns:xlrd="http://schemas.microsoft.com/office/spreadsheetml/2017/richdata" uri="{3e2802c4-a4d2-4d8b-9148-e3be6c30e623}">
          <xlrd:rvb i="184"/>
        </ext>
      </extLst>
    </bk>
    <bk>
      <extLst>
        <ext xmlns:xlrd="http://schemas.microsoft.com/office/spreadsheetml/2017/richdata" uri="{3e2802c4-a4d2-4d8b-9148-e3be6c30e623}">
          <xlrd:rvb i="187"/>
        </ext>
      </extLst>
    </bk>
    <bk>
      <extLst>
        <ext xmlns:xlrd="http://schemas.microsoft.com/office/spreadsheetml/2017/richdata" uri="{3e2802c4-a4d2-4d8b-9148-e3be6c30e623}">
          <xlrd:rvb i="193"/>
        </ext>
      </extLst>
    </bk>
    <bk>
      <extLst>
        <ext xmlns:xlrd="http://schemas.microsoft.com/office/spreadsheetml/2017/richdata" uri="{3e2802c4-a4d2-4d8b-9148-e3be6c30e623}">
          <xlrd:rvb i="196"/>
        </ext>
      </extLst>
    </bk>
    <bk>
      <extLst>
        <ext xmlns:xlrd="http://schemas.microsoft.com/office/spreadsheetml/2017/richdata" uri="{3e2802c4-a4d2-4d8b-9148-e3be6c30e623}">
          <xlrd:rvb i="202"/>
        </ext>
      </extLst>
    </bk>
    <bk>
      <extLst>
        <ext xmlns:xlrd="http://schemas.microsoft.com/office/spreadsheetml/2017/richdata" uri="{3e2802c4-a4d2-4d8b-9148-e3be6c30e623}">
          <xlrd:rvb i="205"/>
        </ext>
      </extLst>
    </bk>
    <bk>
      <extLst>
        <ext xmlns:xlrd="http://schemas.microsoft.com/office/spreadsheetml/2017/richdata" uri="{3e2802c4-a4d2-4d8b-9148-e3be6c30e623}">
          <xlrd:rvb i="208"/>
        </ext>
      </extLst>
    </bk>
    <bk>
      <extLst>
        <ext xmlns:xlrd="http://schemas.microsoft.com/office/spreadsheetml/2017/richdata" uri="{3e2802c4-a4d2-4d8b-9148-e3be6c30e623}">
          <xlrd:rvb i="211"/>
        </ext>
      </extLst>
    </bk>
    <bk>
      <extLst>
        <ext xmlns:xlrd="http://schemas.microsoft.com/office/spreadsheetml/2017/richdata" uri="{3e2802c4-a4d2-4d8b-9148-e3be6c30e623}">
          <xlrd:rvb i="217"/>
        </ext>
      </extLst>
    </bk>
    <bk>
      <extLst>
        <ext xmlns:xlrd="http://schemas.microsoft.com/office/spreadsheetml/2017/richdata" uri="{3e2802c4-a4d2-4d8b-9148-e3be6c30e623}">
          <xlrd:rvb i="223"/>
        </ext>
      </extLst>
    </bk>
    <bk>
      <extLst>
        <ext xmlns:xlrd="http://schemas.microsoft.com/office/spreadsheetml/2017/richdata" uri="{3e2802c4-a4d2-4d8b-9148-e3be6c30e623}">
          <xlrd:rvb i="229"/>
        </ext>
      </extLst>
    </bk>
    <bk>
      <extLst>
        <ext xmlns:xlrd="http://schemas.microsoft.com/office/spreadsheetml/2017/richdata" uri="{3e2802c4-a4d2-4d8b-9148-e3be6c30e623}">
          <xlrd:rvb i="235"/>
        </ext>
      </extLst>
    </bk>
    <bk>
      <extLst>
        <ext xmlns:xlrd="http://schemas.microsoft.com/office/spreadsheetml/2017/richdata" uri="{3e2802c4-a4d2-4d8b-9148-e3be6c30e623}">
          <xlrd:rvb i="238"/>
        </ext>
      </extLst>
    </bk>
    <bk>
      <extLst>
        <ext xmlns:xlrd="http://schemas.microsoft.com/office/spreadsheetml/2017/richdata" uri="{3e2802c4-a4d2-4d8b-9148-e3be6c30e623}">
          <xlrd:rvb i="241"/>
        </ext>
      </extLst>
    </bk>
    <bk>
      <extLst>
        <ext xmlns:xlrd="http://schemas.microsoft.com/office/spreadsheetml/2017/richdata" uri="{3e2802c4-a4d2-4d8b-9148-e3be6c30e623}">
          <xlrd:rvb i="244"/>
        </ext>
      </extLst>
    </bk>
    <bk>
      <extLst>
        <ext xmlns:xlrd="http://schemas.microsoft.com/office/spreadsheetml/2017/richdata" uri="{3e2802c4-a4d2-4d8b-9148-e3be6c30e623}">
          <xlrd:rvb i="247"/>
        </ext>
      </extLst>
    </bk>
    <bk>
      <extLst>
        <ext xmlns:xlrd="http://schemas.microsoft.com/office/spreadsheetml/2017/richdata" uri="{3e2802c4-a4d2-4d8b-9148-e3be6c30e623}">
          <xlrd:rvb i="253"/>
        </ext>
      </extLst>
    </bk>
    <bk>
      <extLst>
        <ext xmlns:xlrd="http://schemas.microsoft.com/office/spreadsheetml/2017/richdata" uri="{3e2802c4-a4d2-4d8b-9148-e3be6c30e623}">
          <xlrd:rvb i="256"/>
        </ext>
      </extLst>
    </bk>
    <bk>
      <extLst>
        <ext xmlns:xlrd="http://schemas.microsoft.com/office/spreadsheetml/2017/richdata" uri="{3e2802c4-a4d2-4d8b-9148-e3be6c30e623}">
          <xlrd:rvb i="262"/>
        </ext>
      </extLst>
    </bk>
    <bk>
      <extLst>
        <ext xmlns:xlrd="http://schemas.microsoft.com/office/spreadsheetml/2017/richdata" uri="{3e2802c4-a4d2-4d8b-9148-e3be6c30e623}">
          <xlrd:rvb i="268"/>
        </ext>
      </extLst>
    </bk>
    <bk>
      <extLst>
        <ext xmlns:xlrd="http://schemas.microsoft.com/office/spreadsheetml/2017/richdata" uri="{3e2802c4-a4d2-4d8b-9148-e3be6c30e623}">
          <xlrd:rvb i="274"/>
        </ext>
      </extLst>
    </bk>
    <bk>
      <extLst>
        <ext xmlns:xlrd="http://schemas.microsoft.com/office/spreadsheetml/2017/richdata" uri="{3e2802c4-a4d2-4d8b-9148-e3be6c30e623}">
          <xlrd:rvb i="280"/>
        </ext>
      </extLst>
    </bk>
    <bk>
      <extLst>
        <ext xmlns:xlrd="http://schemas.microsoft.com/office/spreadsheetml/2017/richdata" uri="{3e2802c4-a4d2-4d8b-9148-e3be6c30e623}">
          <xlrd:rvb i="286"/>
        </ext>
      </extLst>
    </bk>
    <bk>
      <extLst>
        <ext xmlns:xlrd="http://schemas.microsoft.com/office/spreadsheetml/2017/richdata" uri="{3e2802c4-a4d2-4d8b-9148-e3be6c30e623}">
          <xlrd:rvb i="292"/>
        </ext>
      </extLst>
    </bk>
    <bk>
      <extLst>
        <ext xmlns:xlrd="http://schemas.microsoft.com/office/spreadsheetml/2017/richdata" uri="{3e2802c4-a4d2-4d8b-9148-e3be6c30e623}">
          <xlrd:rvb i="295"/>
        </ext>
      </extLst>
    </bk>
    <bk>
      <extLst>
        <ext xmlns:xlrd="http://schemas.microsoft.com/office/spreadsheetml/2017/richdata" uri="{3e2802c4-a4d2-4d8b-9148-e3be6c30e623}">
          <xlrd:rvb i="298"/>
        </ext>
      </extLst>
    </bk>
    <bk>
      <extLst>
        <ext xmlns:xlrd="http://schemas.microsoft.com/office/spreadsheetml/2017/richdata" uri="{3e2802c4-a4d2-4d8b-9148-e3be6c30e623}">
          <xlrd:rvb i="301"/>
        </ext>
      </extLst>
    </bk>
    <bk>
      <extLst>
        <ext xmlns:xlrd="http://schemas.microsoft.com/office/spreadsheetml/2017/richdata" uri="{3e2802c4-a4d2-4d8b-9148-e3be6c30e623}">
          <xlrd:rvb i="304"/>
        </ext>
      </extLst>
    </bk>
    <bk>
      <extLst>
        <ext xmlns:xlrd="http://schemas.microsoft.com/office/spreadsheetml/2017/richdata" uri="{3e2802c4-a4d2-4d8b-9148-e3be6c30e623}">
          <xlrd:rvb i="307"/>
        </ext>
      </extLst>
    </bk>
    <bk>
      <extLst>
        <ext xmlns:xlrd="http://schemas.microsoft.com/office/spreadsheetml/2017/richdata" uri="{3e2802c4-a4d2-4d8b-9148-e3be6c30e623}">
          <xlrd:rvb i="310"/>
        </ext>
      </extLst>
    </bk>
    <bk>
      <extLst>
        <ext xmlns:xlrd="http://schemas.microsoft.com/office/spreadsheetml/2017/richdata" uri="{3e2802c4-a4d2-4d8b-9148-e3be6c30e623}">
          <xlrd:rvb i="313"/>
        </ext>
      </extLst>
    </bk>
    <bk>
      <extLst>
        <ext xmlns:xlrd="http://schemas.microsoft.com/office/spreadsheetml/2017/richdata" uri="{3e2802c4-a4d2-4d8b-9148-e3be6c30e623}">
          <xlrd:rvb i="319"/>
        </ext>
      </extLst>
    </bk>
    <bk>
      <extLst>
        <ext xmlns:xlrd="http://schemas.microsoft.com/office/spreadsheetml/2017/richdata" uri="{3e2802c4-a4d2-4d8b-9148-e3be6c30e623}">
          <xlrd:rvb i="325"/>
        </ext>
      </extLst>
    </bk>
    <bk>
      <extLst>
        <ext xmlns:xlrd="http://schemas.microsoft.com/office/spreadsheetml/2017/richdata" uri="{3e2802c4-a4d2-4d8b-9148-e3be6c30e623}">
          <xlrd:rvb i="331"/>
        </ext>
      </extLst>
    </bk>
    <bk>
      <extLst>
        <ext xmlns:xlrd="http://schemas.microsoft.com/office/spreadsheetml/2017/richdata" uri="{3e2802c4-a4d2-4d8b-9148-e3be6c30e623}">
          <xlrd:rvb i="337"/>
        </ext>
      </extLst>
    </bk>
    <bk>
      <extLst>
        <ext xmlns:xlrd="http://schemas.microsoft.com/office/spreadsheetml/2017/richdata" uri="{3e2802c4-a4d2-4d8b-9148-e3be6c30e623}">
          <xlrd:rvb i="343"/>
        </ext>
      </extLst>
    </bk>
    <bk>
      <extLst>
        <ext xmlns:xlrd="http://schemas.microsoft.com/office/spreadsheetml/2017/richdata" uri="{3e2802c4-a4d2-4d8b-9148-e3be6c30e623}">
          <xlrd:rvb i="349"/>
        </ext>
      </extLst>
    </bk>
    <bk>
      <extLst>
        <ext xmlns:xlrd="http://schemas.microsoft.com/office/spreadsheetml/2017/richdata" uri="{3e2802c4-a4d2-4d8b-9148-e3be6c30e623}">
          <xlrd:rvb i="355"/>
        </ext>
      </extLst>
    </bk>
    <bk>
      <extLst>
        <ext xmlns:xlrd="http://schemas.microsoft.com/office/spreadsheetml/2017/richdata" uri="{3e2802c4-a4d2-4d8b-9148-e3be6c30e623}">
          <xlrd:rvb i="361"/>
        </ext>
      </extLst>
    </bk>
    <bk>
      <extLst>
        <ext xmlns:xlrd="http://schemas.microsoft.com/office/spreadsheetml/2017/richdata" uri="{3e2802c4-a4d2-4d8b-9148-e3be6c30e623}">
          <xlrd:rvb i="368"/>
        </ext>
      </extLst>
    </bk>
    <bk>
      <extLst>
        <ext xmlns:xlrd="http://schemas.microsoft.com/office/spreadsheetml/2017/richdata" uri="{3e2802c4-a4d2-4d8b-9148-e3be6c30e623}">
          <xlrd:rvb i="374"/>
        </ext>
      </extLst>
    </bk>
    <bk>
      <extLst>
        <ext xmlns:xlrd="http://schemas.microsoft.com/office/spreadsheetml/2017/richdata" uri="{3e2802c4-a4d2-4d8b-9148-e3be6c30e623}">
          <xlrd:rvb i="377"/>
        </ext>
      </extLst>
    </bk>
    <bk>
      <extLst>
        <ext xmlns:xlrd="http://schemas.microsoft.com/office/spreadsheetml/2017/richdata" uri="{3e2802c4-a4d2-4d8b-9148-e3be6c30e623}">
          <xlrd:rvb i="380"/>
        </ext>
      </extLst>
    </bk>
    <bk>
      <extLst>
        <ext xmlns:xlrd="http://schemas.microsoft.com/office/spreadsheetml/2017/richdata" uri="{3e2802c4-a4d2-4d8b-9148-e3be6c30e623}">
          <xlrd:rvb i="383"/>
        </ext>
      </extLst>
    </bk>
    <bk>
      <extLst>
        <ext xmlns:xlrd="http://schemas.microsoft.com/office/spreadsheetml/2017/richdata" uri="{3e2802c4-a4d2-4d8b-9148-e3be6c30e623}">
          <xlrd:rvb i="389"/>
        </ext>
      </extLst>
    </bk>
    <bk>
      <extLst>
        <ext xmlns:xlrd="http://schemas.microsoft.com/office/spreadsheetml/2017/richdata" uri="{3e2802c4-a4d2-4d8b-9148-e3be6c30e623}">
          <xlrd:rvb i="392"/>
        </ext>
      </extLst>
    </bk>
    <bk>
      <extLst>
        <ext xmlns:xlrd="http://schemas.microsoft.com/office/spreadsheetml/2017/richdata" uri="{3e2802c4-a4d2-4d8b-9148-e3be6c30e623}">
          <xlrd:rvb i="395"/>
        </ext>
      </extLst>
    </bk>
    <bk>
      <extLst>
        <ext xmlns:xlrd="http://schemas.microsoft.com/office/spreadsheetml/2017/richdata" uri="{3e2802c4-a4d2-4d8b-9148-e3be6c30e623}">
          <xlrd:rvb i="401"/>
        </ext>
      </extLst>
    </bk>
    <bk>
      <extLst>
        <ext xmlns:xlrd="http://schemas.microsoft.com/office/spreadsheetml/2017/richdata" uri="{3e2802c4-a4d2-4d8b-9148-e3be6c30e623}">
          <xlrd:rvb i="407"/>
        </ext>
      </extLst>
    </bk>
    <bk>
      <extLst>
        <ext xmlns:xlrd="http://schemas.microsoft.com/office/spreadsheetml/2017/richdata" uri="{3e2802c4-a4d2-4d8b-9148-e3be6c30e623}">
          <xlrd:rvb i="413"/>
        </ext>
      </extLst>
    </bk>
    <bk>
      <extLst>
        <ext xmlns:xlrd="http://schemas.microsoft.com/office/spreadsheetml/2017/richdata" uri="{3e2802c4-a4d2-4d8b-9148-e3be6c30e623}">
          <xlrd:rvb i="416"/>
        </ext>
      </extLst>
    </bk>
    <bk>
      <extLst>
        <ext xmlns:xlrd="http://schemas.microsoft.com/office/spreadsheetml/2017/richdata" uri="{3e2802c4-a4d2-4d8b-9148-e3be6c30e623}">
          <xlrd:rvb i="417"/>
        </ext>
      </extLst>
    </bk>
    <bk>
      <extLst>
        <ext xmlns:xlrd="http://schemas.microsoft.com/office/spreadsheetml/2017/richdata" uri="{3e2802c4-a4d2-4d8b-9148-e3be6c30e623}">
          <xlrd:rvb i="418"/>
        </ext>
      </extLst>
    </bk>
    <bk>
      <extLst>
        <ext xmlns:xlrd="http://schemas.microsoft.com/office/spreadsheetml/2017/richdata" uri="{3e2802c4-a4d2-4d8b-9148-e3be6c30e623}">
          <xlrd:rvb i="421"/>
        </ext>
      </extLst>
    </bk>
    <bk>
      <extLst>
        <ext xmlns:xlrd="http://schemas.microsoft.com/office/spreadsheetml/2017/richdata" uri="{3e2802c4-a4d2-4d8b-9148-e3be6c30e623}">
          <xlrd:rvb i="424"/>
        </ext>
      </extLst>
    </bk>
    <bk>
      <extLst>
        <ext xmlns:xlrd="http://schemas.microsoft.com/office/spreadsheetml/2017/richdata" uri="{3e2802c4-a4d2-4d8b-9148-e3be6c30e623}">
          <xlrd:rvb i="427"/>
        </ext>
      </extLst>
    </bk>
    <bk>
      <extLst>
        <ext xmlns:xlrd="http://schemas.microsoft.com/office/spreadsheetml/2017/richdata" uri="{3e2802c4-a4d2-4d8b-9148-e3be6c30e623}">
          <xlrd:rvb i="430"/>
        </ext>
      </extLst>
    </bk>
    <bk>
      <extLst>
        <ext xmlns:xlrd="http://schemas.microsoft.com/office/spreadsheetml/2017/richdata" uri="{3e2802c4-a4d2-4d8b-9148-e3be6c30e623}">
          <xlrd:rvb i="433"/>
        </ext>
      </extLst>
    </bk>
    <bk>
      <extLst>
        <ext xmlns:xlrd="http://schemas.microsoft.com/office/spreadsheetml/2017/richdata" uri="{3e2802c4-a4d2-4d8b-9148-e3be6c30e623}">
          <xlrd:rvb i="436"/>
        </ext>
      </extLst>
    </bk>
    <bk>
      <extLst>
        <ext xmlns:xlrd="http://schemas.microsoft.com/office/spreadsheetml/2017/richdata" uri="{3e2802c4-a4d2-4d8b-9148-e3be6c30e623}">
          <xlrd:rvb i="439"/>
        </ext>
      </extLst>
    </bk>
    <bk>
      <extLst>
        <ext xmlns:xlrd="http://schemas.microsoft.com/office/spreadsheetml/2017/richdata" uri="{3e2802c4-a4d2-4d8b-9148-e3be6c30e623}">
          <xlrd:rvb i="442"/>
        </ext>
      </extLst>
    </bk>
    <bk>
      <extLst>
        <ext xmlns:xlrd="http://schemas.microsoft.com/office/spreadsheetml/2017/richdata" uri="{3e2802c4-a4d2-4d8b-9148-e3be6c30e623}">
          <xlrd:rvb i="445"/>
        </ext>
      </extLst>
    </bk>
    <bk>
      <extLst>
        <ext xmlns:xlrd="http://schemas.microsoft.com/office/spreadsheetml/2017/richdata" uri="{3e2802c4-a4d2-4d8b-9148-e3be6c30e623}">
          <xlrd:rvb i="448"/>
        </ext>
      </extLst>
    </bk>
    <bk>
      <extLst>
        <ext xmlns:xlrd="http://schemas.microsoft.com/office/spreadsheetml/2017/richdata" uri="{3e2802c4-a4d2-4d8b-9148-e3be6c30e623}">
          <xlrd:rvb i="451"/>
        </ext>
      </extLst>
    </bk>
    <bk>
      <extLst>
        <ext xmlns:xlrd="http://schemas.microsoft.com/office/spreadsheetml/2017/richdata" uri="{3e2802c4-a4d2-4d8b-9148-e3be6c30e623}">
          <xlrd:rvb i="454"/>
        </ext>
      </extLst>
    </bk>
    <bk>
      <extLst>
        <ext xmlns:xlrd="http://schemas.microsoft.com/office/spreadsheetml/2017/richdata" uri="{3e2802c4-a4d2-4d8b-9148-e3be6c30e623}">
          <xlrd:rvb i="460"/>
        </ext>
      </extLst>
    </bk>
    <bk>
      <extLst>
        <ext xmlns:xlrd="http://schemas.microsoft.com/office/spreadsheetml/2017/richdata" uri="{3e2802c4-a4d2-4d8b-9148-e3be6c30e623}">
          <xlrd:rvb i="463"/>
        </ext>
      </extLst>
    </bk>
    <bk>
      <extLst>
        <ext xmlns:xlrd="http://schemas.microsoft.com/office/spreadsheetml/2017/richdata" uri="{3e2802c4-a4d2-4d8b-9148-e3be6c30e623}">
          <xlrd:rvb i="466"/>
        </ext>
      </extLst>
    </bk>
    <bk>
      <extLst>
        <ext xmlns:xlrd="http://schemas.microsoft.com/office/spreadsheetml/2017/richdata" uri="{3e2802c4-a4d2-4d8b-9148-e3be6c30e623}">
          <xlrd:rvb i="469"/>
        </ext>
      </extLst>
    </bk>
    <bk>
      <extLst>
        <ext xmlns:xlrd="http://schemas.microsoft.com/office/spreadsheetml/2017/richdata" uri="{3e2802c4-a4d2-4d8b-9148-e3be6c30e623}">
          <xlrd:rvb i="472"/>
        </ext>
      </extLst>
    </bk>
    <bk>
      <extLst>
        <ext xmlns:xlrd="http://schemas.microsoft.com/office/spreadsheetml/2017/richdata" uri="{3e2802c4-a4d2-4d8b-9148-e3be6c30e623}">
          <xlrd:rvb i="478"/>
        </ext>
      </extLst>
    </bk>
    <bk>
      <extLst>
        <ext xmlns:xlrd="http://schemas.microsoft.com/office/spreadsheetml/2017/richdata" uri="{3e2802c4-a4d2-4d8b-9148-e3be6c30e623}">
          <xlrd:rvb i="481"/>
        </ext>
      </extLst>
    </bk>
    <bk>
      <extLst>
        <ext xmlns:xlrd="http://schemas.microsoft.com/office/spreadsheetml/2017/richdata" uri="{3e2802c4-a4d2-4d8b-9148-e3be6c30e623}">
          <xlrd:rvb i="487"/>
        </ext>
      </extLst>
    </bk>
    <bk>
      <extLst>
        <ext xmlns:xlrd="http://schemas.microsoft.com/office/spreadsheetml/2017/richdata" uri="{3e2802c4-a4d2-4d8b-9148-e3be6c30e623}">
          <xlrd:rvb i="493"/>
        </ext>
      </extLst>
    </bk>
    <bk>
      <extLst>
        <ext xmlns:xlrd="http://schemas.microsoft.com/office/spreadsheetml/2017/richdata" uri="{3e2802c4-a4d2-4d8b-9148-e3be6c30e623}">
          <xlrd:rvb i="495"/>
        </ext>
      </extLst>
    </bk>
    <bk>
      <extLst>
        <ext xmlns:xlrd="http://schemas.microsoft.com/office/spreadsheetml/2017/richdata" uri="{3e2802c4-a4d2-4d8b-9148-e3be6c30e623}">
          <xlrd:rvb i="501"/>
        </ext>
      </extLst>
    </bk>
    <bk>
      <extLst>
        <ext xmlns:xlrd="http://schemas.microsoft.com/office/spreadsheetml/2017/richdata" uri="{3e2802c4-a4d2-4d8b-9148-e3be6c30e623}">
          <xlrd:rvb i="507"/>
        </ext>
      </extLst>
    </bk>
    <bk>
      <extLst>
        <ext xmlns:xlrd="http://schemas.microsoft.com/office/spreadsheetml/2017/richdata" uri="{3e2802c4-a4d2-4d8b-9148-e3be6c30e623}">
          <xlrd:rvb i="510"/>
        </ext>
      </extLst>
    </bk>
    <bk>
      <extLst>
        <ext xmlns:xlrd="http://schemas.microsoft.com/office/spreadsheetml/2017/richdata" uri="{3e2802c4-a4d2-4d8b-9148-e3be6c30e623}">
          <xlrd:rvb i="512"/>
        </ext>
      </extLst>
    </bk>
    <bk>
      <extLst>
        <ext xmlns:xlrd="http://schemas.microsoft.com/office/spreadsheetml/2017/richdata" uri="{3e2802c4-a4d2-4d8b-9148-e3be6c30e623}">
          <xlrd:rvb i="518"/>
        </ext>
      </extLst>
    </bk>
    <bk>
      <extLst>
        <ext xmlns:xlrd="http://schemas.microsoft.com/office/spreadsheetml/2017/richdata" uri="{3e2802c4-a4d2-4d8b-9148-e3be6c30e623}">
          <xlrd:rvb i="524"/>
        </ext>
      </extLst>
    </bk>
    <bk>
      <extLst>
        <ext xmlns:xlrd="http://schemas.microsoft.com/office/spreadsheetml/2017/richdata" uri="{3e2802c4-a4d2-4d8b-9148-e3be6c30e623}">
          <xlrd:rvb i="527"/>
        </ext>
      </extLst>
    </bk>
    <bk>
      <extLst>
        <ext xmlns:xlrd="http://schemas.microsoft.com/office/spreadsheetml/2017/richdata" uri="{3e2802c4-a4d2-4d8b-9148-e3be6c30e623}">
          <xlrd:rvb i="533"/>
        </ext>
      </extLst>
    </bk>
    <bk>
      <extLst>
        <ext xmlns:xlrd="http://schemas.microsoft.com/office/spreadsheetml/2017/richdata" uri="{3e2802c4-a4d2-4d8b-9148-e3be6c30e623}">
          <xlrd:rvb i="536"/>
        </ext>
      </extLst>
    </bk>
    <bk>
      <extLst>
        <ext xmlns:xlrd="http://schemas.microsoft.com/office/spreadsheetml/2017/richdata" uri="{3e2802c4-a4d2-4d8b-9148-e3be6c30e623}">
          <xlrd:rvb i="539"/>
        </ext>
      </extLst>
    </bk>
    <bk>
      <extLst>
        <ext xmlns:xlrd="http://schemas.microsoft.com/office/spreadsheetml/2017/richdata" uri="{3e2802c4-a4d2-4d8b-9148-e3be6c30e623}">
          <xlrd:rvb i="542"/>
        </ext>
      </extLst>
    </bk>
    <bk>
      <extLst>
        <ext xmlns:xlrd="http://schemas.microsoft.com/office/spreadsheetml/2017/richdata" uri="{3e2802c4-a4d2-4d8b-9148-e3be6c30e623}">
          <xlrd:rvb i="545"/>
        </ext>
      </extLst>
    </bk>
    <bk>
      <extLst>
        <ext xmlns:xlrd="http://schemas.microsoft.com/office/spreadsheetml/2017/richdata" uri="{3e2802c4-a4d2-4d8b-9148-e3be6c30e623}">
          <xlrd:rvb i="551"/>
        </ext>
      </extLst>
    </bk>
    <bk>
      <extLst>
        <ext xmlns:xlrd="http://schemas.microsoft.com/office/spreadsheetml/2017/richdata" uri="{3e2802c4-a4d2-4d8b-9148-e3be6c30e623}">
          <xlrd:rvb i="553"/>
        </ext>
      </extLst>
    </bk>
    <bk>
      <extLst>
        <ext xmlns:xlrd="http://schemas.microsoft.com/office/spreadsheetml/2017/richdata" uri="{3e2802c4-a4d2-4d8b-9148-e3be6c30e623}">
          <xlrd:rvb i="556"/>
        </ext>
      </extLst>
    </bk>
    <bk>
      <extLst>
        <ext xmlns:xlrd="http://schemas.microsoft.com/office/spreadsheetml/2017/richdata" uri="{3e2802c4-a4d2-4d8b-9148-e3be6c30e623}">
          <xlrd:rvb i="559"/>
        </ext>
      </extLst>
    </bk>
    <bk>
      <extLst>
        <ext xmlns:xlrd="http://schemas.microsoft.com/office/spreadsheetml/2017/richdata" uri="{3e2802c4-a4d2-4d8b-9148-e3be6c30e623}">
          <xlrd:rvb i="562"/>
        </ext>
      </extLst>
    </bk>
    <bk>
      <extLst>
        <ext xmlns:xlrd="http://schemas.microsoft.com/office/spreadsheetml/2017/richdata" uri="{3e2802c4-a4d2-4d8b-9148-e3be6c30e623}">
          <xlrd:rvb i="568"/>
        </ext>
      </extLst>
    </bk>
    <bk>
      <extLst>
        <ext xmlns:xlrd="http://schemas.microsoft.com/office/spreadsheetml/2017/richdata" uri="{3e2802c4-a4d2-4d8b-9148-e3be6c30e623}">
          <xlrd:rvb i="571"/>
        </ext>
      </extLst>
    </bk>
    <bk>
      <extLst>
        <ext xmlns:xlrd="http://schemas.microsoft.com/office/spreadsheetml/2017/richdata" uri="{3e2802c4-a4d2-4d8b-9148-e3be6c30e623}">
          <xlrd:rvb i="574"/>
        </ext>
      </extLst>
    </bk>
    <bk>
      <extLst>
        <ext xmlns:xlrd="http://schemas.microsoft.com/office/spreadsheetml/2017/richdata" uri="{3e2802c4-a4d2-4d8b-9148-e3be6c30e623}">
          <xlrd:rvb i="577"/>
        </ext>
      </extLst>
    </bk>
    <bk>
      <extLst>
        <ext xmlns:xlrd="http://schemas.microsoft.com/office/spreadsheetml/2017/richdata" uri="{3e2802c4-a4d2-4d8b-9148-e3be6c30e623}">
          <xlrd:rvb i="583"/>
        </ext>
      </extLst>
    </bk>
    <bk>
      <extLst>
        <ext xmlns:xlrd="http://schemas.microsoft.com/office/spreadsheetml/2017/richdata" uri="{3e2802c4-a4d2-4d8b-9148-e3be6c30e623}">
          <xlrd:rvb i="589"/>
        </ext>
      </extLst>
    </bk>
    <bk>
      <extLst>
        <ext xmlns:xlrd="http://schemas.microsoft.com/office/spreadsheetml/2017/richdata" uri="{3e2802c4-a4d2-4d8b-9148-e3be6c30e623}">
          <xlrd:rvb i="592"/>
        </ext>
      </extLst>
    </bk>
    <bk>
      <extLst>
        <ext xmlns:xlrd="http://schemas.microsoft.com/office/spreadsheetml/2017/richdata" uri="{3e2802c4-a4d2-4d8b-9148-e3be6c30e623}">
          <xlrd:rvb i="598"/>
        </ext>
      </extLst>
    </bk>
    <bk>
      <extLst>
        <ext xmlns:xlrd="http://schemas.microsoft.com/office/spreadsheetml/2017/richdata" uri="{3e2802c4-a4d2-4d8b-9148-e3be6c30e623}">
          <xlrd:rvb i="601"/>
        </ext>
      </extLst>
    </bk>
    <bk>
      <extLst>
        <ext xmlns:xlrd="http://schemas.microsoft.com/office/spreadsheetml/2017/richdata" uri="{3e2802c4-a4d2-4d8b-9148-e3be6c30e623}">
          <xlrd:rvb i="607"/>
        </ext>
      </extLst>
    </bk>
    <bk>
      <extLst>
        <ext xmlns:xlrd="http://schemas.microsoft.com/office/spreadsheetml/2017/richdata" uri="{3e2802c4-a4d2-4d8b-9148-e3be6c30e623}">
          <xlrd:rvb i="609"/>
        </ext>
      </extLst>
    </bk>
    <bk>
      <extLst>
        <ext xmlns:xlrd="http://schemas.microsoft.com/office/spreadsheetml/2017/richdata" uri="{3e2802c4-a4d2-4d8b-9148-e3be6c30e623}">
          <xlrd:rvb i="615"/>
        </ext>
      </extLst>
    </bk>
    <bk>
      <extLst>
        <ext xmlns:xlrd="http://schemas.microsoft.com/office/spreadsheetml/2017/richdata" uri="{3e2802c4-a4d2-4d8b-9148-e3be6c30e623}">
          <xlrd:rvb i="621"/>
        </ext>
      </extLst>
    </bk>
    <bk>
      <extLst>
        <ext xmlns:xlrd="http://schemas.microsoft.com/office/spreadsheetml/2017/richdata" uri="{3e2802c4-a4d2-4d8b-9148-e3be6c30e623}">
          <xlrd:rvb i="624"/>
        </ext>
      </extLst>
    </bk>
    <bk>
      <extLst>
        <ext xmlns:xlrd="http://schemas.microsoft.com/office/spreadsheetml/2017/richdata" uri="{3e2802c4-a4d2-4d8b-9148-e3be6c30e623}">
          <xlrd:rvb i="627"/>
        </ext>
      </extLst>
    </bk>
    <bk>
      <extLst>
        <ext xmlns:xlrd="http://schemas.microsoft.com/office/spreadsheetml/2017/richdata" uri="{3e2802c4-a4d2-4d8b-9148-e3be6c30e623}">
          <xlrd:rvb i="630"/>
        </ext>
      </extLst>
    </bk>
    <bk>
      <extLst>
        <ext xmlns:xlrd="http://schemas.microsoft.com/office/spreadsheetml/2017/richdata" uri="{3e2802c4-a4d2-4d8b-9148-e3be6c30e623}">
          <xlrd:rvb i="636"/>
        </ext>
      </extLst>
    </bk>
    <bk>
      <extLst>
        <ext xmlns:xlrd="http://schemas.microsoft.com/office/spreadsheetml/2017/richdata" uri="{3e2802c4-a4d2-4d8b-9148-e3be6c30e623}">
          <xlrd:rvb i="639"/>
        </ext>
      </extLst>
    </bk>
    <bk>
      <extLst>
        <ext xmlns:xlrd="http://schemas.microsoft.com/office/spreadsheetml/2017/richdata" uri="{3e2802c4-a4d2-4d8b-9148-e3be6c30e623}">
          <xlrd:rvb i="642"/>
        </ext>
      </extLst>
    </bk>
    <bk>
      <extLst>
        <ext xmlns:xlrd="http://schemas.microsoft.com/office/spreadsheetml/2017/richdata" uri="{3e2802c4-a4d2-4d8b-9148-e3be6c30e623}">
          <xlrd:rvb i="645"/>
        </ext>
      </extLst>
    </bk>
    <bk>
      <extLst>
        <ext xmlns:xlrd="http://schemas.microsoft.com/office/spreadsheetml/2017/richdata" uri="{3e2802c4-a4d2-4d8b-9148-e3be6c30e623}">
          <xlrd:rvb i="648"/>
        </ext>
      </extLst>
    </bk>
    <bk>
      <extLst>
        <ext xmlns:xlrd="http://schemas.microsoft.com/office/spreadsheetml/2017/richdata" uri="{3e2802c4-a4d2-4d8b-9148-e3be6c30e623}">
          <xlrd:rvb i="651"/>
        </ext>
      </extLst>
    </bk>
    <bk>
      <extLst>
        <ext xmlns:xlrd="http://schemas.microsoft.com/office/spreadsheetml/2017/richdata" uri="{3e2802c4-a4d2-4d8b-9148-e3be6c30e623}">
          <xlrd:rvb i="654"/>
        </ext>
      </extLst>
    </bk>
    <bk>
      <extLst>
        <ext xmlns:xlrd="http://schemas.microsoft.com/office/spreadsheetml/2017/richdata" uri="{3e2802c4-a4d2-4d8b-9148-e3be6c30e623}">
          <xlrd:rvb i="660"/>
        </ext>
      </extLst>
    </bk>
    <bk>
      <extLst>
        <ext xmlns:xlrd="http://schemas.microsoft.com/office/spreadsheetml/2017/richdata" uri="{3e2802c4-a4d2-4d8b-9148-e3be6c30e623}">
          <xlrd:rvb i="663"/>
        </ext>
      </extLst>
    </bk>
    <bk>
      <extLst>
        <ext xmlns:xlrd="http://schemas.microsoft.com/office/spreadsheetml/2017/richdata" uri="{3e2802c4-a4d2-4d8b-9148-e3be6c30e623}">
          <xlrd:rvb i="666"/>
        </ext>
      </extLst>
    </bk>
    <bk>
      <extLst>
        <ext xmlns:xlrd="http://schemas.microsoft.com/office/spreadsheetml/2017/richdata" uri="{3e2802c4-a4d2-4d8b-9148-e3be6c30e623}">
          <xlrd:rvb i="669"/>
        </ext>
      </extLst>
    </bk>
    <bk>
      <extLst>
        <ext xmlns:xlrd="http://schemas.microsoft.com/office/spreadsheetml/2017/richdata" uri="{3e2802c4-a4d2-4d8b-9148-e3be6c30e623}">
          <xlrd:rvb i="672"/>
        </ext>
      </extLst>
    </bk>
    <bk>
      <extLst>
        <ext xmlns:xlrd="http://schemas.microsoft.com/office/spreadsheetml/2017/richdata" uri="{3e2802c4-a4d2-4d8b-9148-e3be6c30e623}">
          <xlrd:rvb i="675"/>
        </ext>
      </extLst>
    </bk>
    <bk>
      <extLst>
        <ext xmlns:xlrd="http://schemas.microsoft.com/office/spreadsheetml/2017/richdata" uri="{3e2802c4-a4d2-4d8b-9148-e3be6c30e623}">
          <xlrd:rvb i="678"/>
        </ext>
      </extLst>
    </bk>
    <bk>
      <extLst>
        <ext xmlns:xlrd="http://schemas.microsoft.com/office/spreadsheetml/2017/richdata" uri="{3e2802c4-a4d2-4d8b-9148-e3be6c30e623}">
          <xlrd:rvb i="684"/>
        </ext>
      </extLst>
    </bk>
    <bk>
      <extLst>
        <ext xmlns:xlrd="http://schemas.microsoft.com/office/spreadsheetml/2017/richdata" uri="{3e2802c4-a4d2-4d8b-9148-e3be6c30e623}">
          <xlrd:rvb i="687"/>
        </ext>
      </extLst>
    </bk>
    <bk>
      <extLst>
        <ext xmlns:xlrd="http://schemas.microsoft.com/office/spreadsheetml/2017/richdata" uri="{3e2802c4-a4d2-4d8b-9148-e3be6c30e623}">
          <xlrd:rvb i="693"/>
        </ext>
      </extLst>
    </bk>
    <bk>
      <extLst>
        <ext xmlns:xlrd="http://schemas.microsoft.com/office/spreadsheetml/2017/richdata" uri="{3e2802c4-a4d2-4d8b-9148-e3be6c30e623}">
          <xlrd:rvb i="699"/>
        </ext>
      </extLst>
    </bk>
    <bk>
      <extLst>
        <ext xmlns:xlrd="http://schemas.microsoft.com/office/spreadsheetml/2017/richdata" uri="{3e2802c4-a4d2-4d8b-9148-e3be6c30e623}">
          <xlrd:rvb i="702"/>
        </ext>
      </extLst>
    </bk>
    <bk>
      <extLst>
        <ext xmlns:xlrd="http://schemas.microsoft.com/office/spreadsheetml/2017/richdata" uri="{3e2802c4-a4d2-4d8b-9148-e3be6c30e623}">
          <xlrd:rvb i="708"/>
        </ext>
      </extLst>
    </bk>
    <bk>
      <extLst>
        <ext xmlns:xlrd="http://schemas.microsoft.com/office/spreadsheetml/2017/richdata" uri="{3e2802c4-a4d2-4d8b-9148-e3be6c30e623}">
          <xlrd:rvb i="714"/>
        </ext>
      </extLst>
    </bk>
    <bk>
      <extLst>
        <ext xmlns:xlrd="http://schemas.microsoft.com/office/spreadsheetml/2017/richdata" uri="{3e2802c4-a4d2-4d8b-9148-e3be6c30e623}">
          <xlrd:rvb i="717"/>
        </ext>
      </extLst>
    </bk>
    <bk>
      <extLst>
        <ext xmlns:xlrd="http://schemas.microsoft.com/office/spreadsheetml/2017/richdata" uri="{3e2802c4-a4d2-4d8b-9148-e3be6c30e623}">
          <xlrd:rvb i="720"/>
        </ext>
      </extLst>
    </bk>
    <bk>
      <extLst>
        <ext xmlns:xlrd="http://schemas.microsoft.com/office/spreadsheetml/2017/richdata" uri="{3e2802c4-a4d2-4d8b-9148-e3be6c30e623}">
          <xlrd:rvb i="726"/>
        </ext>
      </extLst>
    </bk>
    <bk>
      <extLst>
        <ext xmlns:xlrd="http://schemas.microsoft.com/office/spreadsheetml/2017/richdata" uri="{3e2802c4-a4d2-4d8b-9148-e3be6c30e623}">
          <xlrd:rvb i="732"/>
        </ext>
      </extLst>
    </bk>
    <bk>
      <extLst>
        <ext xmlns:xlrd="http://schemas.microsoft.com/office/spreadsheetml/2017/richdata" uri="{3e2802c4-a4d2-4d8b-9148-e3be6c30e623}">
          <xlrd:rvb i="738"/>
        </ext>
      </extLst>
    </bk>
    <bk>
      <extLst>
        <ext xmlns:xlrd="http://schemas.microsoft.com/office/spreadsheetml/2017/richdata" uri="{3e2802c4-a4d2-4d8b-9148-e3be6c30e623}">
          <xlrd:rvb i="741"/>
        </ext>
      </extLst>
    </bk>
    <bk>
      <extLst>
        <ext xmlns:xlrd="http://schemas.microsoft.com/office/spreadsheetml/2017/richdata" uri="{3e2802c4-a4d2-4d8b-9148-e3be6c30e623}">
          <xlrd:rvb i="747"/>
        </ext>
      </extLst>
    </bk>
    <bk>
      <extLst>
        <ext xmlns:xlrd="http://schemas.microsoft.com/office/spreadsheetml/2017/richdata" uri="{3e2802c4-a4d2-4d8b-9148-e3be6c30e623}">
          <xlrd:rvb i="750"/>
        </ext>
      </extLst>
    </bk>
    <bk>
      <extLst>
        <ext xmlns:xlrd="http://schemas.microsoft.com/office/spreadsheetml/2017/richdata" uri="{3e2802c4-a4d2-4d8b-9148-e3be6c30e623}">
          <xlrd:rvb i="756"/>
        </ext>
      </extLst>
    </bk>
    <bk>
      <extLst>
        <ext xmlns:xlrd="http://schemas.microsoft.com/office/spreadsheetml/2017/richdata" uri="{3e2802c4-a4d2-4d8b-9148-e3be6c30e623}">
          <xlrd:rvb i="759"/>
        </ext>
      </extLst>
    </bk>
    <bk>
      <extLst>
        <ext xmlns:xlrd="http://schemas.microsoft.com/office/spreadsheetml/2017/richdata" uri="{3e2802c4-a4d2-4d8b-9148-e3be6c30e623}">
          <xlrd:rvb i="762"/>
        </ext>
      </extLst>
    </bk>
    <bk>
      <extLst>
        <ext xmlns:xlrd="http://schemas.microsoft.com/office/spreadsheetml/2017/richdata" uri="{3e2802c4-a4d2-4d8b-9148-e3be6c30e623}">
          <xlrd:rvb i="765"/>
        </ext>
      </extLst>
    </bk>
    <bk>
      <extLst>
        <ext xmlns:xlrd="http://schemas.microsoft.com/office/spreadsheetml/2017/richdata" uri="{3e2802c4-a4d2-4d8b-9148-e3be6c30e623}">
          <xlrd:rvb i="768"/>
        </ext>
      </extLst>
    </bk>
    <bk>
      <extLst>
        <ext xmlns:xlrd="http://schemas.microsoft.com/office/spreadsheetml/2017/richdata" uri="{3e2802c4-a4d2-4d8b-9148-e3be6c30e623}">
          <xlrd:rvb i="774"/>
        </ext>
      </extLst>
    </bk>
    <bk>
      <extLst>
        <ext xmlns:xlrd="http://schemas.microsoft.com/office/spreadsheetml/2017/richdata" uri="{3e2802c4-a4d2-4d8b-9148-e3be6c30e623}">
          <xlrd:rvb i="777"/>
        </ext>
      </extLst>
    </bk>
    <bk>
      <extLst>
        <ext xmlns:xlrd="http://schemas.microsoft.com/office/spreadsheetml/2017/richdata" uri="{3e2802c4-a4d2-4d8b-9148-e3be6c30e623}">
          <xlrd:rvb i="780"/>
        </ext>
      </extLst>
    </bk>
    <bk>
      <extLst>
        <ext xmlns:xlrd="http://schemas.microsoft.com/office/spreadsheetml/2017/richdata" uri="{3e2802c4-a4d2-4d8b-9148-e3be6c30e623}">
          <xlrd:rvb i="783"/>
        </ext>
      </extLst>
    </bk>
    <bk>
      <extLst>
        <ext xmlns:xlrd="http://schemas.microsoft.com/office/spreadsheetml/2017/richdata" uri="{3e2802c4-a4d2-4d8b-9148-e3be6c30e623}">
          <xlrd:rvb i="786"/>
        </ext>
      </extLst>
    </bk>
    <bk>
      <extLst>
        <ext xmlns:xlrd="http://schemas.microsoft.com/office/spreadsheetml/2017/richdata" uri="{3e2802c4-a4d2-4d8b-9148-e3be6c30e623}">
          <xlrd:rvb i="792"/>
        </ext>
      </extLst>
    </bk>
    <bk>
      <extLst>
        <ext xmlns:xlrd="http://schemas.microsoft.com/office/spreadsheetml/2017/richdata" uri="{3e2802c4-a4d2-4d8b-9148-e3be6c30e623}">
          <xlrd:rvb i="795"/>
        </ext>
      </extLst>
    </bk>
    <bk>
      <extLst>
        <ext xmlns:xlrd="http://schemas.microsoft.com/office/spreadsheetml/2017/richdata" uri="{3e2802c4-a4d2-4d8b-9148-e3be6c30e623}">
          <xlrd:rvb i="798"/>
        </ext>
      </extLst>
    </bk>
    <bk>
      <extLst>
        <ext xmlns:xlrd="http://schemas.microsoft.com/office/spreadsheetml/2017/richdata" uri="{3e2802c4-a4d2-4d8b-9148-e3be6c30e623}">
          <xlrd:rvb i="804"/>
        </ext>
      </extLst>
    </bk>
    <bk>
      <extLst>
        <ext xmlns:xlrd="http://schemas.microsoft.com/office/spreadsheetml/2017/richdata" uri="{3e2802c4-a4d2-4d8b-9148-e3be6c30e623}">
          <xlrd:rvb i="807"/>
        </ext>
      </extLst>
    </bk>
    <bk>
      <extLst>
        <ext xmlns:xlrd="http://schemas.microsoft.com/office/spreadsheetml/2017/richdata" uri="{3e2802c4-a4d2-4d8b-9148-e3be6c30e623}">
          <xlrd:rvb i="810"/>
        </ext>
      </extLst>
    </bk>
    <bk>
      <extLst>
        <ext xmlns:xlrd="http://schemas.microsoft.com/office/spreadsheetml/2017/richdata" uri="{3e2802c4-a4d2-4d8b-9148-e3be6c30e623}">
          <xlrd:rvb i="816"/>
        </ext>
      </extLst>
    </bk>
    <bk>
      <extLst>
        <ext xmlns:xlrd="http://schemas.microsoft.com/office/spreadsheetml/2017/richdata" uri="{3e2802c4-a4d2-4d8b-9148-e3be6c30e623}">
          <xlrd:rvb i="819"/>
        </ext>
      </extLst>
    </bk>
    <bk>
      <extLst>
        <ext xmlns:xlrd="http://schemas.microsoft.com/office/spreadsheetml/2017/richdata" uri="{3e2802c4-a4d2-4d8b-9148-e3be6c30e623}">
          <xlrd:rvb i="822"/>
        </ext>
      </extLst>
    </bk>
    <bk>
      <extLst>
        <ext xmlns:xlrd="http://schemas.microsoft.com/office/spreadsheetml/2017/richdata" uri="{3e2802c4-a4d2-4d8b-9148-e3be6c30e623}">
          <xlrd:rvb i="825"/>
        </ext>
      </extLst>
    </bk>
    <bk>
      <extLst>
        <ext xmlns:xlrd="http://schemas.microsoft.com/office/spreadsheetml/2017/richdata" uri="{3e2802c4-a4d2-4d8b-9148-e3be6c30e623}">
          <xlrd:rvb i="828"/>
        </ext>
      </extLst>
    </bk>
    <bk>
      <extLst>
        <ext xmlns:xlrd="http://schemas.microsoft.com/office/spreadsheetml/2017/richdata" uri="{3e2802c4-a4d2-4d8b-9148-e3be6c30e623}">
          <xlrd:rvb i="831"/>
        </ext>
      </extLst>
    </bk>
    <bk>
      <extLst>
        <ext xmlns:xlrd="http://schemas.microsoft.com/office/spreadsheetml/2017/richdata" uri="{3e2802c4-a4d2-4d8b-9148-e3be6c30e623}">
          <xlrd:rvb i="834"/>
        </ext>
      </extLst>
    </bk>
    <bk>
      <extLst>
        <ext xmlns:xlrd="http://schemas.microsoft.com/office/spreadsheetml/2017/richdata" uri="{3e2802c4-a4d2-4d8b-9148-e3be6c30e623}">
          <xlrd:rvb i="837"/>
        </ext>
      </extLst>
    </bk>
    <bk>
      <extLst>
        <ext xmlns:xlrd="http://schemas.microsoft.com/office/spreadsheetml/2017/richdata" uri="{3e2802c4-a4d2-4d8b-9148-e3be6c30e623}">
          <xlrd:rvb i="840"/>
        </ext>
      </extLst>
    </bk>
    <bk>
      <extLst>
        <ext xmlns:xlrd="http://schemas.microsoft.com/office/spreadsheetml/2017/richdata" uri="{3e2802c4-a4d2-4d8b-9148-e3be6c30e623}">
          <xlrd:rvb i="843"/>
        </ext>
      </extLst>
    </bk>
    <bk>
      <extLst>
        <ext xmlns:xlrd="http://schemas.microsoft.com/office/spreadsheetml/2017/richdata" uri="{3e2802c4-a4d2-4d8b-9148-e3be6c30e623}">
          <xlrd:rvb i="846"/>
        </ext>
      </extLst>
    </bk>
    <bk>
      <extLst>
        <ext xmlns:xlrd="http://schemas.microsoft.com/office/spreadsheetml/2017/richdata" uri="{3e2802c4-a4d2-4d8b-9148-e3be6c30e623}">
          <xlrd:rvb i="849"/>
        </ext>
      </extLst>
    </bk>
    <bk>
      <extLst>
        <ext xmlns:xlrd="http://schemas.microsoft.com/office/spreadsheetml/2017/richdata" uri="{3e2802c4-a4d2-4d8b-9148-e3be6c30e623}">
          <xlrd:rvb i="852"/>
        </ext>
      </extLst>
    </bk>
    <bk>
      <extLst>
        <ext xmlns:xlrd="http://schemas.microsoft.com/office/spreadsheetml/2017/richdata" uri="{3e2802c4-a4d2-4d8b-9148-e3be6c30e623}">
          <xlrd:rvb i="855"/>
        </ext>
      </extLst>
    </bk>
    <bk>
      <extLst>
        <ext xmlns:xlrd="http://schemas.microsoft.com/office/spreadsheetml/2017/richdata" uri="{3e2802c4-a4d2-4d8b-9148-e3be6c30e623}">
          <xlrd:rvb i="858"/>
        </ext>
      </extLst>
    </bk>
    <bk>
      <extLst>
        <ext xmlns:xlrd="http://schemas.microsoft.com/office/spreadsheetml/2017/richdata" uri="{3e2802c4-a4d2-4d8b-9148-e3be6c30e623}">
          <xlrd:rvb i="861"/>
        </ext>
      </extLst>
    </bk>
    <bk>
      <extLst>
        <ext xmlns:xlrd="http://schemas.microsoft.com/office/spreadsheetml/2017/richdata" uri="{3e2802c4-a4d2-4d8b-9148-e3be6c30e623}">
          <xlrd:rvb i="864"/>
        </ext>
      </extLst>
    </bk>
    <bk>
      <extLst>
        <ext xmlns:xlrd="http://schemas.microsoft.com/office/spreadsheetml/2017/richdata" uri="{3e2802c4-a4d2-4d8b-9148-e3be6c30e623}">
          <xlrd:rvb i="867"/>
        </ext>
      </extLst>
    </bk>
    <bk>
      <extLst>
        <ext xmlns:xlrd="http://schemas.microsoft.com/office/spreadsheetml/2017/richdata" uri="{3e2802c4-a4d2-4d8b-9148-e3be6c30e623}">
          <xlrd:rvb i="873"/>
        </ext>
      </extLst>
    </bk>
    <bk>
      <extLst>
        <ext xmlns:xlrd="http://schemas.microsoft.com/office/spreadsheetml/2017/richdata" uri="{3e2802c4-a4d2-4d8b-9148-e3be6c30e623}">
          <xlrd:rvb i="876"/>
        </ext>
      </extLst>
    </bk>
    <bk>
      <extLst>
        <ext xmlns:xlrd="http://schemas.microsoft.com/office/spreadsheetml/2017/richdata" uri="{3e2802c4-a4d2-4d8b-9148-e3be6c30e623}">
          <xlrd:rvb i="882"/>
        </ext>
      </extLst>
    </bk>
    <bk>
      <extLst>
        <ext xmlns:xlrd="http://schemas.microsoft.com/office/spreadsheetml/2017/richdata" uri="{3e2802c4-a4d2-4d8b-9148-e3be6c30e623}">
          <xlrd:rvb i="885"/>
        </ext>
      </extLst>
    </bk>
    <bk>
      <extLst>
        <ext xmlns:xlrd="http://schemas.microsoft.com/office/spreadsheetml/2017/richdata" uri="{3e2802c4-a4d2-4d8b-9148-e3be6c30e623}">
          <xlrd:rvb i="888"/>
        </ext>
      </extLst>
    </bk>
    <bk>
      <extLst>
        <ext xmlns:xlrd="http://schemas.microsoft.com/office/spreadsheetml/2017/richdata" uri="{3e2802c4-a4d2-4d8b-9148-e3be6c30e623}">
          <xlrd:rvb i="894"/>
        </ext>
      </extLst>
    </bk>
    <bk>
      <extLst>
        <ext xmlns:xlrd="http://schemas.microsoft.com/office/spreadsheetml/2017/richdata" uri="{3e2802c4-a4d2-4d8b-9148-e3be6c30e623}">
          <xlrd:rvb i="897"/>
        </ext>
      </extLst>
    </bk>
    <bk>
      <extLst>
        <ext xmlns:xlrd="http://schemas.microsoft.com/office/spreadsheetml/2017/richdata" uri="{3e2802c4-a4d2-4d8b-9148-e3be6c30e623}">
          <xlrd:rvb i="900"/>
        </ext>
      </extLst>
    </bk>
    <bk>
      <extLst>
        <ext xmlns:xlrd="http://schemas.microsoft.com/office/spreadsheetml/2017/richdata" uri="{3e2802c4-a4d2-4d8b-9148-e3be6c30e623}">
          <xlrd:rvb i="903"/>
        </ext>
      </extLst>
    </bk>
    <bk>
      <extLst>
        <ext xmlns:xlrd="http://schemas.microsoft.com/office/spreadsheetml/2017/richdata" uri="{3e2802c4-a4d2-4d8b-9148-e3be6c30e623}">
          <xlrd:rvb i="906"/>
        </ext>
      </extLst>
    </bk>
    <bk>
      <extLst>
        <ext xmlns:xlrd="http://schemas.microsoft.com/office/spreadsheetml/2017/richdata" uri="{3e2802c4-a4d2-4d8b-9148-e3be6c30e623}">
          <xlrd:rvb i="912"/>
        </ext>
      </extLst>
    </bk>
    <bk>
      <extLst>
        <ext xmlns:xlrd="http://schemas.microsoft.com/office/spreadsheetml/2017/richdata" uri="{3e2802c4-a4d2-4d8b-9148-e3be6c30e623}">
          <xlrd:rvb i="915"/>
        </ext>
      </extLst>
    </bk>
    <bk>
      <extLst>
        <ext xmlns:xlrd="http://schemas.microsoft.com/office/spreadsheetml/2017/richdata" uri="{3e2802c4-a4d2-4d8b-9148-e3be6c30e623}">
          <xlrd:rvb i="921"/>
        </ext>
      </extLst>
    </bk>
    <bk>
      <extLst>
        <ext xmlns:xlrd="http://schemas.microsoft.com/office/spreadsheetml/2017/richdata" uri="{3e2802c4-a4d2-4d8b-9148-e3be6c30e623}">
          <xlrd:rvb i="924"/>
        </ext>
      </extLst>
    </bk>
    <bk>
      <extLst>
        <ext xmlns:xlrd="http://schemas.microsoft.com/office/spreadsheetml/2017/richdata" uri="{3e2802c4-a4d2-4d8b-9148-e3be6c30e623}">
          <xlrd:rvb i="927"/>
        </ext>
      </extLst>
    </bk>
    <bk>
      <extLst>
        <ext xmlns:xlrd="http://schemas.microsoft.com/office/spreadsheetml/2017/richdata" uri="{3e2802c4-a4d2-4d8b-9148-e3be6c30e623}">
          <xlrd:rvb i="933"/>
        </ext>
      </extLst>
    </bk>
    <bk>
      <extLst>
        <ext xmlns:xlrd="http://schemas.microsoft.com/office/spreadsheetml/2017/richdata" uri="{3e2802c4-a4d2-4d8b-9148-e3be6c30e623}">
          <xlrd:rvb i="936"/>
        </ext>
      </extLst>
    </bk>
    <bk>
      <extLst>
        <ext xmlns:xlrd="http://schemas.microsoft.com/office/spreadsheetml/2017/richdata" uri="{3e2802c4-a4d2-4d8b-9148-e3be6c30e623}">
          <xlrd:rvb i="939"/>
        </ext>
      </extLst>
    </bk>
    <bk>
      <extLst>
        <ext xmlns:xlrd="http://schemas.microsoft.com/office/spreadsheetml/2017/richdata" uri="{3e2802c4-a4d2-4d8b-9148-e3be6c30e623}">
          <xlrd:rvb i="942"/>
        </ext>
      </extLst>
    </bk>
    <bk>
      <extLst>
        <ext xmlns:xlrd="http://schemas.microsoft.com/office/spreadsheetml/2017/richdata" uri="{3e2802c4-a4d2-4d8b-9148-e3be6c30e623}">
          <xlrd:rvb i="945"/>
        </ext>
      </extLst>
    </bk>
    <bk>
      <extLst>
        <ext xmlns:xlrd="http://schemas.microsoft.com/office/spreadsheetml/2017/richdata" uri="{3e2802c4-a4d2-4d8b-9148-e3be6c30e623}">
          <xlrd:rvb i="951"/>
        </ext>
      </extLst>
    </bk>
    <bk>
      <extLst>
        <ext xmlns:xlrd="http://schemas.microsoft.com/office/spreadsheetml/2017/richdata" uri="{3e2802c4-a4d2-4d8b-9148-e3be6c30e623}">
          <xlrd:rvb i="957"/>
        </ext>
      </extLst>
    </bk>
    <bk>
      <extLst>
        <ext xmlns:xlrd="http://schemas.microsoft.com/office/spreadsheetml/2017/richdata" uri="{3e2802c4-a4d2-4d8b-9148-e3be6c30e623}">
          <xlrd:rvb i="960"/>
        </ext>
      </extLst>
    </bk>
    <bk>
      <extLst>
        <ext xmlns:xlrd="http://schemas.microsoft.com/office/spreadsheetml/2017/richdata" uri="{3e2802c4-a4d2-4d8b-9148-e3be6c30e623}">
          <xlrd:rvb i="966"/>
        </ext>
      </extLst>
    </bk>
    <bk>
      <extLst>
        <ext xmlns:xlrd="http://schemas.microsoft.com/office/spreadsheetml/2017/richdata" uri="{3e2802c4-a4d2-4d8b-9148-e3be6c30e623}">
          <xlrd:rvb i="972"/>
        </ext>
      </extLst>
    </bk>
    <bk>
      <extLst>
        <ext xmlns:xlrd="http://schemas.microsoft.com/office/spreadsheetml/2017/richdata" uri="{3e2802c4-a4d2-4d8b-9148-e3be6c30e623}">
          <xlrd:rvb i="978"/>
        </ext>
      </extLst>
    </bk>
    <bk>
      <extLst>
        <ext xmlns:xlrd="http://schemas.microsoft.com/office/spreadsheetml/2017/richdata" uri="{3e2802c4-a4d2-4d8b-9148-e3be6c30e623}">
          <xlrd:rvb i="984"/>
        </ext>
      </extLst>
    </bk>
    <bk>
      <extLst>
        <ext xmlns:xlrd="http://schemas.microsoft.com/office/spreadsheetml/2017/richdata" uri="{3e2802c4-a4d2-4d8b-9148-e3be6c30e623}">
          <xlrd:rvb i="990"/>
        </ext>
      </extLst>
    </bk>
    <bk>
      <extLst>
        <ext xmlns:xlrd="http://schemas.microsoft.com/office/spreadsheetml/2017/richdata" uri="{3e2802c4-a4d2-4d8b-9148-e3be6c30e623}">
          <xlrd:rvb i="996"/>
        </ext>
      </extLst>
    </bk>
    <bk>
      <extLst>
        <ext xmlns:xlrd="http://schemas.microsoft.com/office/spreadsheetml/2017/richdata" uri="{3e2802c4-a4d2-4d8b-9148-e3be6c30e623}">
          <xlrd:rvb i="1002"/>
        </ext>
      </extLst>
    </bk>
    <bk>
      <extLst>
        <ext xmlns:xlrd="http://schemas.microsoft.com/office/spreadsheetml/2017/richdata" uri="{3e2802c4-a4d2-4d8b-9148-e3be6c30e623}">
          <xlrd:rvb i="1008"/>
        </ext>
      </extLst>
    </bk>
    <bk>
      <extLst>
        <ext xmlns:xlrd="http://schemas.microsoft.com/office/spreadsheetml/2017/richdata" uri="{3e2802c4-a4d2-4d8b-9148-e3be6c30e623}">
          <xlrd:rvb i="1014"/>
        </ext>
      </extLst>
    </bk>
    <bk>
      <extLst>
        <ext xmlns:xlrd="http://schemas.microsoft.com/office/spreadsheetml/2017/richdata" uri="{3e2802c4-a4d2-4d8b-9148-e3be6c30e623}">
          <xlrd:rvb i="1017"/>
        </ext>
      </extLst>
    </bk>
    <bk>
      <extLst>
        <ext xmlns:xlrd="http://schemas.microsoft.com/office/spreadsheetml/2017/richdata" uri="{3e2802c4-a4d2-4d8b-9148-e3be6c30e623}">
          <xlrd:rvb i="1020"/>
        </ext>
      </extLst>
    </bk>
    <bk>
      <extLst>
        <ext xmlns:xlrd="http://schemas.microsoft.com/office/spreadsheetml/2017/richdata" uri="{3e2802c4-a4d2-4d8b-9148-e3be6c30e623}">
          <xlrd:rvb i="1023"/>
        </ext>
      </extLst>
    </bk>
    <bk>
      <extLst>
        <ext xmlns:xlrd="http://schemas.microsoft.com/office/spreadsheetml/2017/richdata" uri="{3e2802c4-a4d2-4d8b-9148-e3be6c30e623}">
          <xlrd:rvb i="1029"/>
        </ext>
      </extLst>
    </bk>
    <bk>
      <extLst>
        <ext xmlns:xlrd="http://schemas.microsoft.com/office/spreadsheetml/2017/richdata" uri="{3e2802c4-a4d2-4d8b-9148-e3be6c30e623}">
          <xlrd:rvb i="1035"/>
        </ext>
      </extLst>
    </bk>
    <bk>
      <extLst>
        <ext xmlns:xlrd="http://schemas.microsoft.com/office/spreadsheetml/2017/richdata" uri="{3e2802c4-a4d2-4d8b-9148-e3be6c30e623}">
          <xlrd:rvb i="1041"/>
        </ext>
      </extLst>
    </bk>
    <bk>
      <extLst>
        <ext xmlns:xlrd="http://schemas.microsoft.com/office/spreadsheetml/2017/richdata" uri="{3e2802c4-a4d2-4d8b-9148-e3be6c30e623}">
          <xlrd:rvb i="1047"/>
        </ext>
      </extLst>
    </bk>
    <bk>
      <extLst>
        <ext xmlns:xlrd="http://schemas.microsoft.com/office/spreadsheetml/2017/richdata" uri="{3e2802c4-a4d2-4d8b-9148-e3be6c30e623}">
          <xlrd:rvb i="1053"/>
        </ext>
      </extLst>
    </bk>
    <bk>
      <extLst>
        <ext xmlns:xlrd="http://schemas.microsoft.com/office/spreadsheetml/2017/richdata" uri="{3e2802c4-a4d2-4d8b-9148-e3be6c30e623}">
          <xlrd:rvb i="1059"/>
        </ext>
      </extLst>
    </bk>
    <bk>
      <extLst>
        <ext xmlns:xlrd="http://schemas.microsoft.com/office/spreadsheetml/2017/richdata" uri="{3e2802c4-a4d2-4d8b-9148-e3be6c30e623}">
          <xlrd:rvb i="1062"/>
        </ext>
      </extLst>
    </bk>
    <bk>
      <extLst>
        <ext xmlns:xlrd="http://schemas.microsoft.com/office/spreadsheetml/2017/richdata" uri="{3e2802c4-a4d2-4d8b-9148-e3be6c30e623}">
          <xlrd:rvb i="1068"/>
        </ext>
      </extLst>
    </bk>
    <bk>
      <extLst>
        <ext xmlns:xlrd="http://schemas.microsoft.com/office/spreadsheetml/2017/richdata" uri="{3e2802c4-a4d2-4d8b-9148-e3be6c30e623}">
          <xlrd:rvb i="1074"/>
        </ext>
      </extLst>
    </bk>
    <bk>
      <extLst>
        <ext xmlns:xlrd="http://schemas.microsoft.com/office/spreadsheetml/2017/richdata" uri="{3e2802c4-a4d2-4d8b-9148-e3be6c30e623}">
          <xlrd:rvb i="1080"/>
        </ext>
      </extLst>
    </bk>
    <bk>
      <extLst>
        <ext xmlns:xlrd="http://schemas.microsoft.com/office/spreadsheetml/2017/richdata" uri="{3e2802c4-a4d2-4d8b-9148-e3be6c30e623}">
          <xlrd:rvb i="1086"/>
        </ext>
      </extLst>
    </bk>
    <bk>
      <extLst>
        <ext xmlns:xlrd="http://schemas.microsoft.com/office/spreadsheetml/2017/richdata" uri="{3e2802c4-a4d2-4d8b-9148-e3be6c30e623}">
          <xlrd:rvb i="1092"/>
        </ext>
      </extLst>
    </bk>
    <bk>
      <extLst>
        <ext xmlns:xlrd="http://schemas.microsoft.com/office/spreadsheetml/2017/richdata" uri="{3e2802c4-a4d2-4d8b-9148-e3be6c30e623}">
          <xlrd:rvb i="1098"/>
        </ext>
      </extLst>
    </bk>
    <bk>
      <extLst>
        <ext xmlns:xlrd="http://schemas.microsoft.com/office/spreadsheetml/2017/richdata" uri="{3e2802c4-a4d2-4d8b-9148-e3be6c30e623}">
          <xlrd:rvb i="1104"/>
        </ext>
      </extLst>
    </bk>
    <bk>
      <extLst>
        <ext xmlns:xlrd="http://schemas.microsoft.com/office/spreadsheetml/2017/richdata" uri="{3e2802c4-a4d2-4d8b-9148-e3be6c30e623}">
          <xlrd:rvb i="1110"/>
        </ext>
      </extLst>
    </bk>
    <bk>
      <extLst>
        <ext xmlns:xlrd="http://schemas.microsoft.com/office/spreadsheetml/2017/richdata" uri="{3e2802c4-a4d2-4d8b-9148-e3be6c30e623}">
          <xlrd:rvb i="1113"/>
        </ext>
      </extLst>
    </bk>
    <bk>
      <extLst>
        <ext xmlns:xlrd="http://schemas.microsoft.com/office/spreadsheetml/2017/richdata" uri="{3e2802c4-a4d2-4d8b-9148-e3be6c30e623}">
          <xlrd:rvb i="1116"/>
        </ext>
      </extLst>
    </bk>
    <bk>
      <extLst>
        <ext xmlns:xlrd="http://schemas.microsoft.com/office/spreadsheetml/2017/richdata" uri="{3e2802c4-a4d2-4d8b-9148-e3be6c30e623}">
          <xlrd:rvb i="1119"/>
        </ext>
      </extLst>
    </bk>
    <bk>
      <extLst>
        <ext xmlns:xlrd="http://schemas.microsoft.com/office/spreadsheetml/2017/richdata" uri="{3e2802c4-a4d2-4d8b-9148-e3be6c30e623}">
          <xlrd:rvb i="1122"/>
        </ext>
      </extLst>
    </bk>
    <bk>
      <extLst>
        <ext xmlns:xlrd="http://schemas.microsoft.com/office/spreadsheetml/2017/richdata" uri="{3e2802c4-a4d2-4d8b-9148-e3be6c30e623}">
          <xlrd:rvb i="1128"/>
        </ext>
      </extLst>
    </bk>
    <bk>
      <extLst>
        <ext xmlns:xlrd="http://schemas.microsoft.com/office/spreadsheetml/2017/richdata" uri="{3e2802c4-a4d2-4d8b-9148-e3be6c30e623}">
          <xlrd:rvb i="1134"/>
        </ext>
      </extLst>
    </bk>
    <bk>
      <extLst>
        <ext xmlns:xlrd="http://schemas.microsoft.com/office/spreadsheetml/2017/richdata" uri="{3e2802c4-a4d2-4d8b-9148-e3be6c30e623}">
          <xlrd:rvb i="1140"/>
        </ext>
      </extLst>
    </bk>
    <bk>
      <extLst>
        <ext xmlns:xlrd="http://schemas.microsoft.com/office/spreadsheetml/2017/richdata" uri="{3e2802c4-a4d2-4d8b-9148-e3be6c30e623}">
          <xlrd:rvb i="1146"/>
        </ext>
      </extLst>
    </bk>
    <bk>
      <extLst>
        <ext xmlns:xlrd="http://schemas.microsoft.com/office/spreadsheetml/2017/richdata" uri="{3e2802c4-a4d2-4d8b-9148-e3be6c30e623}">
          <xlrd:rvb i="1149"/>
        </ext>
      </extLst>
    </bk>
    <bk>
      <extLst>
        <ext xmlns:xlrd="http://schemas.microsoft.com/office/spreadsheetml/2017/richdata" uri="{3e2802c4-a4d2-4d8b-9148-e3be6c30e623}">
          <xlrd:rvb i="1152"/>
        </ext>
      </extLst>
    </bk>
    <bk>
      <extLst>
        <ext xmlns:xlrd="http://schemas.microsoft.com/office/spreadsheetml/2017/richdata" uri="{3e2802c4-a4d2-4d8b-9148-e3be6c30e623}">
          <xlrd:rvb i="1155"/>
        </ext>
      </extLst>
    </bk>
    <bk>
      <extLst>
        <ext xmlns:xlrd="http://schemas.microsoft.com/office/spreadsheetml/2017/richdata" uri="{3e2802c4-a4d2-4d8b-9148-e3be6c30e623}">
          <xlrd:rvb i="1161"/>
        </ext>
      </extLst>
    </bk>
    <bk>
      <extLst>
        <ext xmlns:xlrd="http://schemas.microsoft.com/office/spreadsheetml/2017/richdata" uri="{3e2802c4-a4d2-4d8b-9148-e3be6c30e623}">
          <xlrd:rvb i="1164"/>
        </ext>
      </extLst>
    </bk>
    <bk>
      <extLst>
        <ext xmlns:xlrd="http://schemas.microsoft.com/office/spreadsheetml/2017/richdata" uri="{3e2802c4-a4d2-4d8b-9148-e3be6c30e623}">
          <xlrd:rvb i="1167"/>
        </ext>
      </extLst>
    </bk>
    <bk>
      <extLst>
        <ext xmlns:xlrd="http://schemas.microsoft.com/office/spreadsheetml/2017/richdata" uri="{3e2802c4-a4d2-4d8b-9148-e3be6c30e623}">
          <xlrd:rvb i="1170"/>
        </ext>
      </extLst>
    </bk>
    <bk>
      <extLst>
        <ext xmlns:xlrd="http://schemas.microsoft.com/office/spreadsheetml/2017/richdata" uri="{3e2802c4-a4d2-4d8b-9148-e3be6c30e623}">
          <xlrd:rvb i="1176"/>
        </ext>
      </extLst>
    </bk>
    <bk>
      <extLst>
        <ext xmlns:xlrd="http://schemas.microsoft.com/office/spreadsheetml/2017/richdata" uri="{3e2802c4-a4d2-4d8b-9148-e3be6c30e623}">
          <xlrd:rvb i="1182"/>
        </ext>
      </extLst>
    </bk>
    <bk>
      <extLst>
        <ext xmlns:xlrd="http://schemas.microsoft.com/office/spreadsheetml/2017/richdata" uri="{3e2802c4-a4d2-4d8b-9148-e3be6c30e623}">
          <xlrd:rvb i="1185"/>
        </ext>
      </extLst>
    </bk>
    <bk>
      <extLst>
        <ext xmlns:xlrd="http://schemas.microsoft.com/office/spreadsheetml/2017/richdata" uri="{3e2802c4-a4d2-4d8b-9148-e3be6c30e623}">
          <xlrd:rvb i="1191"/>
        </ext>
      </extLst>
    </bk>
    <bk>
      <extLst>
        <ext xmlns:xlrd="http://schemas.microsoft.com/office/spreadsheetml/2017/richdata" uri="{3e2802c4-a4d2-4d8b-9148-e3be6c30e623}">
          <xlrd:rvb i="1194"/>
        </ext>
      </extLst>
    </bk>
    <bk>
      <extLst>
        <ext xmlns:xlrd="http://schemas.microsoft.com/office/spreadsheetml/2017/richdata" uri="{3e2802c4-a4d2-4d8b-9148-e3be6c30e623}">
          <xlrd:rvb i="1200"/>
        </ext>
      </extLst>
    </bk>
    <bk>
      <extLst>
        <ext xmlns:xlrd="http://schemas.microsoft.com/office/spreadsheetml/2017/richdata" uri="{3e2802c4-a4d2-4d8b-9148-e3be6c30e623}">
          <xlrd:rvb i="1206"/>
        </ext>
      </extLst>
    </bk>
    <bk>
      <extLst>
        <ext xmlns:xlrd="http://schemas.microsoft.com/office/spreadsheetml/2017/richdata" uri="{3e2802c4-a4d2-4d8b-9148-e3be6c30e623}">
          <xlrd:rvb i="1212"/>
        </ext>
      </extLst>
    </bk>
    <bk>
      <extLst>
        <ext xmlns:xlrd="http://schemas.microsoft.com/office/spreadsheetml/2017/richdata" uri="{3e2802c4-a4d2-4d8b-9148-e3be6c30e623}">
          <xlrd:rvb i="1215"/>
        </ext>
      </extLst>
    </bk>
    <bk>
      <extLst>
        <ext xmlns:xlrd="http://schemas.microsoft.com/office/spreadsheetml/2017/richdata" uri="{3e2802c4-a4d2-4d8b-9148-e3be6c30e623}">
          <xlrd:rvb i="1221"/>
        </ext>
      </extLst>
    </bk>
    <bk>
      <extLst>
        <ext xmlns:xlrd="http://schemas.microsoft.com/office/spreadsheetml/2017/richdata" uri="{3e2802c4-a4d2-4d8b-9148-e3be6c30e623}">
          <xlrd:rvb i="1227"/>
        </ext>
      </extLst>
    </bk>
    <bk>
      <extLst>
        <ext xmlns:xlrd="http://schemas.microsoft.com/office/spreadsheetml/2017/richdata" uri="{3e2802c4-a4d2-4d8b-9148-e3be6c30e623}">
          <xlrd:rvb i="1233"/>
        </ext>
      </extLst>
    </bk>
    <bk>
      <extLst>
        <ext xmlns:xlrd="http://schemas.microsoft.com/office/spreadsheetml/2017/richdata" uri="{3e2802c4-a4d2-4d8b-9148-e3be6c30e623}">
          <xlrd:rvb i="1236"/>
        </ext>
      </extLst>
    </bk>
    <bk>
      <extLst>
        <ext xmlns:xlrd="http://schemas.microsoft.com/office/spreadsheetml/2017/richdata" uri="{3e2802c4-a4d2-4d8b-9148-e3be6c30e623}">
          <xlrd:rvb i="1239"/>
        </ext>
      </extLst>
    </bk>
    <bk>
      <extLst>
        <ext xmlns:xlrd="http://schemas.microsoft.com/office/spreadsheetml/2017/richdata" uri="{3e2802c4-a4d2-4d8b-9148-e3be6c30e623}">
          <xlrd:rvb i="1242"/>
        </ext>
      </extLst>
    </bk>
    <bk>
      <extLst>
        <ext xmlns:xlrd="http://schemas.microsoft.com/office/spreadsheetml/2017/richdata" uri="{3e2802c4-a4d2-4d8b-9148-e3be6c30e623}">
          <xlrd:rvb i="1245"/>
        </ext>
      </extLst>
    </bk>
    <bk>
      <extLst>
        <ext xmlns:xlrd="http://schemas.microsoft.com/office/spreadsheetml/2017/richdata" uri="{3e2802c4-a4d2-4d8b-9148-e3be6c30e623}">
          <xlrd:rvb i="1248"/>
        </ext>
      </extLst>
    </bk>
    <bk>
      <extLst>
        <ext xmlns:xlrd="http://schemas.microsoft.com/office/spreadsheetml/2017/richdata" uri="{3e2802c4-a4d2-4d8b-9148-e3be6c30e623}">
          <xlrd:rvb i="1251"/>
        </ext>
      </extLst>
    </bk>
    <bk>
      <extLst>
        <ext xmlns:xlrd="http://schemas.microsoft.com/office/spreadsheetml/2017/richdata" uri="{3e2802c4-a4d2-4d8b-9148-e3be6c30e623}">
          <xlrd:rvb i="1257"/>
        </ext>
      </extLst>
    </bk>
    <bk>
      <extLst>
        <ext xmlns:xlrd="http://schemas.microsoft.com/office/spreadsheetml/2017/richdata" uri="{3e2802c4-a4d2-4d8b-9148-e3be6c30e623}">
          <xlrd:rvb i="1260"/>
        </ext>
      </extLst>
    </bk>
    <bk>
      <extLst>
        <ext xmlns:xlrd="http://schemas.microsoft.com/office/spreadsheetml/2017/richdata" uri="{3e2802c4-a4d2-4d8b-9148-e3be6c30e623}">
          <xlrd:rvb i="1263"/>
        </ext>
      </extLst>
    </bk>
    <bk>
      <extLst>
        <ext xmlns:xlrd="http://schemas.microsoft.com/office/spreadsheetml/2017/richdata" uri="{3e2802c4-a4d2-4d8b-9148-e3be6c30e623}">
          <xlrd:rvb i="1266"/>
        </ext>
      </extLst>
    </bk>
    <bk>
      <extLst>
        <ext xmlns:xlrd="http://schemas.microsoft.com/office/spreadsheetml/2017/richdata" uri="{3e2802c4-a4d2-4d8b-9148-e3be6c30e623}">
          <xlrd:rvb i="1269"/>
        </ext>
      </extLst>
    </bk>
    <bk>
      <extLst>
        <ext xmlns:xlrd="http://schemas.microsoft.com/office/spreadsheetml/2017/richdata" uri="{3e2802c4-a4d2-4d8b-9148-e3be6c30e623}">
          <xlrd:rvb i="1272"/>
        </ext>
      </extLst>
    </bk>
    <bk>
      <extLst>
        <ext xmlns:xlrd="http://schemas.microsoft.com/office/spreadsheetml/2017/richdata" uri="{3e2802c4-a4d2-4d8b-9148-e3be6c30e623}">
          <xlrd:rvb i="1278"/>
        </ext>
      </extLst>
    </bk>
    <bk>
      <extLst>
        <ext xmlns:xlrd="http://schemas.microsoft.com/office/spreadsheetml/2017/richdata" uri="{3e2802c4-a4d2-4d8b-9148-e3be6c30e623}">
          <xlrd:rvb i="1284"/>
        </ext>
      </extLst>
    </bk>
    <bk>
      <extLst>
        <ext xmlns:xlrd="http://schemas.microsoft.com/office/spreadsheetml/2017/richdata" uri="{3e2802c4-a4d2-4d8b-9148-e3be6c30e623}">
          <xlrd:rvb i="1287"/>
        </ext>
      </extLst>
    </bk>
    <bk>
      <extLst>
        <ext xmlns:xlrd="http://schemas.microsoft.com/office/spreadsheetml/2017/richdata" uri="{3e2802c4-a4d2-4d8b-9148-e3be6c30e623}">
          <xlrd:rvb i="1290"/>
        </ext>
      </extLst>
    </bk>
    <bk>
      <extLst>
        <ext xmlns:xlrd="http://schemas.microsoft.com/office/spreadsheetml/2017/richdata" uri="{3e2802c4-a4d2-4d8b-9148-e3be6c30e623}">
          <xlrd:rvb i="1293"/>
        </ext>
      </extLst>
    </bk>
    <bk>
      <extLst>
        <ext xmlns:xlrd="http://schemas.microsoft.com/office/spreadsheetml/2017/richdata" uri="{3e2802c4-a4d2-4d8b-9148-e3be6c30e623}">
          <xlrd:rvb i="1299"/>
        </ext>
      </extLst>
    </bk>
    <bk>
      <extLst>
        <ext xmlns:xlrd="http://schemas.microsoft.com/office/spreadsheetml/2017/richdata" uri="{3e2802c4-a4d2-4d8b-9148-e3be6c30e623}">
          <xlrd:rvb i="1302"/>
        </ext>
      </extLst>
    </bk>
    <bk>
      <extLst>
        <ext xmlns:xlrd="http://schemas.microsoft.com/office/spreadsheetml/2017/richdata" uri="{3e2802c4-a4d2-4d8b-9148-e3be6c30e623}">
          <xlrd:rvb i="1308"/>
        </ext>
      </extLst>
    </bk>
    <bk>
      <extLst>
        <ext xmlns:xlrd="http://schemas.microsoft.com/office/spreadsheetml/2017/richdata" uri="{3e2802c4-a4d2-4d8b-9148-e3be6c30e623}">
          <xlrd:rvb i="1311"/>
        </ext>
      </extLst>
    </bk>
    <bk>
      <extLst>
        <ext xmlns:xlrd="http://schemas.microsoft.com/office/spreadsheetml/2017/richdata" uri="{3e2802c4-a4d2-4d8b-9148-e3be6c30e623}">
          <xlrd:rvb i="1317"/>
        </ext>
      </extLst>
    </bk>
    <bk>
      <extLst>
        <ext xmlns:xlrd="http://schemas.microsoft.com/office/spreadsheetml/2017/richdata" uri="{3e2802c4-a4d2-4d8b-9148-e3be6c30e623}">
          <xlrd:rvb i="1320"/>
        </ext>
      </extLst>
    </bk>
    <bk>
      <extLst>
        <ext xmlns:xlrd="http://schemas.microsoft.com/office/spreadsheetml/2017/richdata" uri="{3e2802c4-a4d2-4d8b-9148-e3be6c30e623}">
          <xlrd:rvb i="1326"/>
        </ext>
      </extLst>
    </bk>
    <bk>
      <extLst>
        <ext xmlns:xlrd="http://schemas.microsoft.com/office/spreadsheetml/2017/richdata" uri="{3e2802c4-a4d2-4d8b-9148-e3be6c30e623}">
          <xlrd:rvb i="1332"/>
        </ext>
      </extLst>
    </bk>
    <bk>
      <extLst>
        <ext xmlns:xlrd="http://schemas.microsoft.com/office/spreadsheetml/2017/richdata" uri="{3e2802c4-a4d2-4d8b-9148-e3be6c30e623}">
          <xlrd:rvb i="1335"/>
        </ext>
      </extLst>
    </bk>
    <bk>
      <extLst>
        <ext xmlns:xlrd="http://schemas.microsoft.com/office/spreadsheetml/2017/richdata" uri="{3e2802c4-a4d2-4d8b-9148-e3be6c30e623}">
          <xlrd:rvb i="1338"/>
        </ext>
      </extLst>
    </bk>
    <bk>
      <extLst>
        <ext xmlns:xlrd="http://schemas.microsoft.com/office/spreadsheetml/2017/richdata" uri="{3e2802c4-a4d2-4d8b-9148-e3be6c30e623}">
          <xlrd:rvb i="1344"/>
        </ext>
      </extLst>
    </bk>
    <bk>
      <extLst>
        <ext xmlns:xlrd="http://schemas.microsoft.com/office/spreadsheetml/2017/richdata" uri="{3e2802c4-a4d2-4d8b-9148-e3be6c30e623}">
          <xlrd:rvb i="1347"/>
        </ext>
      </extLst>
    </bk>
    <bk>
      <extLst>
        <ext xmlns:xlrd="http://schemas.microsoft.com/office/spreadsheetml/2017/richdata" uri="{3e2802c4-a4d2-4d8b-9148-e3be6c30e623}">
          <xlrd:rvb i="1350"/>
        </ext>
      </extLst>
    </bk>
    <bk>
      <extLst>
        <ext xmlns:xlrd="http://schemas.microsoft.com/office/spreadsheetml/2017/richdata" uri="{3e2802c4-a4d2-4d8b-9148-e3be6c30e623}">
          <xlrd:rvb i="1353"/>
        </ext>
      </extLst>
    </bk>
    <bk>
      <extLst>
        <ext xmlns:xlrd="http://schemas.microsoft.com/office/spreadsheetml/2017/richdata" uri="{3e2802c4-a4d2-4d8b-9148-e3be6c30e623}">
          <xlrd:rvb i="1356"/>
        </ext>
      </extLst>
    </bk>
    <bk>
      <extLst>
        <ext xmlns:xlrd="http://schemas.microsoft.com/office/spreadsheetml/2017/richdata" uri="{3e2802c4-a4d2-4d8b-9148-e3be6c30e623}">
          <xlrd:rvb i="1359"/>
        </ext>
      </extLst>
    </bk>
    <bk>
      <extLst>
        <ext xmlns:xlrd="http://schemas.microsoft.com/office/spreadsheetml/2017/richdata" uri="{3e2802c4-a4d2-4d8b-9148-e3be6c30e623}">
          <xlrd:rvb i="1362"/>
        </ext>
      </extLst>
    </bk>
    <bk>
      <extLst>
        <ext xmlns:xlrd="http://schemas.microsoft.com/office/spreadsheetml/2017/richdata" uri="{3e2802c4-a4d2-4d8b-9148-e3be6c30e623}">
          <xlrd:rvb i="1365"/>
        </ext>
      </extLst>
    </bk>
    <bk>
      <extLst>
        <ext xmlns:xlrd="http://schemas.microsoft.com/office/spreadsheetml/2017/richdata" uri="{3e2802c4-a4d2-4d8b-9148-e3be6c30e623}">
          <xlrd:rvb i="1371"/>
        </ext>
      </extLst>
    </bk>
    <bk>
      <extLst>
        <ext xmlns:xlrd="http://schemas.microsoft.com/office/spreadsheetml/2017/richdata" uri="{3e2802c4-a4d2-4d8b-9148-e3be6c30e623}">
          <xlrd:rvb i="1374"/>
        </ext>
      </extLst>
    </bk>
    <bk>
      <extLst>
        <ext xmlns:xlrd="http://schemas.microsoft.com/office/spreadsheetml/2017/richdata" uri="{3e2802c4-a4d2-4d8b-9148-e3be6c30e623}">
          <xlrd:rvb i="1377"/>
        </ext>
      </extLst>
    </bk>
    <bk>
      <extLst>
        <ext xmlns:xlrd="http://schemas.microsoft.com/office/spreadsheetml/2017/richdata" uri="{3e2802c4-a4d2-4d8b-9148-e3be6c30e623}">
          <xlrd:rvb i="1380"/>
        </ext>
      </extLst>
    </bk>
    <bk>
      <extLst>
        <ext xmlns:xlrd="http://schemas.microsoft.com/office/spreadsheetml/2017/richdata" uri="{3e2802c4-a4d2-4d8b-9148-e3be6c30e623}">
          <xlrd:rvb i="1383"/>
        </ext>
      </extLst>
    </bk>
    <bk>
      <extLst>
        <ext xmlns:xlrd="http://schemas.microsoft.com/office/spreadsheetml/2017/richdata" uri="{3e2802c4-a4d2-4d8b-9148-e3be6c30e623}">
          <xlrd:rvb i="1389"/>
        </ext>
      </extLst>
    </bk>
    <bk>
      <extLst>
        <ext xmlns:xlrd="http://schemas.microsoft.com/office/spreadsheetml/2017/richdata" uri="{3e2802c4-a4d2-4d8b-9148-e3be6c30e623}">
          <xlrd:rvb i="1392"/>
        </ext>
      </extLst>
    </bk>
    <bk>
      <extLst>
        <ext xmlns:xlrd="http://schemas.microsoft.com/office/spreadsheetml/2017/richdata" uri="{3e2802c4-a4d2-4d8b-9148-e3be6c30e623}">
          <xlrd:rvb i="1395"/>
        </ext>
      </extLst>
    </bk>
    <bk>
      <extLst>
        <ext xmlns:xlrd="http://schemas.microsoft.com/office/spreadsheetml/2017/richdata" uri="{3e2802c4-a4d2-4d8b-9148-e3be6c30e623}">
          <xlrd:rvb i="1398"/>
        </ext>
      </extLst>
    </bk>
    <bk>
      <extLst>
        <ext xmlns:xlrd="http://schemas.microsoft.com/office/spreadsheetml/2017/richdata" uri="{3e2802c4-a4d2-4d8b-9148-e3be6c30e623}">
          <xlrd:rvb i="1401"/>
        </ext>
      </extLst>
    </bk>
    <bk>
      <extLst>
        <ext xmlns:xlrd="http://schemas.microsoft.com/office/spreadsheetml/2017/richdata" uri="{3e2802c4-a4d2-4d8b-9148-e3be6c30e623}">
          <xlrd:rvb i="1404"/>
        </ext>
      </extLst>
    </bk>
    <bk>
      <extLst>
        <ext xmlns:xlrd="http://schemas.microsoft.com/office/spreadsheetml/2017/richdata" uri="{3e2802c4-a4d2-4d8b-9148-e3be6c30e623}">
          <xlrd:rvb i="1410"/>
        </ext>
      </extLst>
    </bk>
    <bk>
      <extLst>
        <ext xmlns:xlrd="http://schemas.microsoft.com/office/spreadsheetml/2017/richdata" uri="{3e2802c4-a4d2-4d8b-9148-e3be6c30e623}">
          <xlrd:rvb i="1413"/>
        </ext>
      </extLst>
    </bk>
    <bk>
      <extLst>
        <ext xmlns:xlrd="http://schemas.microsoft.com/office/spreadsheetml/2017/richdata" uri="{3e2802c4-a4d2-4d8b-9148-e3be6c30e623}">
          <xlrd:rvb i="1419"/>
        </ext>
      </extLst>
    </bk>
    <bk>
      <extLst>
        <ext xmlns:xlrd="http://schemas.microsoft.com/office/spreadsheetml/2017/richdata" uri="{3e2802c4-a4d2-4d8b-9148-e3be6c30e623}">
          <xlrd:rvb i="1425"/>
        </ext>
      </extLst>
    </bk>
    <bk>
      <extLst>
        <ext xmlns:xlrd="http://schemas.microsoft.com/office/spreadsheetml/2017/richdata" uri="{3e2802c4-a4d2-4d8b-9148-e3be6c30e623}">
          <xlrd:rvb i="1431"/>
        </ext>
      </extLst>
    </bk>
    <bk>
      <extLst>
        <ext xmlns:xlrd="http://schemas.microsoft.com/office/spreadsheetml/2017/richdata" uri="{3e2802c4-a4d2-4d8b-9148-e3be6c30e623}">
          <xlrd:rvb i="1434"/>
        </ext>
      </extLst>
    </bk>
    <bk>
      <extLst>
        <ext xmlns:xlrd="http://schemas.microsoft.com/office/spreadsheetml/2017/richdata" uri="{3e2802c4-a4d2-4d8b-9148-e3be6c30e623}">
          <xlrd:rvb i="1440"/>
        </ext>
      </extLst>
    </bk>
    <bk>
      <extLst>
        <ext xmlns:xlrd="http://schemas.microsoft.com/office/spreadsheetml/2017/richdata" uri="{3e2802c4-a4d2-4d8b-9148-e3be6c30e623}">
          <xlrd:rvb i="1446"/>
        </ext>
      </extLst>
    </bk>
    <bk>
      <extLst>
        <ext xmlns:xlrd="http://schemas.microsoft.com/office/spreadsheetml/2017/richdata" uri="{3e2802c4-a4d2-4d8b-9148-e3be6c30e623}">
          <xlrd:rvb i="1449"/>
        </ext>
      </extLst>
    </bk>
    <bk>
      <extLst>
        <ext xmlns:xlrd="http://schemas.microsoft.com/office/spreadsheetml/2017/richdata" uri="{3e2802c4-a4d2-4d8b-9148-e3be6c30e623}">
          <xlrd:rvb i="1455"/>
        </ext>
      </extLst>
    </bk>
    <bk>
      <extLst>
        <ext xmlns:xlrd="http://schemas.microsoft.com/office/spreadsheetml/2017/richdata" uri="{3e2802c4-a4d2-4d8b-9148-e3be6c30e623}">
          <xlrd:rvb i="1458"/>
        </ext>
      </extLst>
    </bk>
    <bk>
      <extLst>
        <ext xmlns:xlrd="http://schemas.microsoft.com/office/spreadsheetml/2017/richdata" uri="{3e2802c4-a4d2-4d8b-9148-e3be6c30e623}">
          <xlrd:rvb i="1464"/>
        </ext>
      </extLst>
    </bk>
    <bk>
      <extLst>
        <ext xmlns:xlrd="http://schemas.microsoft.com/office/spreadsheetml/2017/richdata" uri="{3e2802c4-a4d2-4d8b-9148-e3be6c30e623}">
          <xlrd:rvb i="1467"/>
        </ext>
      </extLst>
    </bk>
    <bk>
      <extLst>
        <ext xmlns:xlrd="http://schemas.microsoft.com/office/spreadsheetml/2017/richdata" uri="{3e2802c4-a4d2-4d8b-9148-e3be6c30e623}">
          <xlrd:rvb i="1470"/>
        </ext>
      </extLst>
    </bk>
    <bk>
      <extLst>
        <ext xmlns:xlrd="http://schemas.microsoft.com/office/spreadsheetml/2017/richdata" uri="{3e2802c4-a4d2-4d8b-9148-e3be6c30e623}">
          <xlrd:rvb i="1473"/>
        </ext>
      </extLst>
    </bk>
    <bk>
      <extLst>
        <ext xmlns:xlrd="http://schemas.microsoft.com/office/spreadsheetml/2017/richdata" uri="{3e2802c4-a4d2-4d8b-9148-e3be6c30e623}">
          <xlrd:rvb i="1476"/>
        </ext>
      </extLst>
    </bk>
    <bk>
      <extLst>
        <ext xmlns:xlrd="http://schemas.microsoft.com/office/spreadsheetml/2017/richdata" uri="{3e2802c4-a4d2-4d8b-9148-e3be6c30e623}">
          <xlrd:rvb i="1479"/>
        </ext>
      </extLst>
    </bk>
    <bk>
      <extLst>
        <ext xmlns:xlrd="http://schemas.microsoft.com/office/spreadsheetml/2017/richdata" uri="{3e2802c4-a4d2-4d8b-9148-e3be6c30e623}">
          <xlrd:rvb i="1482"/>
        </ext>
      </extLst>
    </bk>
    <bk>
      <extLst>
        <ext xmlns:xlrd="http://schemas.microsoft.com/office/spreadsheetml/2017/richdata" uri="{3e2802c4-a4d2-4d8b-9148-e3be6c30e623}">
          <xlrd:rvb i="1485"/>
        </ext>
      </extLst>
    </bk>
    <bk>
      <extLst>
        <ext xmlns:xlrd="http://schemas.microsoft.com/office/spreadsheetml/2017/richdata" uri="{3e2802c4-a4d2-4d8b-9148-e3be6c30e623}">
          <xlrd:rvb i="1491"/>
        </ext>
      </extLst>
    </bk>
    <bk>
      <extLst>
        <ext xmlns:xlrd="http://schemas.microsoft.com/office/spreadsheetml/2017/richdata" uri="{3e2802c4-a4d2-4d8b-9148-e3be6c30e623}">
          <xlrd:rvb i="1494"/>
        </ext>
      </extLst>
    </bk>
    <bk>
      <extLst>
        <ext xmlns:xlrd="http://schemas.microsoft.com/office/spreadsheetml/2017/richdata" uri="{3e2802c4-a4d2-4d8b-9148-e3be6c30e623}">
          <xlrd:rvb i="1497"/>
        </ext>
      </extLst>
    </bk>
    <bk>
      <extLst>
        <ext xmlns:xlrd="http://schemas.microsoft.com/office/spreadsheetml/2017/richdata" uri="{3e2802c4-a4d2-4d8b-9148-e3be6c30e623}">
          <xlrd:rvb i="1503"/>
        </ext>
      </extLst>
    </bk>
    <bk>
      <extLst>
        <ext xmlns:xlrd="http://schemas.microsoft.com/office/spreadsheetml/2017/richdata" uri="{3e2802c4-a4d2-4d8b-9148-e3be6c30e623}">
          <xlrd:rvb i="1506"/>
        </ext>
      </extLst>
    </bk>
    <bk>
      <extLst>
        <ext xmlns:xlrd="http://schemas.microsoft.com/office/spreadsheetml/2017/richdata" uri="{3e2802c4-a4d2-4d8b-9148-e3be6c30e623}">
          <xlrd:rvb i="1512"/>
        </ext>
      </extLst>
    </bk>
    <bk>
      <extLst>
        <ext xmlns:xlrd="http://schemas.microsoft.com/office/spreadsheetml/2017/richdata" uri="{3e2802c4-a4d2-4d8b-9148-e3be6c30e623}">
          <xlrd:rvb i="1515"/>
        </ext>
      </extLst>
    </bk>
    <bk>
      <extLst>
        <ext xmlns:xlrd="http://schemas.microsoft.com/office/spreadsheetml/2017/richdata" uri="{3e2802c4-a4d2-4d8b-9148-e3be6c30e623}">
          <xlrd:rvb i="1521"/>
        </ext>
      </extLst>
    </bk>
    <bk>
      <extLst>
        <ext xmlns:xlrd="http://schemas.microsoft.com/office/spreadsheetml/2017/richdata" uri="{3e2802c4-a4d2-4d8b-9148-e3be6c30e623}">
          <xlrd:rvb i="1527"/>
        </ext>
      </extLst>
    </bk>
    <bk>
      <extLst>
        <ext xmlns:xlrd="http://schemas.microsoft.com/office/spreadsheetml/2017/richdata" uri="{3e2802c4-a4d2-4d8b-9148-e3be6c30e623}">
          <xlrd:rvb i="1530"/>
        </ext>
      </extLst>
    </bk>
    <bk>
      <extLst>
        <ext xmlns:xlrd="http://schemas.microsoft.com/office/spreadsheetml/2017/richdata" uri="{3e2802c4-a4d2-4d8b-9148-e3be6c30e623}">
          <xlrd:rvb i="1536"/>
        </ext>
      </extLst>
    </bk>
    <bk>
      <extLst>
        <ext xmlns:xlrd="http://schemas.microsoft.com/office/spreadsheetml/2017/richdata" uri="{3e2802c4-a4d2-4d8b-9148-e3be6c30e623}">
          <xlrd:rvb i="1542"/>
        </ext>
      </extLst>
    </bk>
    <bk>
      <extLst>
        <ext xmlns:xlrd="http://schemas.microsoft.com/office/spreadsheetml/2017/richdata" uri="{3e2802c4-a4d2-4d8b-9148-e3be6c30e623}">
          <xlrd:rvb i="1548"/>
        </ext>
      </extLst>
    </bk>
    <bk>
      <extLst>
        <ext xmlns:xlrd="http://schemas.microsoft.com/office/spreadsheetml/2017/richdata" uri="{3e2802c4-a4d2-4d8b-9148-e3be6c30e623}">
          <xlrd:rvb i="1551"/>
        </ext>
      </extLst>
    </bk>
    <bk>
      <extLst>
        <ext xmlns:xlrd="http://schemas.microsoft.com/office/spreadsheetml/2017/richdata" uri="{3e2802c4-a4d2-4d8b-9148-e3be6c30e623}">
          <xlrd:rvb i="1554"/>
        </ext>
      </extLst>
    </bk>
    <bk>
      <extLst>
        <ext xmlns:xlrd="http://schemas.microsoft.com/office/spreadsheetml/2017/richdata" uri="{3e2802c4-a4d2-4d8b-9148-e3be6c30e623}">
          <xlrd:rvb i="1557"/>
        </ext>
      </extLst>
    </bk>
    <bk>
      <extLst>
        <ext xmlns:xlrd="http://schemas.microsoft.com/office/spreadsheetml/2017/richdata" uri="{3e2802c4-a4d2-4d8b-9148-e3be6c30e623}">
          <xlrd:rvb i="1560"/>
        </ext>
      </extLst>
    </bk>
    <bk>
      <extLst>
        <ext xmlns:xlrd="http://schemas.microsoft.com/office/spreadsheetml/2017/richdata" uri="{3e2802c4-a4d2-4d8b-9148-e3be6c30e623}">
          <xlrd:rvb i="1566"/>
        </ext>
      </extLst>
    </bk>
    <bk>
      <extLst>
        <ext xmlns:xlrd="http://schemas.microsoft.com/office/spreadsheetml/2017/richdata" uri="{3e2802c4-a4d2-4d8b-9148-e3be6c30e623}">
          <xlrd:rvb i="1569"/>
        </ext>
      </extLst>
    </bk>
    <bk>
      <extLst>
        <ext xmlns:xlrd="http://schemas.microsoft.com/office/spreadsheetml/2017/richdata" uri="{3e2802c4-a4d2-4d8b-9148-e3be6c30e623}">
          <xlrd:rvb i="1576"/>
        </ext>
      </extLst>
    </bk>
    <bk>
      <extLst>
        <ext xmlns:xlrd="http://schemas.microsoft.com/office/spreadsheetml/2017/richdata" uri="{3e2802c4-a4d2-4d8b-9148-e3be6c30e623}">
          <xlrd:rvb i="1579"/>
        </ext>
      </extLst>
    </bk>
    <bk>
      <extLst>
        <ext xmlns:xlrd="http://schemas.microsoft.com/office/spreadsheetml/2017/richdata" uri="{3e2802c4-a4d2-4d8b-9148-e3be6c30e623}">
          <xlrd:rvb i="1582"/>
        </ext>
      </extLst>
    </bk>
    <bk>
      <extLst>
        <ext xmlns:xlrd="http://schemas.microsoft.com/office/spreadsheetml/2017/richdata" uri="{3e2802c4-a4d2-4d8b-9148-e3be6c30e623}">
          <xlrd:rvb i="1588"/>
        </ext>
      </extLst>
    </bk>
    <bk>
      <extLst>
        <ext xmlns:xlrd="http://schemas.microsoft.com/office/spreadsheetml/2017/richdata" uri="{3e2802c4-a4d2-4d8b-9148-e3be6c30e623}">
          <xlrd:rvb i="1591"/>
        </ext>
      </extLst>
    </bk>
    <bk>
      <extLst>
        <ext xmlns:xlrd="http://schemas.microsoft.com/office/spreadsheetml/2017/richdata" uri="{3e2802c4-a4d2-4d8b-9148-e3be6c30e623}">
          <xlrd:rvb i="1597"/>
        </ext>
      </extLst>
    </bk>
    <bk>
      <extLst>
        <ext xmlns:xlrd="http://schemas.microsoft.com/office/spreadsheetml/2017/richdata" uri="{3e2802c4-a4d2-4d8b-9148-e3be6c30e623}">
          <xlrd:rvb i="1600"/>
        </ext>
      </extLst>
    </bk>
    <bk>
      <extLst>
        <ext xmlns:xlrd="http://schemas.microsoft.com/office/spreadsheetml/2017/richdata" uri="{3e2802c4-a4d2-4d8b-9148-e3be6c30e623}">
          <xlrd:rvb i="1603"/>
        </ext>
      </extLst>
    </bk>
    <bk>
      <extLst>
        <ext xmlns:xlrd="http://schemas.microsoft.com/office/spreadsheetml/2017/richdata" uri="{3e2802c4-a4d2-4d8b-9148-e3be6c30e623}">
          <xlrd:rvb i="1609"/>
        </ext>
      </extLst>
    </bk>
    <bk>
      <extLst>
        <ext xmlns:xlrd="http://schemas.microsoft.com/office/spreadsheetml/2017/richdata" uri="{3e2802c4-a4d2-4d8b-9148-e3be6c30e623}">
          <xlrd:rvb i="1615"/>
        </ext>
      </extLst>
    </bk>
    <bk>
      <extLst>
        <ext xmlns:xlrd="http://schemas.microsoft.com/office/spreadsheetml/2017/richdata" uri="{3e2802c4-a4d2-4d8b-9148-e3be6c30e623}">
          <xlrd:rvb i="1618"/>
        </ext>
      </extLst>
    </bk>
    <bk>
      <extLst>
        <ext xmlns:xlrd="http://schemas.microsoft.com/office/spreadsheetml/2017/richdata" uri="{3e2802c4-a4d2-4d8b-9148-e3be6c30e623}">
          <xlrd:rvb i="1624"/>
        </ext>
      </extLst>
    </bk>
    <bk>
      <extLst>
        <ext xmlns:xlrd="http://schemas.microsoft.com/office/spreadsheetml/2017/richdata" uri="{3e2802c4-a4d2-4d8b-9148-e3be6c30e623}">
          <xlrd:rvb i="1627"/>
        </ext>
      </extLst>
    </bk>
    <bk>
      <extLst>
        <ext xmlns:xlrd="http://schemas.microsoft.com/office/spreadsheetml/2017/richdata" uri="{3e2802c4-a4d2-4d8b-9148-e3be6c30e623}">
          <xlrd:rvb i="1633"/>
        </ext>
      </extLst>
    </bk>
    <bk>
      <extLst>
        <ext xmlns:xlrd="http://schemas.microsoft.com/office/spreadsheetml/2017/richdata" uri="{3e2802c4-a4d2-4d8b-9148-e3be6c30e623}">
          <xlrd:rvb i="1639"/>
        </ext>
      </extLst>
    </bk>
    <bk>
      <extLst>
        <ext xmlns:xlrd="http://schemas.microsoft.com/office/spreadsheetml/2017/richdata" uri="{3e2802c4-a4d2-4d8b-9148-e3be6c30e623}">
          <xlrd:rvb i="1645"/>
        </ext>
      </extLst>
    </bk>
    <bk>
      <extLst>
        <ext xmlns:xlrd="http://schemas.microsoft.com/office/spreadsheetml/2017/richdata" uri="{3e2802c4-a4d2-4d8b-9148-e3be6c30e623}">
          <xlrd:rvb i="1651"/>
        </ext>
      </extLst>
    </bk>
    <bk>
      <extLst>
        <ext xmlns:xlrd="http://schemas.microsoft.com/office/spreadsheetml/2017/richdata" uri="{3e2802c4-a4d2-4d8b-9148-e3be6c30e623}">
          <xlrd:rvb i="1657"/>
        </ext>
      </extLst>
    </bk>
    <bk>
      <extLst>
        <ext xmlns:xlrd="http://schemas.microsoft.com/office/spreadsheetml/2017/richdata" uri="{3e2802c4-a4d2-4d8b-9148-e3be6c30e623}">
          <xlrd:rvb i="1660"/>
        </ext>
      </extLst>
    </bk>
    <bk>
      <extLst>
        <ext xmlns:xlrd="http://schemas.microsoft.com/office/spreadsheetml/2017/richdata" uri="{3e2802c4-a4d2-4d8b-9148-e3be6c30e623}">
          <xlrd:rvb i="1666"/>
        </ext>
      </extLst>
    </bk>
    <bk>
      <extLst>
        <ext xmlns:xlrd="http://schemas.microsoft.com/office/spreadsheetml/2017/richdata" uri="{3e2802c4-a4d2-4d8b-9148-e3be6c30e623}">
          <xlrd:rvb i="1669"/>
        </ext>
      </extLst>
    </bk>
    <bk>
      <extLst>
        <ext xmlns:xlrd="http://schemas.microsoft.com/office/spreadsheetml/2017/richdata" uri="{3e2802c4-a4d2-4d8b-9148-e3be6c30e623}">
          <xlrd:rvb i="1675"/>
        </ext>
      </extLst>
    </bk>
    <bk>
      <extLst>
        <ext xmlns:xlrd="http://schemas.microsoft.com/office/spreadsheetml/2017/richdata" uri="{3e2802c4-a4d2-4d8b-9148-e3be6c30e623}">
          <xlrd:rvb i="1678"/>
        </ext>
      </extLst>
    </bk>
    <bk>
      <extLst>
        <ext xmlns:xlrd="http://schemas.microsoft.com/office/spreadsheetml/2017/richdata" uri="{3e2802c4-a4d2-4d8b-9148-e3be6c30e623}">
          <xlrd:rvb i="1684"/>
        </ext>
      </extLst>
    </bk>
    <bk>
      <extLst>
        <ext xmlns:xlrd="http://schemas.microsoft.com/office/spreadsheetml/2017/richdata" uri="{3e2802c4-a4d2-4d8b-9148-e3be6c30e623}">
          <xlrd:rvb i="1687"/>
        </ext>
      </extLst>
    </bk>
    <bk>
      <extLst>
        <ext xmlns:xlrd="http://schemas.microsoft.com/office/spreadsheetml/2017/richdata" uri="{3e2802c4-a4d2-4d8b-9148-e3be6c30e623}">
          <xlrd:rvb i="1693"/>
        </ext>
      </extLst>
    </bk>
    <bk>
      <extLst>
        <ext xmlns:xlrd="http://schemas.microsoft.com/office/spreadsheetml/2017/richdata" uri="{3e2802c4-a4d2-4d8b-9148-e3be6c30e623}">
          <xlrd:rvb i="1696"/>
        </ext>
      </extLst>
    </bk>
    <bk>
      <extLst>
        <ext xmlns:xlrd="http://schemas.microsoft.com/office/spreadsheetml/2017/richdata" uri="{3e2802c4-a4d2-4d8b-9148-e3be6c30e623}">
          <xlrd:rvb i="1702"/>
        </ext>
      </extLst>
    </bk>
    <bk>
      <extLst>
        <ext xmlns:xlrd="http://schemas.microsoft.com/office/spreadsheetml/2017/richdata" uri="{3e2802c4-a4d2-4d8b-9148-e3be6c30e623}">
          <xlrd:rvb i="1705"/>
        </ext>
      </extLst>
    </bk>
    <bk>
      <extLst>
        <ext xmlns:xlrd="http://schemas.microsoft.com/office/spreadsheetml/2017/richdata" uri="{3e2802c4-a4d2-4d8b-9148-e3be6c30e623}">
          <xlrd:rvb i="1711"/>
        </ext>
      </extLst>
    </bk>
    <bk>
      <extLst>
        <ext xmlns:xlrd="http://schemas.microsoft.com/office/spreadsheetml/2017/richdata" uri="{3e2802c4-a4d2-4d8b-9148-e3be6c30e623}">
          <xlrd:rvb i="1714"/>
        </ext>
      </extLst>
    </bk>
    <bk>
      <extLst>
        <ext xmlns:xlrd="http://schemas.microsoft.com/office/spreadsheetml/2017/richdata" uri="{3e2802c4-a4d2-4d8b-9148-e3be6c30e623}">
          <xlrd:rvb i="1717"/>
        </ext>
      </extLst>
    </bk>
    <bk>
      <extLst>
        <ext xmlns:xlrd="http://schemas.microsoft.com/office/spreadsheetml/2017/richdata" uri="{3e2802c4-a4d2-4d8b-9148-e3be6c30e623}">
          <xlrd:rvb i="1723"/>
        </ext>
      </extLst>
    </bk>
    <bk>
      <extLst>
        <ext xmlns:xlrd="http://schemas.microsoft.com/office/spreadsheetml/2017/richdata" uri="{3e2802c4-a4d2-4d8b-9148-e3be6c30e623}">
          <xlrd:rvb i="1726"/>
        </ext>
      </extLst>
    </bk>
    <bk>
      <extLst>
        <ext xmlns:xlrd="http://schemas.microsoft.com/office/spreadsheetml/2017/richdata" uri="{3e2802c4-a4d2-4d8b-9148-e3be6c30e623}">
          <xlrd:rvb i="1729"/>
        </ext>
      </extLst>
    </bk>
    <bk>
      <extLst>
        <ext xmlns:xlrd="http://schemas.microsoft.com/office/spreadsheetml/2017/richdata" uri="{3e2802c4-a4d2-4d8b-9148-e3be6c30e623}">
          <xlrd:rvb i="1732"/>
        </ext>
      </extLst>
    </bk>
    <bk>
      <extLst>
        <ext xmlns:xlrd="http://schemas.microsoft.com/office/spreadsheetml/2017/richdata" uri="{3e2802c4-a4d2-4d8b-9148-e3be6c30e623}">
          <xlrd:rvb i="1738"/>
        </ext>
      </extLst>
    </bk>
    <bk>
      <extLst>
        <ext xmlns:xlrd="http://schemas.microsoft.com/office/spreadsheetml/2017/richdata" uri="{3e2802c4-a4d2-4d8b-9148-e3be6c30e623}">
          <xlrd:rvb i="1741"/>
        </ext>
      </extLst>
    </bk>
    <bk>
      <extLst>
        <ext xmlns:xlrd="http://schemas.microsoft.com/office/spreadsheetml/2017/richdata" uri="{3e2802c4-a4d2-4d8b-9148-e3be6c30e623}">
          <xlrd:rvb i="1747"/>
        </ext>
      </extLst>
    </bk>
    <bk>
      <extLst>
        <ext xmlns:xlrd="http://schemas.microsoft.com/office/spreadsheetml/2017/richdata" uri="{3e2802c4-a4d2-4d8b-9148-e3be6c30e623}">
          <xlrd:rvb i="1753"/>
        </ext>
      </extLst>
    </bk>
    <bk>
      <extLst>
        <ext xmlns:xlrd="http://schemas.microsoft.com/office/spreadsheetml/2017/richdata" uri="{3e2802c4-a4d2-4d8b-9148-e3be6c30e623}">
          <xlrd:rvb i="1756"/>
        </ext>
      </extLst>
    </bk>
    <bk>
      <extLst>
        <ext xmlns:xlrd="http://schemas.microsoft.com/office/spreadsheetml/2017/richdata" uri="{3e2802c4-a4d2-4d8b-9148-e3be6c30e623}">
          <xlrd:rvb i="1759"/>
        </ext>
      </extLst>
    </bk>
    <bk>
      <extLst>
        <ext xmlns:xlrd="http://schemas.microsoft.com/office/spreadsheetml/2017/richdata" uri="{3e2802c4-a4d2-4d8b-9148-e3be6c30e623}">
          <xlrd:rvb i="1762"/>
        </ext>
      </extLst>
    </bk>
    <bk>
      <extLst>
        <ext xmlns:xlrd="http://schemas.microsoft.com/office/spreadsheetml/2017/richdata" uri="{3e2802c4-a4d2-4d8b-9148-e3be6c30e623}">
          <xlrd:rvb i="1765"/>
        </ext>
      </extLst>
    </bk>
    <bk>
      <extLst>
        <ext xmlns:xlrd="http://schemas.microsoft.com/office/spreadsheetml/2017/richdata" uri="{3e2802c4-a4d2-4d8b-9148-e3be6c30e623}">
          <xlrd:rvb i="1768"/>
        </ext>
      </extLst>
    </bk>
    <bk>
      <extLst>
        <ext xmlns:xlrd="http://schemas.microsoft.com/office/spreadsheetml/2017/richdata" uri="{3e2802c4-a4d2-4d8b-9148-e3be6c30e623}">
          <xlrd:rvb i="1774"/>
        </ext>
      </extLst>
    </bk>
    <bk>
      <extLst>
        <ext xmlns:xlrd="http://schemas.microsoft.com/office/spreadsheetml/2017/richdata" uri="{3e2802c4-a4d2-4d8b-9148-e3be6c30e623}">
          <xlrd:rvb i="1777"/>
        </ext>
      </extLst>
    </bk>
    <bk>
      <extLst>
        <ext xmlns:xlrd="http://schemas.microsoft.com/office/spreadsheetml/2017/richdata" uri="{3e2802c4-a4d2-4d8b-9148-e3be6c30e623}">
          <xlrd:rvb i="1780"/>
        </ext>
      </extLst>
    </bk>
    <bk>
      <extLst>
        <ext xmlns:xlrd="http://schemas.microsoft.com/office/spreadsheetml/2017/richdata" uri="{3e2802c4-a4d2-4d8b-9148-e3be6c30e623}">
          <xlrd:rvb i="1786"/>
        </ext>
      </extLst>
    </bk>
    <bk>
      <extLst>
        <ext xmlns:xlrd="http://schemas.microsoft.com/office/spreadsheetml/2017/richdata" uri="{3e2802c4-a4d2-4d8b-9148-e3be6c30e623}">
          <xlrd:rvb i="1792"/>
        </ext>
      </extLst>
    </bk>
    <bk>
      <extLst>
        <ext xmlns:xlrd="http://schemas.microsoft.com/office/spreadsheetml/2017/richdata" uri="{3e2802c4-a4d2-4d8b-9148-e3be6c30e623}">
          <xlrd:rvb i="1795"/>
        </ext>
      </extLst>
    </bk>
    <bk>
      <extLst>
        <ext xmlns:xlrd="http://schemas.microsoft.com/office/spreadsheetml/2017/richdata" uri="{3e2802c4-a4d2-4d8b-9148-e3be6c30e623}">
          <xlrd:rvb i="1801"/>
        </ext>
      </extLst>
    </bk>
    <bk>
      <extLst>
        <ext xmlns:xlrd="http://schemas.microsoft.com/office/spreadsheetml/2017/richdata" uri="{3e2802c4-a4d2-4d8b-9148-e3be6c30e623}">
          <xlrd:rvb i="1807"/>
        </ext>
      </extLst>
    </bk>
    <bk>
      <extLst>
        <ext xmlns:xlrd="http://schemas.microsoft.com/office/spreadsheetml/2017/richdata" uri="{3e2802c4-a4d2-4d8b-9148-e3be6c30e623}">
          <xlrd:rvb i="1813"/>
        </ext>
      </extLst>
    </bk>
    <bk>
      <extLst>
        <ext xmlns:xlrd="http://schemas.microsoft.com/office/spreadsheetml/2017/richdata" uri="{3e2802c4-a4d2-4d8b-9148-e3be6c30e623}">
          <xlrd:rvb i="1819"/>
        </ext>
      </extLst>
    </bk>
    <bk>
      <extLst>
        <ext xmlns:xlrd="http://schemas.microsoft.com/office/spreadsheetml/2017/richdata" uri="{3e2802c4-a4d2-4d8b-9148-e3be6c30e623}">
          <xlrd:rvb i="1825"/>
        </ext>
      </extLst>
    </bk>
    <bk>
      <extLst>
        <ext xmlns:xlrd="http://schemas.microsoft.com/office/spreadsheetml/2017/richdata" uri="{3e2802c4-a4d2-4d8b-9148-e3be6c30e623}">
          <xlrd:rvb i="1831"/>
        </ext>
      </extLst>
    </bk>
    <bk>
      <extLst>
        <ext xmlns:xlrd="http://schemas.microsoft.com/office/spreadsheetml/2017/richdata" uri="{3e2802c4-a4d2-4d8b-9148-e3be6c30e623}">
          <xlrd:rvb i="1837"/>
        </ext>
      </extLst>
    </bk>
    <bk>
      <extLst>
        <ext xmlns:xlrd="http://schemas.microsoft.com/office/spreadsheetml/2017/richdata" uri="{3e2802c4-a4d2-4d8b-9148-e3be6c30e623}">
          <xlrd:rvb i="1843"/>
        </ext>
      </extLst>
    </bk>
    <bk>
      <extLst>
        <ext xmlns:xlrd="http://schemas.microsoft.com/office/spreadsheetml/2017/richdata" uri="{3e2802c4-a4d2-4d8b-9148-e3be6c30e623}">
          <xlrd:rvb i="1849"/>
        </ext>
      </extLst>
    </bk>
    <bk>
      <extLst>
        <ext xmlns:xlrd="http://schemas.microsoft.com/office/spreadsheetml/2017/richdata" uri="{3e2802c4-a4d2-4d8b-9148-e3be6c30e623}">
          <xlrd:rvb i="1852"/>
        </ext>
      </extLst>
    </bk>
    <bk>
      <extLst>
        <ext xmlns:xlrd="http://schemas.microsoft.com/office/spreadsheetml/2017/richdata" uri="{3e2802c4-a4d2-4d8b-9148-e3be6c30e623}">
          <xlrd:rvb i="1858"/>
        </ext>
      </extLst>
    </bk>
    <bk>
      <extLst>
        <ext xmlns:xlrd="http://schemas.microsoft.com/office/spreadsheetml/2017/richdata" uri="{3e2802c4-a4d2-4d8b-9148-e3be6c30e623}">
          <xlrd:rvb i="1864"/>
        </ext>
      </extLst>
    </bk>
    <bk>
      <extLst>
        <ext xmlns:xlrd="http://schemas.microsoft.com/office/spreadsheetml/2017/richdata" uri="{3e2802c4-a4d2-4d8b-9148-e3be6c30e623}">
          <xlrd:rvb i="1870"/>
        </ext>
      </extLst>
    </bk>
    <bk>
      <extLst>
        <ext xmlns:xlrd="http://schemas.microsoft.com/office/spreadsheetml/2017/richdata" uri="{3e2802c4-a4d2-4d8b-9148-e3be6c30e623}">
          <xlrd:rvb i="1873"/>
        </ext>
      </extLst>
    </bk>
    <bk>
      <extLst>
        <ext xmlns:xlrd="http://schemas.microsoft.com/office/spreadsheetml/2017/richdata" uri="{3e2802c4-a4d2-4d8b-9148-e3be6c30e623}">
          <xlrd:rvb i="1876"/>
        </ext>
      </extLst>
    </bk>
    <bk>
      <extLst>
        <ext xmlns:xlrd="http://schemas.microsoft.com/office/spreadsheetml/2017/richdata" uri="{3e2802c4-a4d2-4d8b-9148-e3be6c30e623}">
          <xlrd:rvb i="1879"/>
        </ext>
      </extLst>
    </bk>
    <bk>
      <extLst>
        <ext xmlns:xlrd="http://schemas.microsoft.com/office/spreadsheetml/2017/richdata" uri="{3e2802c4-a4d2-4d8b-9148-e3be6c30e623}">
          <xlrd:rvb i="1883"/>
        </ext>
      </extLst>
    </bk>
    <bk>
      <extLst>
        <ext xmlns:xlrd="http://schemas.microsoft.com/office/spreadsheetml/2017/richdata" uri="{3e2802c4-a4d2-4d8b-9148-e3be6c30e623}">
          <xlrd:rvb i="1886"/>
        </ext>
      </extLst>
    </bk>
    <bk>
      <extLst>
        <ext xmlns:xlrd="http://schemas.microsoft.com/office/spreadsheetml/2017/richdata" uri="{3e2802c4-a4d2-4d8b-9148-e3be6c30e623}">
          <xlrd:rvb i="1892"/>
        </ext>
      </extLst>
    </bk>
    <bk>
      <extLst>
        <ext xmlns:xlrd="http://schemas.microsoft.com/office/spreadsheetml/2017/richdata" uri="{3e2802c4-a4d2-4d8b-9148-e3be6c30e623}">
          <xlrd:rvb i="1898"/>
        </ext>
      </extLst>
    </bk>
    <bk>
      <extLst>
        <ext xmlns:xlrd="http://schemas.microsoft.com/office/spreadsheetml/2017/richdata" uri="{3e2802c4-a4d2-4d8b-9148-e3be6c30e623}">
          <xlrd:rvb i="1901"/>
        </ext>
      </extLst>
    </bk>
    <bk>
      <extLst>
        <ext xmlns:xlrd="http://schemas.microsoft.com/office/spreadsheetml/2017/richdata" uri="{3e2802c4-a4d2-4d8b-9148-e3be6c30e623}">
          <xlrd:rvb i="1904"/>
        </ext>
      </extLst>
    </bk>
    <bk>
      <extLst>
        <ext xmlns:xlrd="http://schemas.microsoft.com/office/spreadsheetml/2017/richdata" uri="{3e2802c4-a4d2-4d8b-9148-e3be6c30e623}">
          <xlrd:rvb i="1910"/>
        </ext>
      </extLst>
    </bk>
    <bk>
      <extLst>
        <ext xmlns:xlrd="http://schemas.microsoft.com/office/spreadsheetml/2017/richdata" uri="{3e2802c4-a4d2-4d8b-9148-e3be6c30e623}">
          <xlrd:rvb i="1913"/>
        </ext>
      </extLst>
    </bk>
    <bk>
      <extLst>
        <ext xmlns:xlrd="http://schemas.microsoft.com/office/spreadsheetml/2017/richdata" uri="{3e2802c4-a4d2-4d8b-9148-e3be6c30e623}">
          <xlrd:rvb i="1916"/>
        </ext>
      </extLst>
    </bk>
    <bk>
      <extLst>
        <ext xmlns:xlrd="http://schemas.microsoft.com/office/spreadsheetml/2017/richdata" uri="{3e2802c4-a4d2-4d8b-9148-e3be6c30e623}">
          <xlrd:rvb i="1919"/>
        </ext>
      </extLst>
    </bk>
    <bk>
      <extLst>
        <ext xmlns:xlrd="http://schemas.microsoft.com/office/spreadsheetml/2017/richdata" uri="{3e2802c4-a4d2-4d8b-9148-e3be6c30e623}">
          <xlrd:rvb i="1922"/>
        </ext>
      </extLst>
    </bk>
    <bk>
      <extLst>
        <ext xmlns:xlrd="http://schemas.microsoft.com/office/spreadsheetml/2017/richdata" uri="{3e2802c4-a4d2-4d8b-9148-e3be6c30e623}">
          <xlrd:rvb i="1925"/>
        </ext>
      </extLst>
    </bk>
    <bk>
      <extLst>
        <ext xmlns:xlrd="http://schemas.microsoft.com/office/spreadsheetml/2017/richdata" uri="{3e2802c4-a4d2-4d8b-9148-e3be6c30e623}">
          <xlrd:rvb i="1928"/>
        </ext>
      </extLst>
    </bk>
    <bk>
      <extLst>
        <ext xmlns:xlrd="http://schemas.microsoft.com/office/spreadsheetml/2017/richdata" uri="{3e2802c4-a4d2-4d8b-9148-e3be6c30e623}">
          <xlrd:rvb i="1931"/>
        </ext>
      </extLst>
    </bk>
    <bk>
      <extLst>
        <ext xmlns:xlrd="http://schemas.microsoft.com/office/spreadsheetml/2017/richdata" uri="{3e2802c4-a4d2-4d8b-9148-e3be6c30e623}">
          <xlrd:rvb i="1937"/>
        </ext>
      </extLst>
    </bk>
    <bk>
      <extLst>
        <ext xmlns:xlrd="http://schemas.microsoft.com/office/spreadsheetml/2017/richdata" uri="{3e2802c4-a4d2-4d8b-9148-e3be6c30e623}">
          <xlrd:rvb i="1940"/>
        </ext>
      </extLst>
    </bk>
    <bk>
      <extLst>
        <ext xmlns:xlrd="http://schemas.microsoft.com/office/spreadsheetml/2017/richdata" uri="{3e2802c4-a4d2-4d8b-9148-e3be6c30e623}">
          <xlrd:rvb i="1943"/>
        </ext>
      </extLst>
    </bk>
    <bk>
      <extLst>
        <ext xmlns:xlrd="http://schemas.microsoft.com/office/spreadsheetml/2017/richdata" uri="{3e2802c4-a4d2-4d8b-9148-e3be6c30e623}">
          <xlrd:rvb i="1949"/>
        </ext>
      </extLst>
    </bk>
    <bk>
      <extLst>
        <ext xmlns:xlrd="http://schemas.microsoft.com/office/spreadsheetml/2017/richdata" uri="{3e2802c4-a4d2-4d8b-9148-e3be6c30e623}">
          <xlrd:rvb i="1955"/>
        </ext>
      </extLst>
    </bk>
    <bk>
      <extLst>
        <ext xmlns:xlrd="http://schemas.microsoft.com/office/spreadsheetml/2017/richdata" uri="{3e2802c4-a4d2-4d8b-9148-e3be6c30e623}">
          <xlrd:rvb i="1958"/>
        </ext>
      </extLst>
    </bk>
    <bk>
      <extLst>
        <ext xmlns:xlrd="http://schemas.microsoft.com/office/spreadsheetml/2017/richdata" uri="{3e2802c4-a4d2-4d8b-9148-e3be6c30e623}">
          <xlrd:rvb i="1964"/>
        </ext>
      </extLst>
    </bk>
    <bk>
      <extLst>
        <ext xmlns:xlrd="http://schemas.microsoft.com/office/spreadsheetml/2017/richdata" uri="{3e2802c4-a4d2-4d8b-9148-e3be6c30e623}">
          <xlrd:rvb i="1967"/>
        </ext>
      </extLst>
    </bk>
    <bk>
      <extLst>
        <ext xmlns:xlrd="http://schemas.microsoft.com/office/spreadsheetml/2017/richdata" uri="{3e2802c4-a4d2-4d8b-9148-e3be6c30e623}">
          <xlrd:rvb i="1973"/>
        </ext>
      </extLst>
    </bk>
    <bk>
      <extLst>
        <ext xmlns:xlrd="http://schemas.microsoft.com/office/spreadsheetml/2017/richdata" uri="{3e2802c4-a4d2-4d8b-9148-e3be6c30e623}">
          <xlrd:rvb i="1979"/>
        </ext>
      </extLst>
    </bk>
    <bk>
      <extLst>
        <ext xmlns:xlrd="http://schemas.microsoft.com/office/spreadsheetml/2017/richdata" uri="{3e2802c4-a4d2-4d8b-9148-e3be6c30e623}">
          <xlrd:rvb i="1982"/>
        </ext>
      </extLst>
    </bk>
    <bk>
      <extLst>
        <ext xmlns:xlrd="http://schemas.microsoft.com/office/spreadsheetml/2017/richdata" uri="{3e2802c4-a4d2-4d8b-9148-e3be6c30e623}">
          <xlrd:rvb i="1988"/>
        </ext>
      </extLst>
    </bk>
    <bk>
      <extLst>
        <ext xmlns:xlrd="http://schemas.microsoft.com/office/spreadsheetml/2017/richdata" uri="{3e2802c4-a4d2-4d8b-9148-e3be6c30e623}">
          <xlrd:rvb i="1991"/>
        </ext>
      </extLst>
    </bk>
    <bk>
      <extLst>
        <ext xmlns:xlrd="http://schemas.microsoft.com/office/spreadsheetml/2017/richdata" uri="{3e2802c4-a4d2-4d8b-9148-e3be6c30e623}">
          <xlrd:rvb i="1994"/>
        </ext>
      </extLst>
    </bk>
    <bk>
      <extLst>
        <ext xmlns:xlrd="http://schemas.microsoft.com/office/spreadsheetml/2017/richdata" uri="{3e2802c4-a4d2-4d8b-9148-e3be6c30e623}">
          <xlrd:rvb i="1997"/>
        </ext>
      </extLst>
    </bk>
    <bk>
      <extLst>
        <ext xmlns:xlrd="http://schemas.microsoft.com/office/spreadsheetml/2017/richdata" uri="{3e2802c4-a4d2-4d8b-9148-e3be6c30e623}">
          <xlrd:rvb i="2003"/>
        </ext>
      </extLst>
    </bk>
    <bk>
      <extLst>
        <ext xmlns:xlrd="http://schemas.microsoft.com/office/spreadsheetml/2017/richdata" uri="{3e2802c4-a4d2-4d8b-9148-e3be6c30e623}">
          <xlrd:rvb i="2006"/>
        </ext>
      </extLst>
    </bk>
    <bk>
      <extLst>
        <ext xmlns:xlrd="http://schemas.microsoft.com/office/spreadsheetml/2017/richdata" uri="{3e2802c4-a4d2-4d8b-9148-e3be6c30e623}">
          <xlrd:rvb i="2009"/>
        </ext>
      </extLst>
    </bk>
    <bk>
      <extLst>
        <ext xmlns:xlrd="http://schemas.microsoft.com/office/spreadsheetml/2017/richdata" uri="{3e2802c4-a4d2-4d8b-9148-e3be6c30e623}">
          <xlrd:rvb i="2012"/>
        </ext>
      </extLst>
    </bk>
    <bk>
      <extLst>
        <ext xmlns:xlrd="http://schemas.microsoft.com/office/spreadsheetml/2017/richdata" uri="{3e2802c4-a4d2-4d8b-9148-e3be6c30e623}">
          <xlrd:rvb i="2018"/>
        </ext>
      </extLst>
    </bk>
    <bk>
      <extLst>
        <ext xmlns:xlrd="http://schemas.microsoft.com/office/spreadsheetml/2017/richdata" uri="{3e2802c4-a4d2-4d8b-9148-e3be6c30e623}">
          <xlrd:rvb i="2024"/>
        </ext>
      </extLst>
    </bk>
    <bk>
      <extLst>
        <ext xmlns:xlrd="http://schemas.microsoft.com/office/spreadsheetml/2017/richdata" uri="{3e2802c4-a4d2-4d8b-9148-e3be6c30e623}">
          <xlrd:rvb i="2030"/>
        </ext>
      </extLst>
    </bk>
    <bk>
      <extLst>
        <ext xmlns:xlrd="http://schemas.microsoft.com/office/spreadsheetml/2017/richdata" uri="{3e2802c4-a4d2-4d8b-9148-e3be6c30e623}">
          <xlrd:rvb i="2036"/>
        </ext>
      </extLst>
    </bk>
    <bk>
      <extLst>
        <ext xmlns:xlrd="http://schemas.microsoft.com/office/spreadsheetml/2017/richdata" uri="{3e2802c4-a4d2-4d8b-9148-e3be6c30e623}">
          <xlrd:rvb i="2039"/>
        </ext>
      </extLst>
    </bk>
    <bk>
      <extLst>
        <ext xmlns:xlrd="http://schemas.microsoft.com/office/spreadsheetml/2017/richdata" uri="{3e2802c4-a4d2-4d8b-9148-e3be6c30e623}">
          <xlrd:rvb i="2045"/>
        </ext>
      </extLst>
    </bk>
    <bk>
      <extLst>
        <ext xmlns:xlrd="http://schemas.microsoft.com/office/spreadsheetml/2017/richdata" uri="{3e2802c4-a4d2-4d8b-9148-e3be6c30e623}">
          <xlrd:rvb i="2048"/>
        </ext>
      </extLst>
    </bk>
    <bk>
      <extLst>
        <ext xmlns:xlrd="http://schemas.microsoft.com/office/spreadsheetml/2017/richdata" uri="{3e2802c4-a4d2-4d8b-9148-e3be6c30e623}">
          <xlrd:rvb i="2051"/>
        </ext>
      </extLst>
    </bk>
    <bk>
      <extLst>
        <ext xmlns:xlrd="http://schemas.microsoft.com/office/spreadsheetml/2017/richdata" uri="{3e2802c4-a4d2-4d8b-9148-e3be6c30e623}">
          <xlrd:rvb i="2054"/>
        </ext>
      </extLst>
    </bk>
    <bk>
      <extLst>
        <ext xmlns:xlrd="http://schemas.microsoft.com/office/spreadsheetml/2017/richdata" uri="{3e2802c4-a4d2-4d8b-9148-e3be6c30e623}">
          <xlrd:rvb i="2057"/>
        </ext>
      </extLst>
    </bk>
    <bk>
      <extLst>
        <ext xmlns:xlrd="http://schemas.microsoft.com/office/spreadsheetml/2017/richdata" uri="{3e2802c4-a4d2-4d8b-9148-e3be6c30e623}">
          <xlrd:rvb i="2060"/>
        </ext>
      </extLst>
    </bk>
    <bk>
      <extLst>
        <ext xmlns:xlrd="http://schemas.microsoft.com/office/spreadsheetml/2017/richdata" uri="{3e2802c4-a4d2-4d8b-9148-e3be6c30e623}">
          <xlrd:rvb i="2063"/>
        </ext>
      </extLst>
    </bk>
    <bk>
      <extLst>
        <ext xmlns:xlrd="http://schemas.microsoft.com/office/spreadsheetml/2017/richdata" uri="{3e2802c4-a4d2-4d8b-9148-e3be6c30e623}">
          <xlrd:rvb i="2069"/>
        </ext>
      </extLst>
    </bk>
    <bk>
      <extLst>
        <ext xmlns:xlrd="http://schemas.microsoft.com/office/spreadsheetml/2017/richdata" uri="{3e2802c4-a4d2-4d8b-9148-e3be6c30e623}">
          <xlrd:rvb i="2072"/>
        </ext>
      </extLst>
    </bk>
    <bk>
      <extLst>
        <ext xmlns:xlrd="http://schemas.microsoft.com/office/spreadsheetml/2017/richdata" uri="{3e2802c4-a4d2-4d8b-9148-e3be6c30e623}">
          <xlrd:rvb i="2078"/>
        </ext>
      </extLst>
    </bk>
    <bk>
      <extLst>
        <ext xmlns:xlrd="http://schemas.microsoft.com/office/spreadsheetml/2017/richdata" uri="{3e2802c4-a4d2-4d8b-9148-e3be6c30e623}">
          <xlrd:rvb i="2084"/>
        </ext>
      </extLst>
    </bk>
    <bk>
      <extLst>
        <ext xmlns:xlrd="http://schemas.microsoft.com/office/spreadsheetml/2017/richdata" uri="{3e2802c4-a4d2-4d8b-9148-e3be6c30e623}">
          <xlrd:rvb i="2087"/>
        </ext>
      </extLst>
    </bk>
    <bk>
      <extLst>
        <ext xmlns:xlrd="http://schemas.microsoft.com/office/spreadsheetml/2017/richdata" uri="{3e2802c4-a4d2-4d8b-9148-e3be6c30e623}">
          <xlrd:rvb i="2090"/>
        </ext>
      </extLst>
    </bk>
    <bk>
      <extLst>
        <ext xmlns:xlrd="http://schemas.microsoft.com/office/spreadsheetml/2017/richdata" uri="{3e2802c4-a4d2-4d8b-9148-e3be6c30e623}">
          <xlrd:rvb i="2092"/>
        </ext>
      </extLst>
    </bk>
    <bk>
      <extLst>
        <ext xmlns:xlrd="http://schemas.microsoft.com/office/spreadsheetml/2017/richdata" uri="{3e2802c4-a4d2-4d8b-9148-e3be6c30e623}">
          <xlrd:rvb i="2095"/>
        </ext>
      </extLst>
    </bk>
    <bk>
      <extLst>
        <ext xmlns:xlrd="http://schemas.microsoft.com/office/spreadsheetml/2017/richdata" uri="{3e2802c4-a4d2-4d8b-9148-e3be6c30e623}">
          <xlrd:rvb i="2098"/>
        </ext>
      </extLst>
    </bk>
    <bk>
      <extLst>
        <ext xmlns:xlrd="http://schemas.microsoft.com/office/spreadsheetml/2017/richdata" uri="{3e2802c4-a4d2-4d8b-9148-e3be6c30e623}">
          <xlrd:rvb i="2101"/>
        </ext>
      </extLst>
    </bk>
    <bk>
      <extLst>
        <ext xmlns:xlrd="http://schemas.microsoft.com/office/spreadsheetml/2017/richdata" uri="{3e2802c4-a4d2-4d8b-9148-e3be6c30e623}">
          <xlrd:rvb i="2104"/>
        </ext>
      </extLst>
    </bk>
    <bk>
      <extLst>
        <ext xmlns:xlrd="http://schemas.microsoft.com/office/spreadsheetml/2017/richdata" uri="{3e2802c4-a4d2-4d8b-9148-e3be6c30e623}">
          <xlrd:rvb i="2107"/>
        </ext>
      </extLst>
    </bk>
    <bk>
      <extLst>
        <ext xmlns:xlrd="http://schemas.microsoft.com/office/spreadsheetml/2017/richdata" uri="{3e2802c4-a4d2-4d8b-9148-e3be6c30e623}">
          <xlrd:rvb i="2113"/>
        </ext>
      </extLst>
    </bk>
    <bk>
      <extLst>
        <ext xmlns:xlrd="http://schemas.microsoft.com/office/spreadsheetml/2017/richdata" uri="{3e2802c4-a4d2-4d8b-9148-e3be6c30e623}">
          <xlrd:rvb i="2116"/>
        </ext>
      </extLst>
    </bk>
    <bk>
      <extLst>
        <ext xmlns:xlrd="http://schemas.microsoft.com/office/spreadsheetml/2017/richdata" uri="{3e2802c4-a4d2-4d8b-9148-e3be6c30e623}">
          <xlrd:rvb i="2122"/>
        </ext>
      </extLst>
    </bk>
    <bk>
      <extLst>
        <ext xmlns:xlrd="http://schemas.microsoft.com/office/spreadsheetml/2017/richdata" uri="{3e2802c4-a4d2-4d8b-9148-e3be6c30e623}">
          <xlrd:rvb i="2128"/>
        </ext>
      </extLst>
    </bk>
    <bk>
      <extLst>
        <ext xmlns:xlrd="http://schemas.microsoft.com/office/spreadsheetml/2017/richdata" uri="{3e2802c4-a4d2-4d8b-9148-e3be6c30e623}">
          <xlrd:rvb i="2131"/>
        </ext>
      </extLst>
    </bk>
    <bk>
      <extLst>
        <ext xmlns:xlrd="http://schemas.microsoft.com/office/spreadsheetml/2017/richdata" uri="{3e2802c4-a4d2-4d8b-9148-e3be6c30e623}">
          <xlrd:rvb i="2137"/>
        </ext>
      </extLst>
    </bk>
    <bk>
      <extLst>
        <ext xmlns:xlrd="http://schemas.microsoft.com/office/spreadsheetml/2017/richdata" uri="{3e2802c4-a4d2-4d8b-9148-e3be6c30e623}">
          <xlrd:rvb i="2140"/>
        </ext>
      </extLst>
    </bk>
    <bk>
      <extLst>
        <ext xmlns:xlrd="http://schemas.microsoft.com/office/spreadsheetml/2017/richdata" uri="{3e2802c4-a4d2-4d8b-9148-e3be6c30e623}">
          <xlrd:rvb i="2147"/>
        </ext>
      </extLst>
    </bk>
    <bk>
      <extLst>
        <ext xmlns:xlrd="http://schemas.microsoft.com/office/spreadsheetml/2017/richdata" uri="{3e2802c4-a4d2-4d8b-9148-e3be6c30e623}">
          <xlrd:rvb i="2153"/>
        </ext>
      </extLst>
    </bk>
    <bk>
      <extLst>
        <ext xmlns:xlrd="http://schemas.microsoft.com/office/spreadsheetml/2017/richdata" uri="{3e2802c4-a4d2-4d8b-9148-e3be6c30e623}">
          <xlrd:rvb i="2159"/>
        </ext>
      </extLst>
    </bk>
    <bk>
      <extLst>
        <ext xmlns:xlrd="http://schemas.microsoft.com/office/spreadsheetml/2017/richdata" uri="{3e2802c4-a4d2-4d8b-9148-e3be6c30e623}">
          <xlrd:rvb i="2162"/>
        </ext>
      </extLst>
    </bk>
    <bk>
      <extLst>
        <ext xmlns:xlrd="http://schemas.microsoft.com/office/spreadsheetml/2017/richdata" uri="{3e2802c4-a4d2-4d8b-9148-e3be6c30e623}">
          <xlrd:rvb i="2165"/>
        </ext>
      </extLst>
    </bk>
    <bk>
      <extLst>
        <ext xmlns:xlrd="http://schemas.microsoft.com/office/spreadsheetml/2017/richdata" uri="{3e2802c4-a4d2-4d8b-9148-e3be6c30e623}">
          <xlrd:rvb i="2168"/>
        </ext>
      </extLst>
    </bk>
    <bk>
      <extLst>
        <ext xmlns:xlrd="http://schemas.microsoft.com/office/spreadsheetml/2017/richdata" uri="{3e2802c4-a4d2-4d8b-9148-e3be6c30e623}">
          <xlrd:rvb i="2171"/>
        </ext>
      </extLst>
    </bk>
    <bk>
      <extLst>
        <ext xmlns:xlrd="http://schemas.microsoft.com/office/spreadsheetml/2017/richdata" uri="{3e2802c4-a4d2-4d8b-9148-e3be6c30e623}">
          <xlrd:rvb i="2174"/>
        </ext>
      </extLst>
    </bk>
    <bk>
      <extLst>
        <ext xmlns:xlrd="http://schemas.microsoft.com/office/spreadsheetml/2017/richdata" uri="{3e2802c4-a4d2-4d8b-9148-e3be6c30e623}">
          <xlrd:rvb i="2180"/>
        </ext>
      </extLst>
    </bk>
    <bk>
      <extLst>
        <ext xmlns:xlrd="http://schemas.microsoft.com/office/spreadsheetml/2017/richdata" uri="{3e2802c4-a4d2-4d8b-9148-e3be6c30e623}">
          <xlrd:rvb i="2186"/>
        </ext>
      </extLst>
    </bk>
    <bk>
      <extLst>
        <ext xmlns:xlrd="http://schemas.microsoft.com/office/spreadsheetml/2017/richdata" uri="{3e2802c4-a4d2-4d8b-9148-e3be6c30e623}">
          <xlrd:rvb i="2189"/>
        </ext>
      </extLst>
    </bk>
    <bk>
      <extLst>
        <ext xmlns:xlrd="http://schemas.microsoft.com/office/spreadsheetml/2017/richdata" uri="{3e2802c4-a4d2-4d8b-9148-e3be6c30e623}">
          <xlrd:rvb i="2192"/>
        </ext>
      </extLst>
    </bk>
    <bk>
      <extLst>
        <ext xmlns:xlrd="http://schemas.microsoft.com/office/spreadsheetml/2017/richdata" uri="{3e2802c4-a4d2-4d8b-9148-e3be6c30e623}">
          <xlrd:rvb i="2195"/>
        </ext>
      </extLst>
    </bk>
    <bk>
      <extLst>
        <ext xmlns:xlrd="http://schemas.microsoft.com/office/spreadsheetml/2017/richdata" uri="{3e2802c4-a4d2-4d8b-9148-e3be6c30e623}">
          <xlrd:rvb i="2201"/>
        </ext>
      </extLst>
    </bk>
    <bk>
      <extLst>
        <ext xmlns:xlrd="http://schemas.microsoft.com/office/spreadsheetml/2017/richdata" uri="{3e2802c4-a4d2-4d8b-9148-e3be6c30e623}">
          <xlrd:rvb i="2207"/>
        </ext>
      </extLst>
    </bk>
    <bk>
      <extLst>
        <ext xmlns:xlrd="http://schemas.microsoft.com/office/spreadsheetml/2017/richdata" uri="{3e2802c4-a4d2-4d8b-9148-e3be6c30e623}">
          <xlrd:rvb i="2210"/>
        </ext>
      </extLst>
    </bk>
    <bk>
      <extLst>
        <ext xmlns:xlrd="http://schemas.microsoft.com/office/spreadsheetml/2017/richdata" uri="{3e2802c4-a4d2-4d8b-9148-e3be6c30e623}">
          <xlrd:rvb i="2213"/>
        </ext>
      </extLst>
    </bk>
    <bk>
      <extLst>
        <ext xmlns:xlrd="http://schemas.microsoft.com/office/spreadsheetml/2017/richdata" uri="{3e2802c4-a4d2-4d8b-9148-e3be6c30e623}">
          <xlrd:rvb i="2219"/>
        </ext>
      </extLst>
    </bk>
    <bk>
      <extLst>
        <ext xmlns:xlrd="http://schemas.microsoft.com/office/spreadsheetml/2017/richdata" uri="{3e2802c4-a4d2-4d8b-9148-e3be6c30e623}">
          <xlrd:rvb i="2222"/>
        </ext>
      </extLst>
    </bk>
    <bk>
      <extLst>
        <ext xmlns:xlrd="http://schemas.microsoft.com/office/spreadsheetml/2017/richdata" uri="{3e2802c4-a4d2-4d8b-9148-e3be6c30e623}">
          <xlrd:rvb i="2225"/>
        </ext>
      </extLst>
    </bk>
    <bk>
      <extLst>
        <ext xmlns:xlrd="http://schemas.microsoft.com/office/spreadsheetml/2017/richdata" uri="{3e2802c4-a4d2-4d8b-9148-e3be6c30e623}">
          <xlrd:rvb i="2231"/>
        </ext>
      </extLst>
    </bk>
    <bk>
      <extLst>
        <ext xmlns:xlrd="http://schemas.microsoft.com/office/spreadsheetml/2017/richdata" uri="{3e2802c4-a4d2-4d8b-9148-e3be6c30e623}">
          <xlrd:rvb i="2234"/>
        </ext>
      </extLst>
    </bk>
    <bk>
      <extLst>
        <ext xmlns:xlrd="http://schemas.microsoft.com/office/spreadsheetml/2017/richdata" uri="{3e2802c4-a4d2-4d8b-9148-e3be6c30e623}">
          <xlrd:rvb i="2240"/>
        </ext>
      </extLst>
    </bk>
    <bk>
      <extLst>
        <ext xmlns:xlrd="http://schemas.microsoft.com/office/spreadsheetml/2017/richdata" uri="{3e2802c4-a4d2-4d8b-9148-e3be6c30e623}">
          <xlrd:rvb i="2243"/>
        </ext>
      </extLst>
    </bk>
    <bk>
      <extLst>
        <ext xmlns:xlrd="http://schemas.microsoft.com/office/spreadsheetml/2017/richdata" uri="{3e2802c4-a4d2-4d8b-9148-e3be6c30e623}">
          <xlrd:rvb i="2246"/>
        </ext>
      </extLst>
    </bk>
    <bk>
      <extLst>
        <ext xmlns:xlrd="http://schemas.microsoft.com/office/spreadsheetml/2017/richdata" uri="{3e2802c4-a4d2-4d8b-9148-e3be6c30e623}">
          <xlrd:rvb i="2249"/>
        </ext>
      </extLst>
    </bk>
    <bk>
      <extLst>
        <ext xmlns:xlrd="http://schemas.microsoft.com/office/spreadsheetml/2017/richdata" uri="{3e2802c4-a4d2-4d8b-9148-e3be6c30e623}">
          <xlrd:rvb i="2252"/>
        </ext>
      </extLst>
    </bk>
    <bk>
      <extLst>
        <ext xmlns:xlrd="http://schemas.microsoft.com/office/spreadsheetml/2017/richdata" uri="{3e2802c4-a4d2-4d8b-9148-e3be6c30e623}">
          <xlrd:rvb i="2255"/>
        </ext>
      </extLst>
    </bk>
    <bk>
      <extLst>
        <ext xmlns:xlrd="http://schemas.microsoft.com/office/spreadsheetml/2017/richdata" uri="{3e2802c4-a4d2-4d8b-9148-e3be6c30e623}">
          <xlrd:rvb i="2261"/>
        </ext>
      </extLst>
    </bk>
    <bk>
      <extLst>
        <ext xmlns:xlrd="http://schemas.microsoft.com/office/spreadsheetml/2017/richdata" uri="{3e2802c4-a4d2-4d8b-9148-e3be6c30e623}">
          <xlrd:rvb i="2264"/>
        </ext>
      </extLst>
    </bk>
    <bk>
      <extLst>
        <ext xmlns:xlrd="http://schemas.microsoft.com/office/spreadsheetml/2017/richdata" uri="{3e2802c4-a4d2-4d8b-9148-e3be6c30e623}">
          <xlrd:rvb i="2267"/>
        </ext>
      </extLst>
    </bk>
    <bk>
      <extLst>
        <ext xmlns:xlrd="http://schemas.microsoft.com/office/spreadsheetml/2017/richdata" uri="{3e2802c4-a4d2-4d8b-9148-e3be6c30e623}">
          <xlrd:rvb i="2273"/>
        </ext>
      </extLst>
    </bk>
    <bk>
      <extLst>
        <ext xmlns:xlrd="http://schemas.microsoft.com/office/spreadsheetml/2017/richdata" uri="{3e2802c4-a4d2-4d8b-9148-e3be6c30e623}">
          <xlrd:rvb i="2276"/>
        </ext>
      </extLst>
    </bk>
    <bk>
      <extLst>
        <ext xmlns:xlrd="http://schemas.microsoft.com/office/spreadsheetml/2017/richdata" uri="{3e2802c4-a4d2-4d8b-9148-e3be6c30e623}">
          <xlrd:rvb i="2279"/>
        </ext>
      </extLst>
    </bk>
    <bk>
      <extLst>
        <ext xmlns:xlrd="http://schemas.microsoft.com/office/spreadsheetml/2017/richdata" uri="{3e2802c4-a4d2-4d8b-9148-e3be6c30e623}">
          <xlrd:rvb i="2282"/>
        </ext>
      </extLst>
    </bk>
    <bk>
      <extLst>
        <ext xmlns:xlrd="http://schemas.microsoft.com/office/spreadsheetml/2017/richdata" uri="{3e2802c4-a4d2-4d8b-9148-e3be6c30e623}">
          <xlrd:rvb i="2285"/>
        </ext>
      </extLst>
    </bk>
    <bk>
      <extLst>
        <ext xmlns:xlrd="http://schemas.microsoft.com/office/spreadsheetml/2017/richdata" uri="{3e2802c4-a4d2-4d8b-9148-e3be6c30e623}">
          <xlrd:rvb i="2291"/>
        </ext>
      </extLst>
    </bk>
    <bk>
      <extLst>
        <ext xmlns:xlrd="http://schemas.microsoft.com/office/spreadsheetml/2017/richdata" uri="{3e2802c4-a4d2-4d8b-9148-e3be6c30e623}">
          <xlrd:rvb i="2294"/>
        </ext>
      </extLst>
    </bk>
    <bk>
      <extLst>
        <ext xmlns:xlrd="http://schemas.microsoft.com/office/spreadsheetml/2017/richdata" uri="{3e2802c4-a4d2-4d8b-9148-e3be6c30e623}">
          <xlrd:rvb i="2297"/>
        </ext>
      </extLst>
    </bk>
    <bk>
      <extLst>
        <ext xmlns:xlrd="http://schemas.microsoft.com/office/spreadsheetml/2017/richdata" uri="{3e2802c4-a4d2-4d8b-9148-e3be6c30e623}">
          <xlrd:rvb i="2300"/>
        </ext>
      </extLst>
    </bk>
    <bk>
      <extLst>
        <ext xmlns:xlrd="http://schemas.microsoft.com/office/spreadsheetml/2017/richdata" uri="{3e2802c4-a4d2-4d8b-9148-e3be6c30e623}">
          <xlrd:rvb i="2303"/>
        </ext>
      </extLst>
    </bk>
    <bk>
      <extLst>
        <ext xmlns:xlrd="http://schemas.microsoft.com/office/spreadsheetml/2017/richdata" uri="{3e2802c4-a4d2-4d8b-9148-e3be6c30e623}">
          <xlrd:rvb i="2306"/>
        </ext>
      </extLst>
    </bk>
    <bk>
      <extLst>
        <ext xmlns:xlrd="http://schemas.microsoft.com/office/spreadsheetml/2017/richdata" uri="{3e2802c4-a4d2-4d8b-9148-e3be6c30e623}">
          <xlrd:rvb i="2309"/>
        </ext>
      </extLst>
    </bk>
    <bk>
      <extLst>
        <ext xmlns:xlrd="http://schemas.microsoft.com/office/spreadsheetml/2017/richdata" uri="{3e2802c4-a4d2-4d8b-9148-e3be6c30e623}">
          <xlrd:rvb i="2315"/>
        </ext>
      </extLst>
    </bk>
    <bk>
      <extLst>
        <ext xmlns:xlrd="http://schemas.microsoft.com/office/spreadsheetml/2017/richdata" uri="{3e2802c4-a4d2-4d8b-9148-e3be6c30e623}">
          <xlrd:rvb i="2318"/>
        </ext>
      </extLst>
    </bk>
    <bk>
      <extLst>
        <ext xmlns:xlrd="http://schemas.microsoft.com/office/spreadsheetml/2017/richdata" uri="{3e2802c4-a4d2-4d8b-9148-e3be6c30e623}">
          <xlrd:rvb i="2324"/>
        </ext>
      </extLst>
    </bk>
    <bk>
      <extLst>
        <ext xmlns:xlrd="http://schemas.microsoft.com/office/spreadsheetml/2017/richdata" uri="{3e2802c4-a4d2-4d8b-9148-e3be6c30e623}">
          <xlrd:rvb i="2327"/>
        </ext>
      </extLst>
    </bk>
    <bk>
      <extLst>
        <ext xmlns:xlrd="http://schemas.microsoft.com/office/spreadsheetml/2017/richdata" uri="{3e2802c4-a4d2-4d8b-9148-e3be6c30e623}">
          <xlrd:rvb i="2333"/>
        </ext>
      </extLst>
    </bk>
    <bk>
      <extLst>
        <ext xmlns:xlrd="http://schemas.microsoft.com/office/spreadsheetml/2017/richdata" uri="{3e2802c4-a4d2-4d8b-9148-e3be6c30e623}">
          <xlrd:rvb i="2339"/>
        </ext>
      </extLst>
    </bk>
    <bk>
      <extLst>
        <ext xmlns:xlrd="http://schemas.microsoft.com/office/spreadsheetml/2017/richdata" uri="{3e2802c4-a4d2-4d8b-9148-e3be6c30e623}">
          <xlrd:rvb i="2345"/>
        </ext>
      </extLst>
    </bk>
    <bk>
      <extLst>
        <ext xmlns:xlrd="http://schemas.microsoft.com/office/spreadsheetml/2017/richdata" uri="{3e2802c4-a4d2-4d8b-9148-e3be6c30e623}">
          <xlrd:rvb i="2348"/>
        </ext>
      </extLst>
    </bk>
    <bk>
      <extLst>
        <ext xmlns:xlrd="http://schemas.microsoft.com/office/spreadsheetml/2017/richdata" uri="{3e2802c4-a4d2-4d8b-9148-e3be6c30e623}">
          <xlrd:rvb i="2354"/>
        </ext>
      </extLst>
    </bk>
    <bk>
      <extLst>
        <ext xmlns:xlrd="http://schemas.microsoft.com/office/spreadsheetml/2017/richdata" uri="{3e2802c4-a4d2-4d8b-9148-e3be6c30e623}">
          <xlrd:rvb i="2357"/>
        </ext>
      </extLst>
    </bk>
    <bk>
      <extLst>
        <ext xmlns:xlrd="http://schemas.microsoft.com/office/spreadsheetml/2017/richdata" uri="{3e2802c4-a4d2-4d8b-9148-e3be6c30e623}">
          <xlrd:rvb i="2363"/>
        </ext>
      </extLst>
    </bk>
    <bk>
      <extLst>
        <ext xmlns:xlrd="http://schemas.microsoft.com/office/spreadsheetml/2017/richdata" uri="{3e2802c4-a4d2-4d8b-9148-e3be6c30e623}">
          <xlrd:rvb i="2366"/>
        </ext>
      </extLst>
    </bk>
    <bk>
      <extLst>
        <ext xmlns:xlrd="http://schemas.microsoft.com/office/spreadsheetml/2017/richdata" uri="{3e2802c4-a4d2-4d8b-9148-e3be6c30e623}">
          <xlrd:rvb i="2372"/>
        </ext>
      </extLst>
    </bk>
    <bk>
      <extLst>
        <ext xmlns:xlrd="http://schemas.microsoft.com/office/spreadsheetml/2017/richdata" uri="{3e2802c4-a4d2-4d8b-9148-e3be6c30e623}">
          <xlrd:rvb i="2375"/>
        </ext>
      </extLst>
    </bk>
    <bk>
      <extLst>
        <ext xmlns:xlrd="http://schemas.microsoft.com/office/spreadsheetml/2017/richdata" uri="{3e2802c4-a4d2-4d8b-9148-e3be6c30e623}">
          <xlrd:rvb i="2381"/>
        </ext>
      </extLst>
    </bk>
    <bk>
      <extLst>
        <ext xmlns:xlrd="http://schemas.microsoft.com/office/spreadsheetml/2017/richdata" uri="{3e2802c4-a4d2-4d8b-9148-e3be6c30e623}">
          <xlrd:rvb i="2384"/>
        </ext>
      </extLst>
    </bk>
    <bk>
      <extLst>
        <ext xmlns:xlrd="http://schemas.microsoft.com/office/spreadsheetml/2017/richdata" uri="{3e2802c4-a4d2-4d8b-9148-e3be6c30e623}">
          <xlrd:rvb i="2387"/>
        </ext>
      </extLst>
    </bk>
    <bk>
      <extLst>
        <ext xmlns:xlrd="http://schemas.microsoft.com/office/spreadsheetml/2017/richdata" uri="{3e2802c4-a4d2-4d8b-9148-e3be6c30e623}">
          <xlrd:rvb i="2393"/>
        </ext>
      </extLst>
    </bk>
    <bk>
      <extLst>
        <ext xmlns:xlrd="http://schemas.microsoft.com/office/spreadsheetml/2017/richdata" uri="{3e2802c4-a4d2-4d8b-9148-e3be6c30e623}">
          <xlrd:rvb i="2399"/>
        </ext>
      </extLst>
    </bk>
    <bk>
      <extLst>
        <ext xmlns:xlrd="http://schemas.microsoft.com/office/spreadsheetml/2017/richdata" uri="{3e2802c4-a4d2-4d8b-9148-e3be6c30e623}">
          <xlrd:rvb i="2402"/>
        </ext>
      </extLst>
    </bk>
    <bk>
      <extLst>
        <ext xmlns:xlrd="http://schemas.microsoft.com/office/spreadsheetml/2017/richdata" uri="{3e2802c4-a4d2-4d8b-9148-e3be6c30e623}">
          <xlrd:rvb i="2408"/>
        </ext>
      </extLst>
    </bk>
    <bk>
      <extLst>
        <ext xmlns:xlrd="http://schemas.microsoft.com/office/spreadsheetml/2017/richdata" uri="{3e2802c4-a4d2-4d8b-9148-e3be6c30e623}">
          <xlrd:rvb i="2411"/>
        </ext>
      </extLst>
    </bk>
    <bk>
      <extLst>
        <ext xmlns:xlrd="http://schemas.microsoft.com/office/spreadsheetml/2017/richdata" uri="{3e2802c4-a4d2-4d8b-9148-e3be6c30e623}">
          <xlrd:rvb i="2417"/>
        </ext>
      </extLst>
    </bk>
    <bk>
      <extLst>
        <ext xmlns:xlrd="http://schemas.microsoft.com/office/spreadsheetml/2017/richdata" uri="{3e2802c4-a4d2-4d8b-9148-e3be6c30e623}">
          <xlrd:rvb i="2420"/>
        </ext>
      </extLst>
    </bk>
    <bk>
      <extLst>
        <ext xmlns:xlrd="http://schemas.microsoft.com/office/spreadsheetml/2017/richdata" uri="{3e2802c4-a4d2-4d8b-9148-e3be6c30e623}">
          <xlrd:rvb i="2423"/>
        </ext>
      </extLst>
    </bk>
    <bk>
      <extLst>
        <ext xmlns:xlrd="http://schemas.microsoft.com/office/spreadsheetml/2017/richdata" uri="{3e2802c4-a4d2-4d8b-9148-e3be6c30e623}">
          <xlrd:rvb i="2429"/>
        </ext>
      </extLst>
    </bk>
    <bk>
      <extLst>
        <ext xmlns:xlrd="http://schemas.microsoft.com/office/spreadsheetml/2017/richdata" uri="{3e2802c4-a4d2-4d8b-9148-e3be6c30e623}">
          <xlrd:rvb i="2435"/>
        </ext>
      </extLst>
    </bk>
    <bk>
      <extLst>
        <ext xmlns:xlrd="http://schemas.microsoft.com/office/spreadsheetml/2017/richdata" uri="{3e2802c4-a4d2-4d8b-9148-e3be6c30e623}">
          <xlrd:rvb i="2438"/>
        </ext>
      </extLst>
    </bk>
    <bk>
      <extLst>
        <ext xmlns:xlrd="http://schemas.microsoft.com/office/spreadsheetml/2017/richdata" uri="{3e2802c4-a4d2-4d8b-9148-e3be6c30e623}">
          <xlrd:rvb i="2441"/>
        </ext>
      </extLst>
    </bk>
    <bk>
      <extLst>
        <ext xmlns:xlrd="http://schemas.microsoft.com/office/spreadsheetml/2017/richdata" uri="{3e2802c4-a4d2-4d8b-9148-e3be6c30e623}">
          <xlrd:rvb i="2444"/>
        </ext>
      </extLst>
    </bk>
    <bk>
      <extLst>
        <ext xmlns:xlrd="http://schemas.microsoft.com/office/spreadsheetml/2017/richdata" uri="{3e2802c4-a4d2-4d8b-9148-e3be6c30e623}">
          <xlrd:rvb i="2447"/>
        </ext>
      </extLst>
    </bk>
    <bk>
      <extLst>
        <ext xmlns:xlrd="http://schemas.microsoft.com/office/spreadsheetml/2017/richdata" uri="{3e2802c4-a4d2-4d8b-9148-e3be6c30e623}">
          <xlrd:rvb i="2450"/>
        </ext>
      </extLst>
    </bk>
    <bk>
      <extLst>
        <ext xmlns:xlrd="http://schemas.microsoft.com/office/spreadsheetml/2017/richdata" uri="{3e2802c4-a4d2-4d8b-9148-e3be6c30e623}">
          <xlrd:rvb i="2453"/>
        </ext>
      </extLst>
    </bk>
    <bk>
      <extLst>
        <ext xmlns:xlrd="http://schemas.microsoft.com/office/spreadsheetml/2017/richdata" uri="{3e2802c4-a4d2-4d8b-9148-e3be6c30e623}">
          <xlrd:rvb i="2456"/>
        </ext>
      </extLst>
    </bk>
    <bk>
      <extLst>
        <ext xmlns:xlrd="http://schemas.microsoft.com/office/spreadsheetml/2017/richdata" uri="{3e2802c4-a4d2-4d8b-9148-e3be6c30e623}">
          <xlrd:rvb i="2462"/>
        </ext>
      </extLst>
    </bk>
    <bk>
      <extLst>
        <ext xmlns:xlrd="http://schemas.microsoft.com/office/spreadsheetml/2017/richdata" uri="{3e2802c4-a4d2-4d8b-9148-e3be6c30e623}">
          <xlrd:rvb i="2468"/>
        </ext>
      </extLst>
    </bk>
    <bk>
      <extLst>
        <ext xmlns:xlrd="http://schemas.microsoft.com/office/spreadsheetml/2017/richdata" uri="{3e2802c4-a4d2-4d8b-9148-e3be6c30e623}">
          <xlrd:rvb i="2474"/>
        </ext>
      </extLst>
    </bk>
    <bk>
      <extLst>
        <ext xmlns:xlrd="http://schemas.microsoft.com/office/spreadsheetml/2017/richdata" uri="{3e2802c4-a4d2-4d8b-9148-e3be6c30e623}">
          <xlrd:rvb i="2477"/>
        </ext>
      </extLst>
    </bk>
    <bk>
      <extLst>
        <ext xmlns:xlrd="http://schemas.microsoft.com/office/spreadsheetml/2017/richdata" uri="{3e2802c4-a4d2-4d8b-9148-e3be6c30e623}">
          <xlrd:rvb i="2480"/>
        </ext>
      </extLst>
    </bk>
    <bk>
      <extLst>
        <ext xmlns:xlrd="http://schemas.microsoft.com/office/spreadsheetml/2017/richdata" uri="{3e2802c4-a4d2-4d8b-9148-e3be6c30e623}">
          <xlrd:rvb i="2486"/>
        </ext>
      </extLst>
    </bk>
    <bk>
      <extLst>
        <ext xmlns:xlrd="http://schemas.microsoft.com/office/spreadsheetml/2017/richdata" uri="{3e2802c4-a4d2-4d8b-9148-e3be6c30e623}">
          <xlrd:rvb i="2492"/>
        </ext>
      </extLst>
    </bk>
    <bk>
      <extLst>
        <ext xmlns:xlrd="http://schemas.microsoft.com/office/spreadsheetml/2017/richdata" uri="{3e2802c4-a4d2-4d8b-9148-e3be6c30e623}">
          <xlrd:rvb i="2495"/>
        </ext>
      </extLst>
    </bk>
    <bk>
      <extLst>
        <ext xmlns:xlrd="http://schemas.microsoft.com/office/spreadsheetml/2017/richdata" uri="{3e2802c4-a4d2-4d8b-9148-e3be6c30e623}">
          <xlrd:rvb i="2498"/>
        </ext>
      </extLst>
    </bk>
    <bk>
      <extLst>
        <ext xmlns:xlrd="http://schemas.microsoft.com/office/spreadsheetml/2017/richdata" uri="{3e2802c4-a4d2-4d8b-9148-e3be6c30e623}">
          <xlrd:rvb i="2504"/>
        </ext>
      </extLst>
    </bk>
    <bk>
      <extLst>
        <ext xmlns:xlrd="http://schemas.microsoft.com/office/spreadsheetml/2017/richdata" uri="{3e2802c4-a4d2-4d8b-9148-e3be6c30e623}">
          <xlrd:rvb i="2510"/>
        </ext>
      </extLst>
    </bk>
    <bk>
      <extLst>
        <ext xmlns:xlrd="http://schemas.microsoft.com/office/spreadsheetml/2017/richdata" uri="{3e2802c4-a4d2-4d8b-9148-e3be6c30e623}">
          <xlrd:rvb i="2513"/>
        </ext>
      </extLst>
    </bk>
    <bk>
      <extLst>
        <ext xmlns:xlrd="http://schemas.microsoft.com/office/spreadsheetml/2017/richdata" uri="{3e2802c4-a4d2-4d8b-9148-e3be6c30e623}">
          <xlrd:rvb i="2519"/>
        </ext>
      </extLst>
    </bk>
    <bk>
      <extLst>
        <ext xmlns:xlrd="http://schemas.microsoft.com/office/spreadsheetml/2017/richdata" uri="{3e2802c4-a4d2-4d8b-9148-e3be6c30e623}">
          <xlrd:rvb i="2522"/>
        </ext>
      </extLst>
    </bk>
    <bk>
      <extLst>
        <ext xmlns:xlrd="http://schemas.microsoft.com/office/spreadsheetml/2017/richdata" uri="{3e2802c4-a4d2-4d8b-9148-e3be6c30e623}">
          <xlrd:rvb i="2525"/>
        </ext>
      </extLst>
    </bk>
    <bk>
      <extLst>
        <ext xmlns:xlrd="http://schemas.microsoft.com/office/spreadsheetml/2017/richdata" uri="{3e2802c4-a4d2-4d8b-9148-e3be6c30e623}">
          <xlrd:rvb i="2531"/>
        </ext>
      </extLst>
    </bk>
    <bk>
      <extLst>
        <ext xmlns:xlrd="http://schemas.microsoft.com/office/spreadsheetml/2017/richdata" uri="{3e2802c4-a4d2-4d8b-9148-e3be6c30e623}">
          <xlrd:rvb i="2537"/>
        </ext>
      </extLst>
    </bk>
    <bk>
      <extLst>
        <ext xmlns:xlrd="http://schemas.microsoft.com/office/spreadsheetml/2017/richdata" uri="{3e2802c4-a4d2-4d8b-9148-e3be6c30e623}">
          <xlrd:rvb i="2540"/>
        </ext>
      </extLst>
    </bk>
    <bk>
      <extLst>
        <ext xmlns:xlrd="http://schemas.microsoft.com/office/spreadsheetml/2017/richdata" uri="{3e2802c4-a4d2-4d8b-9148-e3be6c30e623}">
          <xlrd:rvb i="2543"/>
        </ext>
      </extLst>
    </bk>
    <bk>
      <extLst>
        <ext xmlns:xlrd="http://schemas.microsoft.com/office/spreadsheetml/2017/richdata" uri="{3e2802c4-a4d2-4d8b-9148-e3be6c30e623}">
          <xlrd:rvb i="2546"/>
        </ext>
      </extLst>
    </bk>
    <bk>
      <extLst>
        <ext xmlns:xlrd="http://schemas.microsoft.com/office/spreadsheetml/2017/richdata" uri="{3e2802c4-a4d2-4d8b-9148-e3be6c30e623}">
          <xlrd:rvb i="2549"/>
        </ext>
      </extLst>
    </bk>
    <bk>
      <extLst>
        <ext xmlns:xlrd="http://schemas.microsoft.com/office/spreadsheetml/2017/richdata" uri="{3e2802c4-a4d2-4d8b-9148-e3be6c30e623}">
          <xlrd:rvb i="2552"/>
        </ext>
      </extLst>
    </bk>
    <bk>
      <extLst>
        <ext xmlns:xlrd="http://schemas.microsoft.com/office/spreadsheetml/2017/richdata" uri="{3e2802c4-a4d2-4d8b-9148-e3be6c30e623}">
          <xlrd:rvb i="2555"/>
        </ext>
      </extLst>
    </bk>
    <bk>
      <extLst>
        <ext xmlns:xlrd="http://schemas.microsoft.com/office/spreadsheetml/2017/richdata" uri="{3e2802c4-a4d2-4d8b-9148-e3be6c30e623}">
          <xlrd:rvb i="2558"/>
        </ext>
      </extLst>
    </bk>
    <bk>
      <extLst>
        <ext xmlns:xlrd="http://schemas.microsoft.com/office/spreadsheetml/2017/richdata" uri="{3e2802c4-a4d2-4d8b-9148-e3be6c30e623}">
          <xlrd:rvb i="2564"/>
        </ext>
      </extLst>
    </bk>
    <bk>
      <extLst>
        <ext xmlns:xlrd="http://schemas.microsoft.com/office/spreadsheetml/2017/richdata" uri="{3e2802c4-a4d2-4d8b-9148-e3be6c30e623}">
          <xlrd:rvb i="2567"/>
        </ext>
      </extLst>
    </bk>
    <bk>
      <extLst>
        <ext xmlns:xlrd="http://schemas.microsoft.com/office/spreadsheetml/2017/richdata" uri="{3e2802c4-a4d2-4d8b-9148-e3be6c30e623}">
          <xlrd:rvb i="2573"/>
        </ext>
      </extLst>
    </bk>
    <bk>
      <extLst>
        <ext xmlns:xlrd="http://schemas.microsoft.com/office/spreadsheetml/2017/richdata" uri="{3e2802c4-a4d2-4d8b-9148-e3be6c30e623}">
          <xlrd:rvb i="2576"/>
        </ext>
      </extLst>
    </bk>
    <bk>
      <extLst>
        <ext xmlns:xlrd="http://schemas.microsoft.com/office/spreadsheetml/2017/richdata" uri="{3e2802c4-a4d2-4d8b-9148-e3be6c30e623}">
          <xlrd:rvb i="2579"/>
        </ext>
      </extLst>
    </bk>
    <bk>
      <extLst>
        <ext xmlns:xlrd="http://schemas.microsoft.com/office/spreadsheetml/2017/richdata" uri="{3e2802c4-a4d2-4d8b-9148-e3be6c30e623}">
          <xlrd:rvb i="2582"/>
        </ext>
      </extLst>
    </bk>
    <bk>
      <extLst>
        <ext xmlns:xlrd="http://schemas.microsoft.com/office/spreadsheetml/2017/richdata" uri="{3e2802c4-a4d2-4d8b-9148-e3be6c30e623}">
          <xlrd:rvb i="2585"/>
        </ext>
      </extLst>
    </bk>
    <bk>
      <extLst>
        <ext xmlns:xlrd="http://schemas.microsoft.com/office/spreadsheetml/2017/richdata" uri="{3e2802c4-a4d2-4d8b-9148-e3be6c30e623}">
          <xlrd:rvb i="2588"/>
        </ext>
      </extLst>
    </bk>
    <bk>
      <extLst>
        <ext xmlns:xlrd="http://schemas.microsoft.com/office/spreadsheetml/2017/richdata" uri="{3e2802c4-a4d2-4d8b-9148-e3be6c30e623}">
          <xlrd:rvb i="2594"/>
        </ext>
      </extLst>
    </bk>
    <bk>
      <extLst>
        <ext xmlns:xlrd="http://schemas.microsoft.com/office/spreadsheetml/2017/richdata" uri="{3e2802c4-a4d2-4d8b-9148-e3be6c30e623}">
          <xlrd:rvb i="2597"/>
        </ext>
      </extLst>
    </bk>
    <bk>
      <extLst>
        <ext xmlns:xlrd="http://schemas.microsoft.com/office/spreadsheetml/2017/richdata" uri="{3e2802c4-a4d2-4d8b-9148-e3be6c30e623}">
          <xlrd:rvb i="2600"/>
        </ext>
      </extLst>
    </bk>
    <bk>
      <extLst>
        <ext xmlns:xlrd="http://schemas.microsoft.com/office/spreadsheetml/2017/richdata" uri="{3e2802c4-a4d2-4d8b-9148-e3be6c30e623}">
          <xlrd:rvb i="2603"/>
        </ext>
      </extLst>
    </bk>
    <bk>
      <extLst>
        <ext xmlns:xlrd="http://schemas.microsoft.com/office/spreadsheetml/2017/richdata" uri="{3e2802c4-a4d2-4d8b-9148-e3be6c30e623}">
          <xlrd:rvb i="2606"/>
        </ext>
      </extLst>
    </bk>
    <bk>
      <extLst>
        <ext xmlns:xlrd="http://schemas.microsoft.com/office/spreadsheetml/2017/richdata" uri="{3e2802c4-a4d2-4d8b-9148-e3be6c30e623}">
          <xlrd:rvb i="2609"/>
        </ext>
      </extLst>
    </bk>
    <bk>
      <extLst>
        <ext xmlns:xlrd="http://schemas.microsoft.com/office/spreadsheetml/2017/richdata" uri="{3e2802c4-a4d2-4d8b-9148-e3be6c30e623}">
          <xlrd:rvb i="2612"/>
        </ext>
      </extLst>
    </bk>
    <bk>
      <extLst>
        <ext xmlns:xlrd="http://schemas.microsoft.com/office/spreadsheetml/2017/richdata" uri="{3e2802c4-a4d2-4d8b-9148-e3be6c30e623}">
          <xlrd:rvb i="2615"/>
        </ext>
      </extLst>
    </bk>
    <bk>
      <extLst>
        <ext xmlns:xlrd="http://schemas.microsoft.com/office/spreadsheetml/2017/richdata" uri="{3e2802c4-a4d2-4d8b-9148-e3be6c30e623}">
          <xlrd:rvb i="2618"/>
        </ext>
      </extLst>
    </bk>
    <bk>
      <extLst>
        <ext xmlns:xlrd="http://schemas.microsoft.com/office/spreadsheetml/2017/richdata" uri="{3e2802c4-a4d2-4d8b-9148-e3be6c30e623}">
          <xlrd:rvb i="2621"/>
        </ext>
      </extLst>
    </bk>
    <bk>
      <extLst>
        <ext xmlns:xlrd="http://schemas.microsoft.com/office/spreadsheetml/2017/richdata" uri="{3e2802c4-a4d2-4d8b-9148-e3be6c30e623}">
          <xlrd:rvb i="2624"/>
        </ext>
      </extLst>
    </bk>
    <bk>
      <extLst>
        <ext xmlns:xlrd="http://schemas.microsoft.com/office/spreadsheetml/2017/richdata" uri="{3e2802c4-a4d2-4d8b-9148-e3be6c30e623}">
          <xlrd:rvb i="2627"/>
        </ext>
      </extLst>
    </bk>
    <bk>
      <extLst>
        <ext xmlns:xlrd="http://schemas.microsoft.com/office/spreadsheetml/2017/richdata" uri="{3e2802c4-a4d2-4d8b-9148-e3be6c30e623}">
          <xlrd:rvb i="2630"/>
        </ext>
      </extLst>
    </bk>
    <bk>
      <extLst>
        <ext xmlns:xlrd="http://schemas.microsoft.com/office/spreadsheetml/2017/richdata" uri="{3e2802c4-a4d2-4d8b-9148-e3be6c30e623}">
          <xlrd:rvb i="2633"/>
        </ext>
      </extLst>
    </bk>
    <bk>
      <extLst>
        <ext xmlns:xlrd="http://schemas.microsoft.com/office/spreadsheetml/2017/richdata" uri="{3e2802c4-a4d2-4d8b-9148-e3be6c30e623}">
          <xlrd:rvb i="2636"/>
        </ext>
      </extLst>
    </bk>
    <bk>
      <extLst>
        <ext xmlns:xlrd="http://schemas.microsoft.com/office/spreadsheetml/2017/richdata" uri="{3e2802c4-a4d2-4d8b-9148-e3be6c30e623}">
          <xlrd:rvb i="2638"/>
        </ext>
      </extLst>
    </bk>
    <bk>
      <extLst>
        <ext xmlns:xlrd="http://schemas.microsoft.com/office/spreadsheetml/2017/richdata" uri="{3e2802c4-a4d2-4d8b-9148-e3be6c30e623}">
          <xlrd:rvb i="2640"/>
        </ext>
      </extLst>
    </bk>
    <bk>
      <extLst>
        <ext xmlns:xlrd="http://schemas.microsoft.com/office/spreadsheetml/2017/richdata" uri="{3e2802c4-a4d2-4d8b-9148-e3be6c30e623}">
          <xlrd:rvb i="2642"/>
        </ext>
      </extLst>
    </bk>
    <bk>
      <extLst>
        <ext xmlns:xlrd="http://schemas.microsoft.com/office/spreadsheetml/2017/richdata" uri="{3e2802c4-a4d2-4d8b-9148-e3be6c30e623}">
          <xlrd:rvb i="2644"/>
        </ext>
      </extLst>
    </bk>
    <bk>
      <extLst>
        <ext xmlns:xlrd="http://schemas.microsoft.com/office/spreadsheetml/2017/richdata" uri="{3e2802c4-a4d2-4d8b-9148-e3be6c30e623}">
          <xlrd:rvb i="2646"/>
        </ext>
      </extLst>
    </bk>
    <bk>
      <extLst>
        <ext xmlns:xlrd="http://schemas.microsoft.com/office/spreadsheetml/2017/richdata" uri="{3e2802c4-a4d2-4d8b-9148-e3be6c30e623}">
          <xlrd:rvb i="2648"/>
        </ext>
      </extLst>
    </bk>
    <bk>
      <extLst>
        <ext xmlns:xlrd="http://schemas.microsoft.com/office/spreadsheetml/2017/richdata" uri="{3e2802c4-a4d2-4d8b-9148-e3be6c30e623}">
          <xlrd:rvb i="2650"/>
        </ext>
      </extLst>
    </bk>
    <bk>
      <extLst>
        <ext xmlns:xlrd="http://schemas.microsoft.com/office/spreadsheetml/2017/richdata" uri="{3e2802c4-a4d2-4d8b-9148-e3be6c30e623}">
          <xlrd:rvb i="2652"/>
        </ext>
      </extLst>
    </bk>
    <bk>
      <extLst>
        <ext xmlns:xlrd="http://schemas.microsoft.com/office/spreadsheetml/2017/richdata" uri="{3e2802c4-a4d2-4d8b-9148-e3be6c30e623}">
          <xlrd:rvb i="2654"/>
        </ext>
      </extLst>
    </bk>
    <bk>
      <extLst>
        <ext xmlns:xlrd="http://schemas.microsoft.com/office/spreadsheetml/2017/richdata" uri="{3e2802c4-a4d2-4d8b-9148-e3be6c30e623}">
          <xlrd:rvb i="2656"/>
        </ext>
      </extLst>
    </bk>
    <bk>
      <extLst>
        <ext xmlns:xlrd="http://schemas.microsoft.com/office/spreadsheetml/2017/richdata" uri="{3e2802c4-a4d2-4d8b-9148-e3be6c30e623}">
          <xlrd:rvb i="2658"/>
        </ext>
      </extLst>
    </bk>
    <bk>
      <extLst>
        <ext xmlns:xlrd="http://schemas.microsoft.com/office/spreadsheetml/2017/richdata" uri="{3e2802c4-a4d2-4d8b-9148-e3be6c30e623}">
          <xlrd:rvb i="2660"/>
        </ext>
      </extLst>
    </bk>
    <bk>
      <extLst>
        <ext xmlns:xlrd="http://schemas.microsoft.com/office/spreadsheetml/2017/richdata" uri="{3e2802c4-a4d2-4d8b-9148-e3be6c30e623}">
          <xlrd:rvb i="2662"/>
        </ext>
      </extLst>
    </bk>
    <bk>
      <extLst>
        <ext xmlns:xlrd="http://schemas.microsoft.com/office/spreadsheetml/2017/richdata" uri="{3e2802c4-a4d2-4d8b-9148-e3be6c30e623}">
          <xlrd:rvb i="2664"/>
        </ext>
      </extLst>
    </bk>
    <bk>
      <extLst>
        <ext xmlns:xlrd="http://schemas.microsoft.com/office/spreadsheetml/2017/richdata" uri="{3e2802c4-a4d2-4d8b-9148-e3be6c30e623}">
          <xlrd:rvb i="2666"/>
        </ext>
      </extLst>
    </bk>
    <bk>
      <extLst>
        <ext xmlns:xlrd="http://schemas.microsoft.com/office/spreadsheetml/2017/richdata" uri="{3e2802c4-a4d2-4d8b-9148-e3be6c30e623}">
          <xlrd:rvb i="2672"/>
        </ext>
      </extLst>
    </bk>
    <bk>
      <extLst>
        <ext xmlns:xlrd="http://schemas.microsoft.com/office/spreadsheetml/2017/richdata" uri="{3e2802c4-a4d2-4d8b-9148-e3be6c30e623}">
          <xlrd:rvb i="2674"/>
        </ext>
      </extLst>
    </bk>
    <bk>
      <extLst>
        <ext xmlns:xlrd="http://schemas.microsoft.com/office/spreadsheetml/2017/richdata" uri="{3e2802c4-a4d2-4d8b-9148-e3be6c30e623}">
          <xlrd:rvb i="2676"/>
        </ext>
      </extLst>
    </bk>
    <bk>
      <extLst>
        <ext xmlns:xlrd="http://schemas.microsoft.com/office/spreadsheetml/2017/richdata" uri="{3e2802c4-a4d2-4d8b-9148-e3be6c30e623}">
          <xlrd:rvb i="2678"/>
        </ext>
      </extLst>
    </bk>
    <bk>
      <extLst>
        <ext xmlns:xlrd="http://schemas.microsoft.com/office/spreadsheetml/2017/richdata" uri="{3e2802c4-a4d2-4d8b-9148-e3be6c30e623}">
          <xlrd:rvb i="2680"/>
        </ext>
      </extLst>
    </bk>
    <bk>
      <extLst>
        <ext xmlns:xlrd="http://schemas.microsoft.com/office/spreadsheetml/2017/richdata" uri="{3e2802c4-a4d2-4d8b-9148-e3be6c30e623}">
          <xlrd:rvb i="2682"/>
        </ext>
      </extLst>
    </bk>
    <bk>
      <extLst>
        <ext xmlns:xlrd="http://schemas.microsoft.com/office/spreadsheetml/2017/richdata" uri="{3e2802c4-a4d2-4d8b-9148-e3be6c30e623}">
          <xlrd:rvb i="2685"/>
        </ext>
      </extLst>
    </bk>
    <bk>
      <extLst>
        <ext xmlns:xlrd="http://schemas.microsoft.com/office/spreadsheetml/2017/richdata" uri="{3e2802c4-a4d2-4d8b-9148-e3be6c30e623}">
          <xlrd:rvb i="2688"/>
        </ext>
      </extLst>
    </bk>
    <bk>
      <extLst>
        <ext xmlns:xlrd="http://schemas.microsoft.com/office/spreadsheetml/2017/richdata" uri="{3e2802c4-a4d2-4d8b-9148-e3be6c30e623}">
          <xlrd:rvb i="2691"/>
        </ext>
      </extLst>
    </bk>
    <bk>
      <extLst>
        <ext xmlns:xlrd="http://schemas.microsoft.com/office/spreadsheetml/2017/richdata" uri="{3e2802c4-a4d2-4d8b-9148-e3be6c30e623}">
          <xlrd:rvb i="2697"/>
        </ext>
      </extLst>
    </bk>
    <bk>
      <extLst>
        <ext xmlns:xlrd="http://schemas.microsoft.com/office/spreadsheetml/2017/richdata" uri="{3e2802c4-a4d2-4d8b-9148-e3be6c30e623}">
          <xlrd:rvb i="2700"/>
        </ext>
      </extLst>
    </bk>
    <bk>
      <extLst>
        <ext xmlns:xlrd="http://schemas.microsoft.com/office/spreadsheetml/2017/richdata" uri="{3e2802c4-a4d2-4d8b-9148-e3be6c30e623}">
          <xlrd:rvb i="2705"/>
        </ext>
      </extLst>
    </bk>
    <bk>
      <extLst>
        <ext xmlns:xlrd="http://schemas.microsoft.com/office/spreadsheetml/2017/richdata" uri="{3e2802c4-a4d2-4d8b-9148-e3be6c30e623}">
          <xlrd:rvb i="2707"/>
        </ext>
      </extLst>
    </bk>
    <bk>
      <extLst>
        <ext xmlns:xlrd="http://schemas.microsoft.com/office/spreadsheetml/2017/richdata" uri="{3e2802c4-a4d2-4d8b-9148-e3be6c30e623}">
          <xlrd:rvb i="2713"/>
        </ext>
      </extLst>
    </bk>
    <bk>
      <extLst>
        <ext xmlns:xlrd="http://schemas.microsoft.com/office/spreadsheetml/2017/richdata" uri="{3e2802c4-a4d2-4d8b-9148-e3be6c30e623}">
          <xlrd:rvb i="2715"/>
        </ext>
      </extLst>
    </bk>
    <bk>
      <extLst>
        <ext xmlns:xlrd="http://schemas.microsoft.com/office/spreadsheetml/2017/richdata" uri="{3e2802c4-a4d2-4d8b-9148-e3be6c30e623}">
          <xlrd:rvb i="2717"/>
        </ext>
      </extLst>
    </bk>
    <bk>
      <extLst>
        <ext xmlns:xlrd="http://schemas.microsoft.com/office/spreadsheetml/2017/richdata" uri="{3e2802c4-a4d2-4d8b-9148-e3be6c30e623}">
          <xlrd:rvb i="2719"/>
        </ext>
      </extLst>
    </bk>
    <bk>
      <extLst>
        <ext xmlns:xlrd="http://schemas.microsoft.com/office/spreadsheetml/2017/richdata" uri="{3e2802c4-a4d2-4d8b-9148-e3be6c30e623}">
          <xlrd:rvb i="2722"/>
        </ext>
      </extLst>
    </bk>
    <bk>
      <extLst>
        <ext xmlns:xlrd="http://schemas.microsoft.com/office/spreadsheetml/2017/richdata" uri="{3e2802c4-a4d2-4d8b-9148-e3be6c30e623}">
          <xlrd:rvb i="2728"/>
        </ext>
      </extLst>
    </bk>
    <bk>
      <extLst>
        <ext xmlns:xlrd="http://schemas.microsoft.com/office/spreadsheetml/2017/richdata" uri="{3e2802c4-a4d2-4d8b-9148-e3be6c30e623}">
          <xlrd:rvb i="2730"/>
        </ext>
      </extLst>
    </bk>
    <bk>
      <extLst>
        <ext xmlns:xlrd="http://schemas.microsoft.com/office/spreadsheetml/2017/richdata" uri="{3e2802c4-a4d2-4d8b-9148-e3be6c30e623}">
          <xlrd:rvb i="2736"/>
        </ext>
      </extLst>
    </bk>
    <bk>
      <extLst>
        <ext xmlns:xlrd="http://schemas.microsoft.com/office/spreadsheetml/2017/richdata" uri="{3e2802c4-a4d2-4d8b-9148-e3be6c30e623}">
          <xlrd:rvb i="2739"/>
        </ext>
      </extLst>
    </bk>
    <bk>
      <extLst>
        <ext xmlns:xlrd="http://schemas.microsoft.com/office/spreadsheetml/2017/richdata" uri="{3e2802c4-a4d2-4d8b-9148-e3be6c30e623}">
          <xlrd:rvb i="2742"/>
        </ext>
      </extLst>
    </bk>
    <bk>
      <extLst>
        <ext xmlns:xlrd="http://schemas.microsoft.com/office/spreadsheetml/2017/richdata" uri="{3e2802c4-a4d2-4d8b-9148-e3be6c30e623}">
          <xlrd:rvb i="2744"/>
        </ext>
      </extLst>
    </bk>
    <bk>
      <extLst>
        <ext xmlns:xlrd="http://schemas.microsoft.com/office/spreadsheetml/2017/richdata" uri="{3e2802c4-a4d2-4d8b-9148-e3be6c30e623}">
          <xlrd:rvb i="2746"/>
        </ext>
      </extLst>
    </bk>
    <bk>
      <extLst>
        <ext xmlns:xlrd="http://schemas.microsoft.com/office/spreadsheetml/2017/richdata" uri="{3e2802c4-a4d2-4d8b-9148-e3be6c30e623}">
          <xlrd:rvb i="2748"/>
        </ext>
      </extLst>
    </bk>
    <bk>
      <extLst>
        <ext xmlns:xlrd="http://schemas.microsoft.com/office/spreadsheetml/2017/richdata" uri="{3e2802c4-a4d2-4d8b-9148-e3be6c30e623}">
          <xlrd:rvb i="2751"/>
        </ext>
      </extLst>
    </bk>
    <bk>
      <extLst>
        <ext xmlns:xlrd="http://schemas.microsoft.com/office/spreadsheetml/2017/richdata" uri="{3e2802c4-a4d2-4d8b-9148-e3be6c30e623}">
          <xlrd:rvb i="2753"/>
        </ext>
      </extLst>
    </bk>
  </futureMetadata>
  <cellMetadata count="1">
    <bk>
      <rc t="1" v="0"/>
    </bk>
  </cellMetadata>
  <valueMetadata count="670">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valueMetadata>
</metadata>
</file>

<file path=xl/sharedStrings.xml><?xml version="1.0" encoding="utf-8"?>
<sst xmlns="http://schemas.openxmlformats.org/spreadsheetml/2006/main" count="11362" uniqueCount="1359">
  <si>
    <t>ISM Manufacturing</t>
  </si>
  <si>
    <t>Textile Mills</t>
  </si>
  <si>
    <t>Miscellaneous Manufacturing</t>
  </si>
  <si>
    <t>Food, Beverage &amp; Tobacco Products</t>
  </si>
  <si>
    <t>Nonmetallic Mineral Products</t>
  </si>
  <si>
    <t>Computer &amp; Electronic Products</t>
  </si>
  <si>
    <t>Furniture &amp; Related Products</t>
  </si>
  <si>
    <t>Paper Products</t>
  </si>
  <si>
    <t>Printing &amp; Related Support Activities</t>
  </si>
  <si>
    <t>Petroleum &amp; Coal Products</t>
  </si>
  <si>
    <t>Chemical Products</t>
  </si>
  <si>
    <t>Machinery</t>
  </si>
  <si>
    <t>Fabricated Metal Products</t>
  </si>
  <si>
    <t>Electrical Equipment, Appliances &amp; Components</t>
  </si>
  <si>
    <t>Transportation Equipment</t>
  </si>
  <si>
    <t>Plastics &amp; Rubber Products</t>
  </si>
  <si>
    <t>Primary Metals</t>
  </si>
  <si>
    <t>Apparel, Leather &amp; Allied Products</t>
  </si>
  <si>
    <t>Wood Products</t>
  </si>
  <si>
    <t>Growth</t>
  </si>
  <si>
    <t>Contraction</t>
  </si>
  <si>
    <t>Neutral</t>
  </si>
  <si>
    <t>January 2017</t>
  </si>
  <si>
    <t>February 2017</t>
  </si>
  <si>
    <t>March 2017</t>
  </si>
  <si>
    <t>April 2017</t>
  </si>
  <si>
    <t xml:space="preserve"> Furniture &amp; Related Products</t>
  </si>
  <si>
    <t xml:space="preserve"> Plastics &amp; Rubber Products</t>
  </si>
  <si>
    <t xml:space="preserve"> Machinery</t>
  </si>
  <si>
    <t xml:space="preserve"> Primary Metals</t>
  </si>
  <si>
    <t xml:space="preserve"> Food, Beverage &amp; Tobacco Products</t>
  </si>
  <si>
    <t xml:space="preserve"> Electrical Equipment, Appliances &amp; Components</t>
  </si>
  <si>
    <t xml:space="preserve"> Paper Products</t>
  </si>
  <si>
    <t xml:space="preserve"> Miscellaneous Manufacturing</t>
  </si>
  <si>
    <t xml:space="preserve"> Computer &amp; Electronic Products</t>
  </si>
  <si>
    <t xml:space="preserve"> Transportation Equipment</t>
  </si>
  <si>
    <t xml:space="preserve"> Chemical Products</t>
  </si>
  <si>
    <t xml:space="preserve"> Fabricated Metal Products</t>
  </si>
  <si>
    <t xml:space="preserve"> Petroleum &amp; Coal Products</t>
  </si>
  <si>
    <t xml:space="preserve"> Textile Mills</t>
  </si>
  <si>
    <t xml:space="preserve"> Nonmetallic Mineral Products</t>
  </si>
  <si>
    <t xml:space="preserve"> Printing &amp; Related Support Activities</t>
  </si>
  <si>
    <t>Transportation Equipment.</t>
  </si>
  <si>
    <t>May 2017</t>
  </si>
  <si>
    <t>June 2017</t>
  </si>
  <si>
    <t xml:space="preserve"> Wood Products</t>
  </si>
  <si>
    <t>July 2017</t>
  </si>
  <si>
    <t>August 2017</t>
  </si>
  <si>
    <t>September 2017</t>
  </si>
  <si>
    <t xml:space="preserve"> Apparel, Leather &amp; Allied Products</t>
  </si>
  <si>
    <t xml:space="preserve"> and Primary Metals.</t>
  </si>
  <si>
    <t>Primary Metals.</t>
  </si>
  <si>
    <t>New orders</t>
  </si>
  <si>
    <t>Fabricated Metal Products.</t>
  </si>
  <si>
    <t xml:space="preserve"> Food, Beverage and Tobacco Products</t>
  </si>
  <si>
    <t xml:space="preserve"> Petroleum and Coal Products</t>
  </si>
  <si>
    <t xml:space="preserve"> Computer and Electronic Products</t>
  </si>
  <si>
    <t xml:space="preserve"> Electrical Equipment, Appliances and Components</t>
  </si>
  <si>
    <t xml:space="preserve"> Furniture and Related Products</t>
  </si>
  <si>
    <t xml:space="preserve"> Plastics and Rubber Products</t>
  </si>
  <si>
    <t>June 2019</t>
  </si>
  <si>
    <t>July 2019</t>
  </si>
  <si>
    <t>August 2019</t>
  </si>
  <si>
    <t>September 2019</t>
  </si>
  <si>
    <t>October 2019</t>
  </si>
  <si>
    <t>November 2019</t>
  </si>
  <si>
    <t>December 2019</t>
  </si>
  <si>
    <t>Industry</t>
  </si>
  <si>
    <t>Market Cap</t>
  </si>
  <si>
    <t>PEP</t>
  </si>
  <si>
    <t>MNST</t>
  </si>
  <si>
    <t>SLGN</t>
  </si>
  <si>
    <t>Utilities</t>
  </si>
  <si>
    <t>HUN</t>
  </si>
  <si>
    <t>MTX</t>
  </si>
  <si>
    <t>ASH</t>
  </si>
  <si>
    <t>MEC</t>
  </si>
  <si>
    <t>Разпределение на основните сектори - Тук изчислявам какви са настроенията в различните сектори</t>
  </si>
  <si>
    <t xml:space="preserve"> and Electrical Equipment, Appliances &amp; Components.</t>
  </si>
  <si>
    <t xml:space="preserve">Transportation Equipment </t>
  </si>
  <si>
    <t>June 2020</t>
  </si>
  <si>
    <t>July 2020</t>
  </si>
  <si>
    <t>August 2020</t>
  </si>
  <si>
    <t>September 2020</t>
  </si>
  <si>
    <t>Contracion</t>
  </si>
  <si>
    <t>My recommendation</t>
  </si>
  <si>
    <t>Hold</t>
  </si>
  <si>
    <t>Buy</t>
  </si>
  <si>
    <t>Sell</t>
  </si>
  <si>
    <t>Main ISM Data</t>
  </si>
  <si>
    <t>1. Събиране на историческа информация за 4 месеца назад от ISM доклада - основни сектори</t>
  </si>
  <si>
    <t>Production</t>
  </si>
  <si>
    <t>Employment</t>
  </si>
  <si>
    <t>Miscellaneous Manufacturing.</t>
  </si>
  <si>
    <t>Deliveries</t>
  </si>
  <si>
    <t>Inventories</t>
  </si>
  <si>
    <t> Apparel, Leather &amp; Allied Products</t>
  </si>
  <si>
    <t xml:space="preserve"> and Chemical Products.</t>
  </si>
  <si>
    <t xml:space="preserve">Miscellaneous Manufacturing </t>
  </si>
  <si>
    <t>New Orders</t>
  </si>
  <si>
    <t>3. Събиране на историческа информация за 4 месеца назад от ISM доклада - Основен PMI с основни данни за Новите поръчки, Производството и т.н.</t>
  </si>
  <si>
    <t>PMI</t>
  </si>
  <si>
    <t>TDG</t>
  </si>
  <si>
    <t>LKQ</t>
  </si>
  <si>
    <t>LCII</t>
  </si>
  <si>
    <t>Printing &amp; Related Support Activities.</t>
  </si>
  <si>
    <t xml:space="preserve">Chemical Products </t>
  </si>
  <si>
    <t>October 2020</t>
  </si>
  <si>
    <t>Recommendation history</t>
  </si>
  <si>
    <t>My recommendation after September ISM</t>
  </si>
  <si>
    <t>Забелязваме леко понижение в темпа на растеж, но PMI остава на нива от 7. Новите поръчки, заедно с новонаетите в сектора засилват ръста си и показват, че перспективите остават силно позитивни. Наблюдаваме застой на производството, но това ще се промени предвид новозаетите в сектора. Настроенията остават силно позитивни, тъй като пандемията изстреля строителството на евтини сглобяеми къщи в по-малките населени места в космоса. Търсенето остава силно!. Какво казват цифрите? New orders: 15; Employment: 10; Production: 0; Deliveries: -12; Inventory: -6;</t>
  </si>
  <si>
    <t>My recommendation after October ISM</t>
  </si>
  <si>
    <t>Long</t>
  </si>
  <si>
    <t>Short</t>
  </si>
  <si>
    <t>Food Beverage and tabocco</t>
  </si>
  <si>
    <t>Chemical products</t>
  </si>
  <si>
    <t>https://collegegrad.com/</t>
  </si>
  <si>
    <t>https://collegegrad.com/industries/computer-and-electronic-product-manufacturing</t>
  </si>
  <si>
    <t>https://collegegrad.com/industries</t>
  </si>
  <si>
    <t>Химически производители: Торове и пестициди в САЩ</t>
  </si>
  <si>
    <t>NTR</t>
  </si>
  <si>
    <t>SMG</t>
  </si>
  <si>
    <t>Химически производители: Бои и лакове</t>
  </si>
  <si>
    <t> Wood Products</t>
  </si>
  <si>
    <t>"West Coast port issue has been a problem for exporting." Food, Beverage &amp; Tobacco Products</t>
  </si>
  <si>
    <t>"Business is steady to slightly up." Fabricated Metal Products</t>
  </si>
  <si>
    <t>"The major concern for us across the board is the ongoing situation with the West Coast ports. Air freight and overtime have been required to cover for products waiting to be offloaded at the ports." Transportation Equipment</t>
  </si>
  <si>
    <t>"Lower oil and natural gas prices continue to put pressure on our revenues. We continue to pursue capital budget cuts and rate reduction efforts with our suppliers." Petroleum &amp; Coal Products</t>
  </si>
  <si>
    <t>"The dock delay on the West Coast is seriously impacting the supply chain logistics." Computer &amp; Electronic Products</t>
  </si>
  <si>
    <t>"Kind of a mixed bag right now. Some product demand up, some down, basically flat." Chemical Products</t>
  </si>
  <si>
    <t>"West Coast port congestion and work slowdowns by the union is hurting our imports and exports, getting worse by the week." Miscellaneous Manufacturing</t>
  </si>
  <si>
    <t>"Customer behavior is being negatively impacted by ongoing resin price decreases. Order placement is being delayed to receive lower finished good pricing." Plastics &amp; Rubber Products</t>
  </si>
  <si>
    <t>"Business in general is staying its course. Concerns abound over strike possibilities by West Coast longshoremen." Machinery</t>
  </si>
  <si>
    <t>"Improving and 2015 off to a good start." Furniture &amp; Related Products</t>
  </si>
  <si>
    <t>Coments</t>
  </si>
  <si>
    <t>"Falling energies have helped on the cost side while sales are getting a boost through improvements in consumer disposable income." Food, Beverage &amp; Tobacco Products</t>
  </si>
  <si>
    <t>"Our business is still strong and on projection. Dollar strength is challenging for our international business." Fabricated Metal Products</t>
  </si>
  <si>
    <t>"Business is still extremely strong." Transportation Equipment</t>
  </si>
  <si>
    <t>"Oil prices impacting drilling and project activity. Pursuing cost reductions from suppliers for a wide variety of goods and services." Petroleum &amp; Coal Products</t>
  </si>
  <si>
    <t>"Business really starting to slow down. Oil pricing is having a major effect on energy markets." Computer &amp; Electronic Products</t>
  </si>
  <si>
    <t>"Steady Q1 demand but somewhat interrupted by weather." Primary Metals</t>
  </si>
  <si>
    <t>"Operating costs are higher due to increases in healthcare premiums." Miscellaneous Manufacturing</t>
  </si>
  <si>
    <t>"March business is improving over Jan-Feb, thawing out of this crazy winter." Paper Products</t>
  </si>
  <si>
    <t>"Dealing with ongoing delivery issues associated with congestion at the U.S. West Coast and Vancouver ports." Machinery</t>
  </si>
  <si>
    <t>"Congestion at the West Coast ports delaying incoming products." Textile Mills</t>
  </si>
  <si>
    <t>"Low energy costs continue to help the bottom line." Food, Beverage &amp; Tobacco Products</t>
  </si>
  <si>
    <t>"Automotive industry is still very strong." Fabricated Metal Products</t>
  </si>
  <si>
    <t>"Business holding relatively flat in North America, softening a bit globally." Transportation Equipment</t>
  </si>
  <si>
    <t>"Foreign Exchange is reducing revenue, but volume has remained consistent." Chemical Products</t>
  </si>
  <si>
    <t>"International shipments still being delayed by the strikes at ports on the West Coast." Computer &amp; Electronic Products</t>
  </si>
  <si>
    <t>"Production and orders remain strong and steady." Primary Metals</t>
  </si>
  <si>
    <t>"Business conditions are good, with slowly rising demand for our products." Miscellaneous Manufacturing</t>
  </si>
  <si>
    <t>"Labor, both skilled and unskilled, remains difficult to find qualified individuals." Furniture &amp; Related Products</t>
  </si>
  <si>
    <t>"Continuing to expedite shipments through Vancouver due to ongoing port delays." Machinery</t>
  </si>
  <si>
    <t>"Customers perceive that raw materials prices have bottomed out so are now releasing orders." Plastics &amp; Rubber Products</t>
  </si>
  <si>
    <t>Employments</t>
  </si>
  <si>
    <t>"Economy is showing signs of improvement." Food, Beverage &amp; Tobacco Products</t>
  </si>
  <si>
    <t>"Automotive is still strong. However, steel prices have dropped due to overcapacity and the strong US dollar." Fabricated Metal Products</t>
  </si>
  <si>
    <t>"Overall business is steady. Employment in this area is up, a good sign." Transportation Equipment</t>
  </si>
  <si>
    <t>"Strong spring demand in agriculture." Chemical Products</t>
  </si>
  <si>
    <t>"The exchange rate on the dollar is hurting our sales in Asia. The conversion rate is lowering our profit in Europe where we sell in Euros." Computer &amp; Electronic Products</t>
  </si>
  <si>
    <t>"Sales are starting to stabilize and show improvement from prior months, Year to Date YTD. Concerns still exist with the overall economy." Apparel, Leather &amp; Allied Products</t>
  </si>
  <si>
    <t>"Continued challenges in markets related to oil and gas industries." Miscellaneous Manufacturing</t>
  </si>
  <si>
    <t>"Oversupply is continuing to tighten profit margins." Wood Products</t>
  </si>
  <si>
    <t>"West Coast port issues have eased up and our incoming imports are flowing again." Machinery</t>
  </si>
  <si>
    <t>"Chemicals pricing seems to have bottomed and is slowly rising again." Plastics &amp; Rubber Products</t>
  </si>
  <si>
    <t>Inventory</t>
  </si>
  <si>
    <t>"Avian flu is having a huge effect on egg pricing and items manufactured with eggs." Food, Beverage &amp; Tobacco Products</t>
  </si>
  <si>
    <t>"Automotive industry remains strong and is expected to stay that way through 2015." Fabricated Metal Products</t>
  </si>
  <si>
    <t>"Business continues to hold in the U.S., [but is] soft in Europe and in decline in Asia." Transportation Equipment</t>
  </si>
  <si>
    <t>"Manufacturing business has improved slightly." Chemical Products</t>
  </si>
  <si>
    <t>"Slight improvement in defense spending on future business." Computer &amp; Electronic Products</t>
  </si>
  <si>
    <t>"Most prices are stable and business is stable." Nonmetallic Mineral Products</t>
  </si>
  <si>
    <t>"Downturn in oil and gas markets impacting demand." Miscellaneous Manufacturing</t>
  </si>
  <si>
    <t>"Stable. Extra capacity available if more orders come in." Textile Mills</t>
  </si>
  <si>
    <t>"A bit slow. Sales down from last year." Machinery</t>
  </si>
  <si>
    <t>"Business continues to be strong, with housing starts being up in our markets driving cabinet sales." Furniture and Related Products</t>
  </si>
  <si>
    <t>ИЗТЕКЛА Е ИНФОРМАЦИЯ ЗА ISM-A И НЕ Е ПУБЛИКУВАН</t>
  </si>
  <si>
    <t>"Falling crude oil prices are benefiting all resin based purchases as well as positively impacting fuel surcharges for inbound products." Food, Beverage &amp; Tobacco Products</t>
  </si>
  <si>
    <t>"We are oversold." Paper Products</t>
  </si>
  <si>
    <t>"Business is still strong but has slowed slightly." Transportation Equipment</t>
  </si>
  <si>
    <t>"Modest growth slightly ahead of GDP. Optimistic for the remainder of the year as we have little international exposure." Chemical Products</t>
  </si>
  <si>
    <t>"FX [Foreign Exchange] continues to be a challenge, especially in Europe. Overall though, the mood is fairly upbeat regarding H2 [second half of 2015] as we ramp up for a new product launch." Computer &amp; Electronic Products</t>
  </si>
  <si>
    <t>"Our business is good due to the increase in commercial construction." Fabricated Metal Products</t>
  </si>
  <si>
    <t>"Raw metals price decreases will impact our business favorably." Miscellaneous Manufacturing</t>
  </si>
  <si>
    <t>"Business is guarded but steady. Margins are tight. Markets are very competitive. China is lackluster." Wood Products</t>
  </si>
  <si>
    <t>"Automotive companies are investing heavily in upgrading their equipment." Machinery</t>
  </si>
  <si>
    <t>"Business is strong and doing well. Labor continues to be a struggle to find." Furniture and Related Products</t>
  </si>
  <si>
    <t>"Demand very steady to start the year." Chemical Products</t>
  </si>
  <si>
    <t>"January revenue target slightly lower following a big December shipment month." Computer &amp; Electronic Products</t>
  </si>
  <si>
    <t>"Strong start to the new year. Production is increasing and we are adding capacity." Plastics &amp; Rubber Products</t>
  </si>
  <si>
    <t>"Business looks stronger moving into the first quarter of 2017." Primary Metals</t>
  </si>
  <si>
    <t>"Economic outlook remains stable and no current effects of geopolitical changes appear to be penetrating market conditions." Food, Beverage &amp; Tobacco Products</t>
  </si>
  <si>
    <t>"Sales bookings are exceeding expectations. We are starting to see supply shortages in hot rolled steel due to the curtailment of imports." Machinery</t>
  </si>
  <si>
    <t>"Year starting on pace with Q4 2016." Transportation Equipment</t>
  </si>
  <si>
    <t>"Business conditions are good, demand is generally increasing." Miscellaneous Manufacturing</t>
  </si>
  <si>
    <t>"Conditions and outlook remain positive. Raw material prices are stable resulting in stable margins. Asset utilization remains high." Petroleum &amp; Coal Products</t>
  </si>
  <si>
    <t>"Steady demand from automotive." Fabricated Metal Products</t>
  </si>
  <si>
    <t>"Business [is] improving and lead times are extending by two or more weeks." Chemical Products</t>
  </si>
  <si>
    <t>"Very positive outlook for this quarter. Production goals have been adjusted multiple times and increased each time due to demand." Computer &amp; Electronic Products</t>
  </si>
  <si>
    <t>"Product demand continues to be solid." Plastics &amp; Rubber Products</t>
  </si>
  <si>
    <t>"Bookings are heavy early in the season. Expect robust first half of the year." Primary Metals</t>
  </si>
  <si>
    <t>"Demand still outstrips capacity. Competitors have announced heavy capital investments to increase capacity." Food, Beverage &amp; Tobacco Products</t>
  </si>
  <si>
    <t>"Sales and business continue to be strong and increasing." Machinery</t>
  </si>
  <si>
    <t>"Business holding steady in Q1." Transportation Equipment</t>
  </si>
  <si>
    <t>"Medical device manufacturing is still strong." Miscellaneous Manufacturing</t>
  </si>
  <si>
    <t>"Even though oil and gas prices are on the upswing, we still face a tough 2017 and will continue to save on costs." Petroleum &amp; Coal Products</t>
  </si>
  <si>
    <t>"Major focus on commodities and potential [for] further inflation." Electrical Equipment, Appliances &amp; Components</t>
  </si>
  <si>
    <t> Textile Mills</t>
  </si>
  <si>
    <t>"Business conditions continue to improve." Chemical Products</t>
  </si>
  <si>
    <t>"Business outlook is positive." Computer &amp; Electronic Products</t>
  </si>
  <si>
    <t>"Regional business is strong. Hiring qualified team members has improved." Fabricated Metal Products</t>
  </si>
  <si>
    <t>"We had a lot of storm orders, so it really pushed our sales up this month." Miscellaneous Manufacturing</t>
  </si>
  <si>
    <t>"Starting to see some prices creeping up. We are raising our sales prices as well." Food, Beverage &amp; Tobacco Products</t>
  </si>
  <si>
    <t>"Business up 10-15 percent." Machinery</t>
  </si>
  <si>
    <t>"Industry outlook is looking relatively flat currently, and the view for calendar year 2017 looks to be flat as well. Job market has been very good in the region, and finding talent has been challenging." Transportation Equipment</t>
  </si>
  <si>
    <t>"Overall, material inflation is now clearly upon us." Paper Products</t>
  </si>
  <si>
    <t>"Business is strong and looking up." Furniture &amp; Related Products</t>
  </si>
  <si>
    <t>"Opportunities for new business seem more abundant now. Orders and RFQs increasing." Nonmetallic Mineral Products</t>
  </si>
  <si>
    <t>"For [the] first time in a long time, revenue was up in Q1 year-over-year. Our customers' businesses are starting to show sustained health." Apparel, Leather &amp; Allied Products</t>
  </si>
  <si>
    <t>"Seeing increased orders and new projects." Chemical Products</t>
  </si>
  <si>
    <t>"Bookings are slow; however, we did receive a very large government order." Computer &amp; Electronic Products</t>
  </si>
  <si>
    <t>"Business is definitely improving. Profit margins are increasing." Fabricated Metal Products</t>
  </si>
  <si>
    <t>"Ongoing market strength. While world/political headlines cause personal anxiety, business conditions remain solid." Miscellaneous Manufacturing</t>
  </si>
  <si>
    <t>"The poultry market continues to be stronger than anticipated." Food, Beverage &amp; Tobacco Products</t>
  </si>
  <si>
    <t>"Continuing to source more raw materials locally and reduce exposure outside U.S." Machinery</t>
  </si>
  <si>
    <t>"Military and government spending is remaining strong. Commercial business has been flat to slightly down." Transportation Equipment</t>
  </si>
  <si>
    <t>"Our business and outlook are [strong]. We are seeing price increases from suppliers in many categories." Plastics &amp; Rubber Products</t>
  </si>
  <si>
    <t>"Business is solid. Pricing pressures on commodities." Furniture &amp; Related Products</t>
  </si>
  <si>
    <t>"Sales have picked up compared to the last two months. Customer demand has increased." Plastics &amp; Rubber Products</t>
  </si>
  <si>
    <t>"Economy is still strong, but [the] political climate can change things very quickly." Transportation Equipment</t>
  </si>
  <si>
    <t>"Global price increases for commodities." Electrical Equipment, Appliances &amp; Components</t>
  </si>
  <si>
    <t>"Business sales/production is steady. Pricing pressures on raw materials. Skilled labor in short supply." Furniture &amp; Related Products</t>
  </si>
  <si>
    <t>"Agricultural demand very strong." Chemical Products</t>
  </si>
  <si>
    <t>"Our business is definitely paying attention to developments with the Canadian lumber tariff announcement. The final outcome could change our fiber pricing." Paper Products</t>
  </si>
  <si>
    <t>"OEM longer lead parts possibly longer lead time due to more orders." Nonmetallic Mineral Products</t>
  </si>
  <si>
    <t>"Business conditions are steady, and with competition increasing, it's making negotiations even more intense to reduce costs." Machinery</t>
  </si>
  <si>
    <t>"Business is booming, and getting direct employees is increasingly difficult." Fabricated Metal Products</t>
  </si>
  <si>
    <t>"Difficult to find qualified labor for factory positions." Food, Beverage &amp; Tobacco Products</t>
  </si>
  <si>
    <t> Furniture &amp; Related Products</t>
  </si>
  <si>
    <t>"Overall, business is strong. We are seeing price increases for packaging and handling materials as well as some MRO supplies." Plastics &amp; Rubber Products</t>
  </si>
  <si>
    <t>"Overall, demand is up 5-7 percent and expected to continue through the end of the year, at least." Transportation Equipment</t>
  </si>
  <si>
    <t>"Demand is picking up; meeting budget expectations." Electrical Equipment, Appliances &amp; Components</t>
  </si>
  <si>
    <t>"Business is still very robust. Have continued to hire to match increased demand." Computer &amp; Electronic Products</t>
  </si>
  <si>
    <t>"Business [is] steady; not great, but good and fairly solid." Furniture &amp; Related Products</t>
  </si>
  <si>
    <t>"Business globally continues to show improvement." Chemical Products</t>
  </si>
  <si>
    <t>"Environmental regulations have strong effects on our business. We continue to watch for any changes as a result of the new administration." Paper Products</t>
  </si>
  <si>
    <t>"Dry weather helping demand." Nonmetallic Mineral Products</t>
  </si>
  <si>
    <t>"International business outside North America on the upswing." Machinery</t>
  </si>
  <si>
    <t>"Metal pricing continues to drag down our profit margins, but we are very busy quoting new business, so our customers have a good outlook on the rest of the year." Fabricated Metal Products</t>
  </si>
  <si>
    <t>"Business is strong both domestically and internationally. Supplier deliveries are quick domestically, international supply chain is slowing. We are in a hiring mode." Food, Beverage &amp; Tobacco Products</t>
  </si>
  <si>
    <t> Miscellaneous Manufacturing</t>
  </si>
  <si>
    <t>"Orders are strong, and quote activity is just as strong. Gearing up for [a] strong third quarter." Chemical Products</t>
  </si>
  <si>
    <t>"In regard to sales, we have had our best year ever. Demand still exceeds supply in our category. Competitors are investing in capital expansion." Food, Beverage &amp; Tobacco Products</t>
  </si>
  <si>
    <t>"We are having huge sales numbers, and backlog is growing." Computer &amp; Electronic Products</t>
  </si>
  <si>
    <t>"Strong demand for our products has our manufacturing plants focusing on uptime and production." Nonmetallic Mineral Products</t>
  </si>
  <si>
    <t>"Export orders are continuing to strengthen. The understatement is how stable domestic business is as well." Wood Products</t>
  </si>
  <si>
    <t>"Business is very steady, but everyone is waiting till the last minute to place their orders." Machinery</t>
  </si>
  <si>
    <t>"Six profitable months in a row. First time since 2007." Fabricated Metal Products</t>
  </si>
  <si>
    <t>"Starting to see better order entry and planning on turnaround for 2018." Electrical Equipment, Appliances &amp; Components</t>
  </si>
  <si>
    <t>"Business has picked up the last few months, but next month is a bit slower — could be cyclical." Plastics &amp; Rubber Products</t>
  </si>
  <si>
    <t>"Labor shortages are pretty universal, leading to longer lead times through the supply chain. Pricing pressure as community clamors for premium capacity." Transportation Equipment</t>
  </si>
  <si>
    <t>MachineryApparel</t>
  </si>
  <si>
    <t>Leather &amp; Allied Products</t>
  </si>
  <si>
    <t>"Steady demand across businesses." Chemical Products</t>
  </si>
  <si>
    <t>"Demand for light construction equipment continues strong; usually at this time of year, demand slackens." Machinery</t>
  </si>
  <si>
    <t>"Overall very steady; starting to pick up as expected." Computer &amp; Electronic Products</t>
  </si>
  <si>
    <t>"Overall optimism about the market, both for 2017 and 2018." Miscellaneous Manufacturing</t>
  </si>
  <si>
    <t>"Business has strengthened over the summer, beyond [the] same period last year." Paper Products</t>
  </si>
  <si>
    <t>"Busy production month for August." Textile Mills</t>
  </si>
  <si>
    <t>"Sales remain strong month-to-month." Transportation Equipment</t>
  </si>
  <si>
    <t>"Slightly higher order intake." Electrical Equipment, Appliances &amp; Components</t>
  </si>
  <si>
    <t>"Order board is very strong right now." Food, Beverage &amp; Tobacco Products</t>
  </si>
  <si>
    <t>"Business is steady and strong." Furniture &amp; Related Products</t>
  </si>
  <si>
    <t>"Hurricanes causing supply chain and pricing issues." Chemical Products</t>
  </si>
  <si>
    <t>"Business levels continue [to be] strong; usually by now, a seasonal downturn begins." Machinery</t>
  </si>
  <si>
    <t>"Energy sector oil and gas continues to be strong. Price of oil appears to be beginning to stabilize." Computer &amp; Electronic Products</t>
  </si>
  <si>
    <t>"We've had a very good year and we are forecasting continued strong demand for our product in 2018." Miscellaneous Manufacturing</t>
  </si>
  <si>
    <t>"Business is strong. However, we are concerned about price increases due to the hurricanes." Plastics &amp; Rubber Products</t>
  </si>
  <si>
    <t>"We are closely watching the Houston events as many of our production chemicals are produced in the Gulf region. Some tightening of supply and/or price increases expected." Paper Products</t>
  </si>
  <si>
    <t>"Labor shortages continue to haunt operational capacity both at [the] local plant [level] and up and down the supply chain." Transportation Equipment</t>
  </si>
  <si>
    <t>"Hurricanes Harvey and Irma will have significant effects on input costs. Disruption in supply chain. Concerns about transportation." Food, Beverage &amp; Tobacco Products</t>
  </si>
  <si>
    <t>"Hurricane Harvey, and now Irma, have impacted the business building materials. Increasing sales but also causing significant price increases on input raw materials." Nonmetallic Mineral Products</t>
  </si>
  <si>
    <t>"Lumber prices starting to drop, and log prices starting to increase. Not the best combination." Wood Products</t>
  </si>
  <si>
    <t>"Raw material costs on the rise, but purchasing operation has navigated shortages caused by hurricanes." Chemical Products</t>
  </si>
  <si>
    <t>"Incoming orders are strong, mainly due to recovery efforts in the wake of Hurricanes Harvey and Irma. Backlogs are up due to operating inefficiencies." Machinery</t>
  </si>
  <si>
    <t>"Hurricanes have caused shortages in the resin market, resulting in price increases, inventory constraints and increased lead times." Computer &amp; Electronic Products</t>
  </si>
  <si>
    <t>"Ongoing market growth. Minimal impact expected from hurricanes so far in this season." Miscellaneous Manufacturing</t>
  </si>
  <si>
    <t>"Business seems to be a bit depressed due to the storms last month, but is picking back up." Fabricated Metal Products</t>
  </si>
  <si>
    <t>"Business continues to be better than expected." Transportation Equipment</t>
  </si>
  <si>
    <t>"Business is good. Supplier deliveries have extended. Things are really picking up." Food, Beverage &amp; Tobacco Products</t>
  </si>
  <si>
    <t>"Our plants are sold out for 2017 — we can't take any new orders." Nonmetallic Mineral Products</t>
  </si>
  <si>
    <t>"In plastics processing, Hurricane Harvey is the reason for every price increase being announced and virtually all suppliers are announcing price increases." Plastics &amp; Rubber Products</t>
  </si>
  <si>
    <t xml:space="preserve">Primary Metals </t>
  </si>
  <si>
    <t>"Continuing to see more orders for the next six to 12 months." Chemical Products</t>
  </si>
  <si>
    <t>"Strong sales through third and now fourth quarters. Backlog increasing, and capacity at suppliers tightening." Machinery</t>
  </si>
  <si>
    <t>"Business has leveled out but remains strong heading into the end of the year." Computer &amp; Electronic Products</t>
  </si>
  <si>
    <t>"We are just coming off a record sales year. We expect to continue in 2018 robust activity." Miscellaneous Manufacturing</t>
  </si>
  <si>
    <t>"We are seeing steady, consistent demand for end of year. We usually see a slowdown, which we haven't seen yet." Fabricated Metal Products</t>
  </si>
  <si>
    <t>"Overall industry demand remains strong. Continue to have a healthy backlog of orders. Local economy is also strong, with a fairly tight labor market." Transportation Equipment</t>
  </si>
  <si>
    <t>"Business is strong. Employment is tight. Supplier deliveries have lengthened. A few suppliers are still blaming Hurricane Harvey for the lead times." Food, Beverage &amp; Tobacco Products</t>
  </si>
  <si>
    <t>"Strong season demand for products and continued requirements for uptime." Nonmetallic Mineral Products</t>
  </si>
  <si>
    <t>"Currently, we have not experienced the typical seasonal slowdown toward the end of Q4. Could be that there is a lot of optimism in the American economy." Plastics &amp; Rubber Products</t>
  </si>
  <si>
    <t>"Our business is moving higher into the new year. Increased sales are resulting in increased purchases of CapEx and raw materials." Chemical Products</t>
  </si>
  <si>
    <t>"Strong international sales — Europe and Australia — versus last two years. U.S. sales continue to grow. Seeing commodity pricing pressures." Machinery</t>
  </si>
  <si>
    <t>"We are seeing a ramp-up with companies releasing early 2018 spend now." Computer &amp; Electronic Products</t>
  </si>
  <si>
    <t>"Business conditions are good; we are tracking well to our projections for the year." Miscellaneous Manufacturing</t>
  </si>
  <si>
    <t>"First quarter 2018 probably will be better than the fourth quarter 2017." Fabricated Metal Products</t>
  </si>
  <si>
    <t>"Domestic and international sales on the rise." Transportation Equipment</t>
  </si>
  <si>
    <t>"Economy [is] strong and business is strong, yet signals of headwinds in 2018 are persistent." Food, Beverage &amp; Tobacco Products</t>
  </si>
  <si>
    <t>"All suppliers are reporting strong business activity and difficulties obtaining qualified employees." Paper Products</t>
  </si>
  <si>
    <t>"Demand at this time is strong in the construction part of our business. I think it is due to the impact of the hurricanes and the rebuild and new construction that is required." Plastics &amp; Rubber Products</t>
  </si>
  <si>
    <t>Inventoies</t>
  </si>
  <si>
    <t>"Unlike in the last few years, we are experiencing a first quarter slowdown." Paper Products</t>
  </si>
  <si>
    <t>"Steady supply and production environment." Computer &amp; Electronic Products</t>
  </si>
  <si>
    <t>"Concerns about oil prices are fueling questions of how strong the economy will be the first half of 2019." Chemical Products</t>
  </si>
  <si>
    <t>"Overall, business continues to be good; however, margins are being squeezed." Transportation Equipment</t>
  </si>
  <si>
    <t>"The federal government shutdown is impacting our ability to get new products launched. All wines need TTB [Alcohol and Tobacco Tax and Trade Bureau] approval. We are reforecasting accordingly." Food, Beverage &amp; Tobacco Products</t>
  </si>
  <si>
    <t>"We continue to enjoy the benefits of a strong general economy. We are busy and maintain a backlog of sales orders." Machinery</t>
  </si>
  <si>
    <t>"Incoming orders have been steady, but we're starting to see signs of slowing going into February and March." Furniture &amp; Related Products</t>
  </si>
  <si>
    <t>"Business conditions are good, and our demand and production are tracking to our forecasted growth levels for the year." Miscellaneous Manufacturing</t>
  </si>
  <si>
    <t>"Going to be a very strong spring. Business levels will be just as good [compared to] the same time frame in 2018." Fabricated Metal Products</t>
  </si>
  <si>
    <t>"Steel tariffs continue to put upward pressure on prices of downstream materials." Petroleum &amp; Coal Products</t>
  </si>
  <si>
    <t>"January is off to a good start versus a lower November and December. We are ahead of both plan and January 2018 performance." Plastics and Rubber Products</t>
  </si>
  <si>
    <t>"Sales nationally appear to be on target for 2019 and slightly ahead of 2018." Nonmetallic Mineral Products</t>
  </si>
  <si>
    <t>Plastic &amp; Related Products</t>
  </si>
  <si>
    <t>Food, Beverage &amp; Tobacco Products</t>
  </si>
  <si>
    <t>"Strong domestics market. Slow export markets." Paper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</si>
  <si>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</si>
  <si>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"Strong start to the year, though weather has been a challenge." Chemical Products</t>
  </si>
  <si>
    <t>"Still fairly steady with production and services." Transportation Equipment</t>
  </si>
  <si>
    <t>"Economy showing general strength, especially in manufacturing. Cost pressures and tariff challenges persist but are manageable. General outlook is for stability and potential improvement in the second half of 2019." Food, Beverage &amp; Tobacco Products</t>
  </si>
  <si>
    <t>"Orders remain strong. Supplier delivery continues to be challenged on some commodities." Machinery</t>
  </si>
  <si>
    <t>"Aerospace engine-related business continues to be strong. Energy and general industry-related business is flat to down." Miscellaneous Manufacturing</t>
  </si>
  <si>
    <t>"Business so far this year is meeting, but not exceeding, our forecast. We are concerned about indicators showing a slight recession for the second half of the calendar year." Fabricated Metal Products</t>
  </si>
  <si>
    <t>"Uncertainty of steel prices due to Section 232 tariffs on imported steel and lack of resolution of the anti-dumping trade cases." Petroleum &amp; Coal Products</t>
  </si>
  <si>
    <t>"General business conditions started to slow at the end of January, continuing through February." Plastics and Rubber Products</t>
  </si>
  <si>
    <t>Apparel, Leather and Allied Products</t>
  </si>
  <si>
    <t xml:space="preserve"> Printing and Related Support Activities</t>
  </si>
  <si>
    <t>Food, Beverage and Tobacco Products</t>
  </si>
  <si>
    <t>Electrical Equipment, Appliances and Components</t>
  </si>
  <si>
    <t>Computer and Electronic Products</t>
  </si>
  <si>
    <t>"Customer orders remain strong." Textile Mills</t>
  </si>
  <si>
    <t>"The electronics industry seems to be slowly coming out of crisis mode. Lead times and costs have leveled out in some commodities, and dynamic random access memory DRAM prices are actually coming down." Computer &amp; Electronic Products</t>
  </si>
  <si>
    <t>"Brexit continues to be a concern, despite the fact that our organization has already rolled out a plan to minimize its impact." Chemical Products</t>
  </si>
  <si>
    <t>"Business remains very strong amid rumors of a slowdown, but forecasts do not indicate this. Electronics are at tight capacity from manufacturers, with no [change] in the near future." Transportation Equipment</t>
  </si>
  <si>
    <t>"Strong customer orders continue." Food, Beverage &amp; Tobacco Products</t>
  </si>
  <si>
    <t>"Current weather conditions causing significant delivery delays [and] diminishing our production capabilities." Machinery</t>
  </si>
  <si>
    <t>"Strong business momentum coming into January and early February has slowed to typical seasonal business conditions for our industry." Miscellaneous Manufacturing</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</si>
  <si>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</si>
  <si>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"Steel tariffs continue to put upward pressure on our input costs. The government shutdown delayed the process of gaining exemptions to the tariffs." Petroleum &amp; Coal Products</t>
  </si>
  <si>
    <t>"Awaiting with anticipation the outcome of the U.S.-China trade deal." Plastics and Rubber Products</t>
  </si>
  <si>
    <t>"Experienced a reduction in orders, with forecasted softness going into Q2." Primary Metals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</si>
  <si>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</si>
  <si>
    <t>"Skilled labor is still tough to find." Apparel, Leather &amp; Allied Products</t>
  </si>
  <si>
    <t>"Steel in U.S. remains strong, driving numerous product lines." Nonmetallic Mineral Products</t>
  </si>
  <si>
    <t>"Business is very strong and has been for over two years." Furniture &amp; Related Products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</si>
  <si>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</si>
  <si>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</si>
  <si>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"January and February were strong months. March softened significantly, eroding some of the [previous months'] gains." Chemical Products</t>
  </si>
  <si>
    <t>"[We are] closely watching the Mexico border situation as well as the tariff situation." Transportation Equipment</t>
  </si>
  <si>
    <t>"Economy is holding steady, and so are prices. Supply availability is generally OK, yet risk remains in chemicals and some longer lead-time packaging." Food, Beverage &amp; Tobacco Products</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</si>
  <si>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</si>
  <si>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"Business is steady. We expect business to grow throughout the second quarter, then level in the third and fourth quarter." Fabricated Metal Products</t>
  </si>
  <si>
    <t>"Commodity-price uncertainty — partially driven by concerns of an economic slowdown and trade/tariff policies — has led my company to reduce its capital spend in 2019. Our 2019 capital-spend levels will be similar to 2016 levels." Petroleum &amp; Coal Products</t>
  </si>
  <si>
    <t>"Business seems to keep humming along." Plastics &amp; Rubber Products</t>
  </si>
  <si>
    <t>"Order book remains strong; future outlook is beginning to soften a little." Primary Metals</t>
  </si>
  <si>
    <t>"Orders continue to be strong, especially from the steel industry." Nonmetallic Mineral Products</t>
  </si>
  <si>
    <t>"Ongoing tariffs [issue is] impacting costs and influencing supplier realignment on country of origin. Border issue is causing delays in imports from Mexico." (Computer &amp; Electronic Products)</t>
  </si>
  <si>
    <t>"The threat of additional tariffs has forced a change in our supply chain strategy; we are shifting business from China to Mexico, which will not increase the number of U.S. jobs." (Chemical Products)</t>
  </si>
  <si>
    <t>"Sales continue to decline. Volumes are off, [and] profits haven't decreased in proportion to sales. Higher-margin vehicles continue strong sales, but low- to mid-range sales are down." (Transportation Equipment)</t>
  </si>
  <si>
    <t>"Sales remain strong. Labor remains tight. Tariffs are having a significant impact on cost of goods. No impact on where we buy our goods." (Food, Beverage &amp; Tobacco Products)</t>
  </si>
  <si>
    <t>"Business is continuing to grow and expand. The pressure for driving out costs has increased significantly, and my company is facing major changes over the next several years to remain cost competitive." (Miscellaneous Manufacturing)</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</si>
  <si>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</si>
  <si>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"Weather in the middle of the country has slowed construction and infrastructure projects." (Nonmetallic Mineral Products)</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</si>
  <si>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</si>
  <si>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"Newly increased tariffs on Chinese imports pose an issue on a number of chemicals and materials that are solely produced in China. We are expecting increases in raw materials starting June 1." (Plastics &amp; Rubber Products)</t>
  </si>
  <si>
    <t>"General slowing due to inventory correction." (Primary Metals)</t>
  </si>
  <si>
    <t>"China tariffs and pending Mexico tariffs are wreaking havoc with supply chains and costs. The situation is crazy, driving a huge amount of work [and] costs, as well as potential supply disruptions." (Computer &amp; Electronic Products)</t>
  </si>
  <si>
    <t>"Tariffs are causing an increase in cost of goods, meaning U.S. consumers are paying more for products." (Chemical Products)</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</si>
  <si>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</si>
  <si>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"Global demand remains very strong. [We] shifted shipments to China from our U.S. plants to our Canadian and European plants because of tariffs." (Food, Beverage &amp; Tobacco Products)</t>
  </si>
  <si>
    <t>"Tariffs continue to be a challenge. We are concerned about the implementation of Mexican tariffs and the cost pressures it will have on our Latin American business." (Petroleum &amp; Coal Products)</t>
  </si>
  <si>
    <t>"Tariffs continue to adversely impact decisions and forecasting. Our increasing fear is that current trends will weaken the global economy, influencing our ability to grow in 2020 and beyond." (Fabricated Metal Products)</t>
  </si>
  <si>
    <t>"A late planting season has caused a slowdown in our agricultural business. Seeing higher prices due to tariffs and tariff-related supply chain issues." (Machinery)</t>
  </si>
  <si>
    <t>"Business is still strong. Pricing on raw materials has stabilized." (Plastics &amp; Rubber Products)</t>
  </si>
  <si>
    <t>"Business has slowed in the last 30 to 60 days. The last 30 days have tracked 4 percent below plan, but still 6 to 8 percent above the previous year to date." (Miscellaneous Manufacturing)</t>
  </si>
  <si>
    <t>"Weather in various markets across the country has improved month over month, which has positively affected our daily output. If the trend continues, we will have to replenish [at] an increased month-over-month rate." (Wood Products)</t>
  </si>
  <si>
    <t>"General business trends are continuing to show signs of weakness resulting from tariffs and cost impacts of importing and exporting." (Electrical Equipment, Appliances &amp; Components)</t>
  </si>
  <si>
    <t>"Business is strong mostly due to seasonality. Tariffs surcharges are now being passed through to all customers. Labor is tight, putting pressure on wages costs." (Furniture &amp; Related Products)</t>
  </si>
  <si>
    <t>"All aspects of business remain strong, but we're starting to see the frictional effect of tariffs on exports." (Plastics &amp; Rubber Products)</t>
  </si>
  <si>
    <t>"We are a third-tier supplier to [a major aircraft manufacturer], and it appears its production slowdown of [an aircraft] is having a direct effect on our slowing orders." (Miscellaneous Manufacturing)</t>
  </si>
  <si>
    <t>"Business has slowed, but it is still steady and expected to pick up next month." (Machinery)</t>
  </si>
  <si>
    <t>"There is a drop in demand for steel products, which has had a major impact on steel prices and the domestic scrap market." (Fabricated Metal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</si>
  <si>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</si>
  <si>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"[Automotive] sales continue to decline, and forecasts have been reduced due to softer predicted demand. Attention to product cost — not sales price — is increasing." (Transportation Equipment)</t>
  </si>
  <si>
    <t>"Weakness in end markets accelerating rapidly. Continuing to reduce production based on weakening demand and declining current orders." (Chemical Products)</t>
  </si>
  <si>
    <t>"China tariffs continue to be a concern. The uncertainty of future tariffs involving China, Canada, and Mexico is also a concern. China tariffs for electronic parts are averaging 17 percent."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</si>
  <si>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</si>
  <si>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"While business is strong, there is an undercurrent of fear and alarm regarding the trade wars and a potential recession." (Chemical Products)</t>
  </si>
  <si>
    <t>"Slowest month (July) this year so far in sales." (Transportation Equipment)</t>
  </si>
  <si>
    <t>"Late planting of the corn and soybean crops has increased uncertainty over the final acres and yields. This is leading to volatile markets." (Food, Beverage &amp; Tobacco Products)</t>
  </si>
  <si>
    <t>"Slightly lower rate of incoming orders may be seasonal or a sign of a general slowdown. Monitoring closely." (Fabricated Metal Products)</t>
  </si>
  <si>
    <t>"Incoming sales seem to be slowing down and this is usually our busiest season. Concerns about the economy and tariffs." (Furniture &amp; Related Products)</t>
  </si>
  <si>
    <t>"Business is starting to show signs of a broad slowdown." (Machinery)</t>
  </si>
  <si>
    <t>"Generally, business remains steady. However, we continue to plan for a hard Brexit and a long trade war between the U.S. and China." (Miscellaneous Manufacturing)</t>
  </si>
  <si>
    <t>"The market for large building structures is slowing." (Nonmetallic Mineral Products)</t>
  </si>
  <si>
    <t>"Current business is OK, nothing to brag about. Under projections and slightly below last year, [but] margins are hanging in there." (Plastics &amp; Rubber Products)</t>
  </si>
  <si>
    <t>"Second month in a row in which shipments have outpaced new orders." (Computer &amp; Electronic Products)</t>
  </si>
  <si>
    <t>"Continued softening in the global automotive market. Trade-war impacts also have localized effects, particularly in select export markets. Seeing warehouses filling again after what appeared to be a short reduction of demand." (Chemical Products)</t>
  </si>
  <si>
    <t>"Business outlook remains cautious. Orders seem to be decreasing, but luckily not as sharp of a decrease as we were expecting." (Transportation Equipment)</t>
  </si>
  <si>
    <t>"Chinese tariffs going up are hurting our business. Most of the materials are not made in the U.S. and made only in China." (Food, Beverage &amp; Tobacco Products)</t>
  </si>
  <si>
    <t>"General market is slowing even more than a normal fourth-quarter slowdown." (Fabricated Metal Products)</t>
  </si>
  <si>
    <t>"Demand softening on some product lines, backlogs have reduced, and dealer inventories are growing." (Machinery)</t>
  </si>
  <si>
    <t>"Business has been flat for us. Year-over-year growth has slowed dramatically." (Miscellaneous Manufacturing)</t>
  </si>
  <si>
    <t>"We have seen a reduction in sales orders and, therefore, a lower demand for products we order. We have also reduced our workforce by 10 percent." (Plastics &amp; Rubber Products)</t>
  </si>
  <si>
    <t>"Incoming sales are sluggish for this time of year." (Furniture &amp; Related Products)</t>
  </si>
  <si>
    <t>"Economy seems to be softening. The tariffs have caused much confusion in the industry." (Electrical Equipment, Appliances &amp; Components)</t>
  </si>
  <si>
    <t>"Customer demand is down, and we are expecting a very soft fourth quarter, without much relief in sight for Q1. Suppliers report the continued rise in labor costs, which are ultimately reflected in the rising product costs." (Computer &amp; Electronic Products)</t>
  </si>
  <si>
    <t>"The chemical manufacturing industry is depressed; demand across many markets globally is down, and pricing is as a result." (Chemical Products)</t>
  </si>
  <si>
    <t>"Automotive sales continue to decrease; however, trucks and SUVs are still providing decent revenue. Cautiously optimistic for the near term." (Transportation Equipment)</t>
  </si>
  <si>
    <t>"Economy is showing slight signs of weakening. The same business headwinds on trade, tariffs, and currency uncertainty are making the environment challenging." (Food, Beverage &amp; Tobacco Products)</t>
  </si>
  <si>
    <t>"Been hearing from lots of my suppliers that their business is down and [they are] looking for more work in the metal processing [and] machining areas. We remain very busy." (Fabricated Metal Products)</t>
  </si>
  <si>
    <t>"Production demand is softening; some [of it is] due to seasonality, [but] much [is] due to customer order rate declining and dealer inventory stabilizing." (Machinery)</t>
  </si>
  <si>
    <t>"Business for thermoplastic resins is very strong, but margins continue to be under pressure due to tariffs and global economy uncertainty." (Plastics &amp; Rubber Products)</t>
  </si>
  <si>
    <t>"Trade cost pressures continue to be a headwind in our business." (Paper Products)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</si>
  <si>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</si>
  <si>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</si>
  <si>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"Business level is similar to October." (Computer &amp; Electronic Products)</t>
  </si>
  <si>
    <t>"Chemical industry has been slow globally, but the curve seems to be flattening." (Chemical Products)</t>
  </si>
  <si>
    <t>"Economic uncertainty continues. Our outlook on future business is cautious, yet positive." (Transportation Equipment)</t>
  </si>
  <si>
    <t>"Economy is holding up. Business is staying constant. The same challenges persist — foreign exchange, trade uncertainty and trend changes [for example, sugar reduction]." (Food, Beverage &amp; Tobacco Products)</t>
  </si>
  <si>
    <t>"Slowdown in business has us revising our 2020-21 capital spend." (Petroleum &amp; Coal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</si>
  <si>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</si>
  <si>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"Demand has stabilized for the last half of [the fourth quarter], and production will be stable for the rest of this year." (Machinery)</t>
  </si>
  <si>
    <t>"Heading into the holiday season, we are seeing the backlog decrease as new orders for 2020 seem lighter than in past years." (Plastics &amp; Rubber Products)</t>
  </si>
  <si>
    <t>"Markets have downshifted further. The continued confusion surrounding China trade has kept export markets on edge. Profits are elusive. Cash-flow planning is paramount. The general economy is slowing down." (Wood Products)</t>
  </si>
  <si>
    <t>"Incoming orders and production have ticked back up. Tariffs are still a question." (Furniture &amp; Related Products)</t>
  </si>
  <si>
    <t>"Backlog of orders is shrinking due to new order pace continuing to fall." (Computer &amp; Electronic Products)</t>
  </si>
  <si>
    <t>"Due to sluggish sales, we have introduced promotions to generate increased sales." (Chemical Products)</t>
  </si>
  <si>
    <t>"Cautiously optimistic is the rule these days. Sales are decent, but we're wondering what 2020 will bring. Still hedging that it will be successful — but maybe not as much as this year." (Transportation Equipment)</t>
  </si>
  <si>
    <t>"Starting to see suppliers try to pass on costs associated with tariffs. Uncertainty on the trade front continues to keep agricultural markets on the defensive." (Food, Beverage &amp; Tobacco Products)</t>
  </si>
  <si>
    <t>"Down month-to-month, but up over last year." (Miscellaneous Manufacturing)</t>
  </si>
  <si>
    <t>"Anticipated large export orders did not materialize. As a result, expected U.S. production has decreased." (Fabricated Metal Products)</t>
  </si>
  <si>
    <t>"Dealer inventories have rebounded, and overall customer market has softened, resulting in corrections to near-term production schedules and a tentative forecast outlook." (Machinery)</t>
  </si>
  <si>
    <t>"Export markets continue to weaken for plastic resins — Mexican producers are actually trying to sell product back into the U.S. due to weak in-country demand." (Plastics &amp; Rubber Products)</t>
  </si>
  <si>
    <t>"Our outlook for the first quarter of 2020 is positive. We have secured contracts from a number of former customers and expect sales growth of about 5 percent over Q4 of 2019." (Textile Mills)</t>
  </si>
  <si>
    <t>"The construction market seems to have slowed for end of year. Overall, it's marginally up." (Nonmetallic Mineral Products)</t>
  </si>
  <si>
    <t>Main ISM</t>
  </si>
  <si>
    <t>"Revenues and profits in our industry continue to [be] impacted by low crude and gas prices." Petroleum &amp; Coal Products</t>
  </si>
  <si>
    <t>"North American business steady. International business trending bearish." Chemical Products</t>
  </si>
  <si>
    <t>"High value of dollar is affecting global procurement pricing." Computer &amp; Electronic Products</t>
  </si>
  <si>
    <t>"Concerns about China downturn and its effect on our consumer confidence." Fabricated Metal Products</t>
  </si>
  <si>
    <t>"Overall business is slowing. Consumers are nervous. Not sure what is coming next." Transportation Equipment</t>
  </si>
  <si>
    <t>"Business is picking up." Furniture &amp; Related Products</t>
  </si>
  <si>
    <t>"The orders from customers seem to be slowing a bit from the first part of the year. We have promises but not actual Purchase Order numbers." Nonmetallic Mineral Products</t>
  </si>
  <si>
    <t>"Sales revenue and profitability improving slowly. Getting close to 2015 budget/sales plan. Not seeing consistent trends up or down." Electrical Equipment, Appliances &amp; Components</t>
  </si>
  <si>
    <t>"Continue to feel impact of oil and gas market slowdown. Aerospace demand has also been slower than expected. Consumer Electronics not robust." Primary Metals</t>
  </si>
  <si>
    <t>"Concern for AI [Avian Influenza] for poultry when bird migration begins." Food, Beverage &amp; Tobacco Products</t>
  </si>
  <si>
    <t>Comments</t>
  </si>
  <si>
    <t>"Demand remains steady with three percent top line unit growth. [Dollar] $ sales are flat due to currency and cost changes." Paper Products</t>
  </si>
  <si>
    <t>"Currency exchange is having a large impact on business results." Chemical Products</t>
  </si>
  <si>
    <t>"Energy market continues to struggle. Effects are beginning to bleed into other areas." Computer &amp; Electronic Products</t>
  </si>
  <si>
    <t>"Business is improving. We still need young machinists to replace those retiring." Fabricated Metal Products</t>
  </si>
  <si>
    <t>"Business is picking-up in general." Transportation Equipment</t>
  </si>
  <si>
    <t>"Some level of slowing, but activity is acceptable." Machinery</t>
  </si>
  <si>
    <t>"Customer backlogs are increasing now that the perception[s] of raw material[s] pricing have bottomed out." Plastics &amp; Rubber Products</t>
  </si>
  <si>
    <t>"Sales demand becoming more consistent. Beginning to see slightly more capital spending by key customers. Outlook more positive than negative." Electrical Equipment, Appliances &amp; Components</t>
  </si>
  <si>
    <t>"Wood products market is sluggish with prices varying up/down depending on size and grade." Wood Products</t>
  </si>
  <si>
    <t>"So far bird flu has not been reintroduced as bird migration begins." Food, Beverage &amp; Tobacco Products</t>
  </si>
  <si>
    <t>Food, and Beverage &amp; Tobacco Products</t>
  </si>
  <si>
    <t>"The oil and gas industry is realizing that [the] 'low' oil prices are now the new reality with expectations to continue at this level for some time." Petroleum &amp; Coal Products</t>
  </si>
  <si>
    <t>"Still seeing deflation in raw materials." Chemical Products</t>
  </si>
  <si>
    <t>"Bookings and new orders are lower than expected." Computer &amp; Electronic Products</t>
  </si>
  <si>
    <t>"Automotive remains strong." Fabricated Metal Products</t>
  </si>
  <si>
    <t>"Business is still good." Transportation Equipment</t>
  </si>
  <si>
    <t>"Downturn in China and European markets are negatively affecting our business." Machinery</t>
  </si>
  <si>
    <t>"Strong dollar is slowing our sales to China as they can buy in Europe." Primary Metals</t>
  </si>
  <si>
    <t>"Medical device continues to be strong." Miscellaneous Manufacturing</t>
  </si>
  <si>
    <t>"Incoming orders have leveled off from the summer." Furniture &amp; Related Products</t>
  </si>
  <si>
    <t>"Month-over-month conditions are stable." Food, Beverage &amp; Tobacco Products</t>
  </si>
  <si>
    <t>Main PMI</t>
  </si>
  <si>
    <t>"Low oil prices are negatively impacting oil and gas exploration activities. Low oil prices are generally positive for the petrochemical industry." Petroleum &amp; Coal Products</t>
  </si>
  <si>
    <t>"Month-over-month sales were down, profitability up." Chemical Products</t>
  </si>
  <si>
    <t>"December revenue is flat compared to last month." Computer &amp; Electronic Products</t>
  </si>
  <si>
    <t>"Still very slow due to oil prices." Fabricated Metal Products</t>
  </si>
  <si>
    <t>"Deflation in many commodities is helping with product savings. Sales are strong with a backlog." Transportation Equipment</t>
  </si>
  <si>
    <t>"Targeting reduced inventories for raw materials by year-end." Textile Mills</t>
  </si>
  <si>
    <t>"Sales have dropped and continue to be soft. This is resulting in [a] reduction in workforce and furloughs." Apparel, Leather &amp; Allied Products</t>
  </si>
  <si>
    <t>"Medical device business continues to be strong, both in the U.S. and abroad." Miscellaneous Manufacturing</t>
  </si>
  <si>
    <t>"Business is going well. Low fuel prices keep full size SUV and truck sales at high volumes." Plastics &amp; Rubber Products</t>
  </si>
  <si>
    <t>"Customers are tightening their inventories for year-end, impacting our sales and shipments." Food, Beverage &amp; Tobacco Products</t>
  </si>
  <si>
    <t>"The oil and gas sector continues to be challenged by low oil and gas prices. Risk of suppliers filing for bankruptcy and reducing their workforce is becoming an increasing risk. Our company workforce is also declining." Petroleum &amp; Coal Products</t>
  </si>
  <si>
    <t>"Business this month [is] better than last month and better than this period last year. Reduced oil and basic chemical prices providing favorable margin comparisons." Chemical Products</t>
  </si>
  <si>
    <t>"Huge rollout in wireless in 2016 across all markets. We should be very, very busy." Computer &amp; Electronic Products</t>
  </si>
  <si>
    <t>"We are a bit slower, but staying busy." Fabricated Metal Products</t>
  </si>
  <si>
    <t>"Business is still strong, but slowing." Transportation Equipment</t>
  </si>
  <si>
    <t>"2016 starting off with strong orders." Primary Metals</t>
  </si>
  <si>
    <t>"Market is sluggish to start the year." Wood Products</t>
  </si>
  <si>
    <t>"Overall demand is higher than expected for post-holiday season." Plastics &amp; Rubber Products</t>
  </si>
  <si>
    <t>"Much worldwide macroeconomic uncertainty affecting our business. Business confidence seems low." Food, Beverage &amp; Tobacco Products</t>
  </si>
  <si>
    <t>"Low oil prices and reduced activity continue affecting our business." Petroleum &amp; Coal Products</t>
  </si>
  <si>
    <t>"U.S. business demand is solid; international demand is soft." Chemical Products</t>
  </si>
  <si>
    <t>"Mobility spend is up." Computer &amp; Electronic Products</t>
  </si>
  <si>
    <t>"Business has to get better. And it appears it is. Healthy backlog for 2016." Fabricated Metal Products</t>
  </si>
  <si>
    <t>"Very strong demand for product. Material availability very good and commodity pricing continues to be depressed." Machinery</t>
  </si>
  <si>
    <t>"Airlines are still ordering planes and spare parts for plane galleys." Transportation Equipment</t>
  </si>
  <si>
    <t>"Market is beginning to trend up with spring season on its way." Wood Products</t>
  </si>
  <si>
    <t>"Not seeing impact from global economic volatility or oil prices. Business is strong and growth projections remain the same." Miscellaneous Manufacturing</t>
  </si>
  <si>
    <t>"Orders are coming in stronger than expected." Furniture &amp; Related Products</t>
  </si>
  <si>
    <t>"Still a bit sluggish." Food, Beverage &amp; Tobacco Products</t>
  </si>
  <si>
    <t>"Unemployment rate is low in our county, making it hard to find workers. We are understaffed and running lots of overtime." Plastics &amp; Rubber Products</t>
  </si>
  <si>
    <t>"Business in telecom is booming. Fiber plant is at capacity." Chemical Products</t>
  </si>
  <si>
    <t>"Current trends remain steady. No issues with delivery or costs." Computer &amp; Electronic Products</t>
  </si>
  <si>
    <t>"Capital equipment sales are steady." Fabricated Metal Products</t>
  </si>
  <si>
    <t>"Requests for proposals for new equipment [are] very strong." Machinery</t>
  </si>
  <si>
    <t>"Government is spending again. Have received delivery orders." Transportation Equipment</t>
  </si>
  <si>
    <t>"Things are starting to pick up. Our business is seasonal and it is that time of year." Printing &amp; Related Support Activities</t>
  </si>
  <si>
    <t>"Business conditions are stable, little change from last month." Miscellaneous Manufacturing</t>
  </si>
  <si>
    <t>"Incoming sales are improving." Furniture &amp; Related Products</t>
  </si>
  <si>
    <t>"Our business is still going strong." Primary Metals</t>
  </si>
  <si>
    <t>"We are still running at capacity. New CapEx for $30 million to increase capacity, but will not be online until 2017." Food, Beverage &amp; Tobacco Products</t>
  </si>
  <si>
    <t>"Remaining a bit sluggish overall although showing signs of a pickup in some areas." Chemical Products</t>
  </si>
  <si>
    <t>"While oil prices have recovered slightly, the industry as a whole continues to struggle greatly." Computer &amp; Electronic Products</t>
  </si>
  <si>
    <t>"Steel prices are increasing, but it is supply-side driven. General economy is plugging along with no big changes. Kind of lackluster." Fabricated Metal Products</t>
  </si>
  <si>
    <t>"Auto industry is still going strong." Machinery</t>
  </si>
  <si>
    <t>"Sales are firming at the reduced levels we've seen this year. We think we have hit a bottom." Transportation Equipment</t>
  </si>
  <si>
    <t>"Business conditions are stable. Sales and production rates are steady to improving." Miscellaneous Manufacturing</t>
  </si>
  <si>
    <t>"Activity increasing as we move to our busy season." Printing &amp; Related Support Activities</t>
  </si>
  <si>
    <t>"Market is starting to pick up as expected." Wood Products</t>
  </si>
  <si>
    <t xml:space="preserve">Main PMI </t>
  </si>
  <si>
    <t>"Business conditions remain strong with the exception of South America. Continued expectation for a strong year even with the headwinds of currency and economic slowdown." Food, Beverage &amp; Tobacco Products</t>
  </si>
  <si>
    <t>"Consistent sales growth in greater China, North Asia, Southeast Asia, Canada and Mexico. Flat for the Americas and Europe." Chemical Products</t>
  </si>
  <si>
    <t>"Slowdown in Chinese economy causing low orders." Computer &amp; Electronic Products</t>
  </si>
  <si>
    <t>"Continued brisk order flow for our business." Fabricated Metal Products</t>
  </si>
  <si>
    <t>"Steady to slightly up production rates vs. prior month." Machinery</t>
  </si>
  <si>
    <t>"Business is still good, but slowing." Transportation Equipment</t>
  </si>
  <si>
    <t>"Business conditions are stable; demand is steady for our products." Miscellaneous Manufacturing</t>
  </si>
  <si>
    <t>"Our business remains to be strong, but many of my suppliers are telling me their business is flat." Plastics &amp; Rubber Products</t>
  </si>
  <si>
    <t>"Oil &amp; Gas continues to struggle to meet cost controls required in the new low-oil price environment." Petroleum &amp; Coal Products</t>
  </si>
  <si>
    <t>"Market is improving steadily in both orders and pricing." Wood Products</t>
  </si>
  <si>
    <t>"We are gaining new customers through better sales management." Food, Beverage &amp; Tobacco Products</t>
  </si>
  <si>
    <t>"Slower shipments because of weather related flooding." Chemical Products</t>
  </si>
  <si>
    <t>"Conditions have remained steady from [the] past month and are in line with our forecast." Computer &amp; Electronic Products</t>
  </si>
  <si>
    <t>"Very good start of summer for business levels/orders." Fabricated Metal Products</t>
  </si>
  <si>
    <t>"Business is steady with some signs of increase." Machinery</t>
  </si>
  <si>
    <t>"Business is still strong, but slowing slightly." Transportation Equipment</t>
  </si>
  <si>
    <t>"Business conditions are good, production and demand are stable." Miscellaneous Manufacturing</t>
  </si>
  <si>
    <t>"Orders are slowing from China. American customers still steady." Primary Metals</t>
  </si>
  <si>
    <t>"Demand continues to be robust." Plastics &amp; Rubber Products</t>
  </si>
  <si>
    <t>"Business is still slower than expected." Nonmetallic Mineral Products</t>
  </si>
  <si>
    <t>"With Brexit, keeping [a] close eye on how this will impact our business." (Chemical Products)</t>
  </si>
  <si>
    <t>"Stronger than expected end to Q2 (June) saw us beat our forecast which is the first time in five quarters, though we were still below Annual Operation Plan (AOP)." (Computer &amp; Electronic Products)</t>
  </si>
  <si>
    <t>"Strong demand in our market has business in an upswing." (Nonmetallic Mineral Products)</t>
  </si>
  <si>
    <t>"International capital orders are increasing." (Fabricated Metal Products)</t>
  </si>
  <si>
    <t>"Brexit has not impacted our business thus far." (Food, Beverage &amp; Tobacco Products)</t>
  </si>
  <si>
    <t>"Retail sales have really slowed in the last 45 days. Our industry is seeing it everywhere. Steel prices are rising." (Machinery)</t>
  </si>
  <si>
    <t>"Seems to be a bit more optimism in the markets. But, U.S. Presidential race might dampen the mood." (Plastics &amp; Rubber Products)</t>
  </si>
  <si>
    <t>"Demand and industry production are both slowing down." (Transportation Equipment)</t>
  </si>
  <si>
    <t>"Oversupply continues to dominate demand. Poor weather is having a negative impact on building, creating short term slow demand." (Wood Products)</t>
  </si>
  <si>
    <t>"Oil and gas industry sector continues to realign staff to reflect $40-$50/barrel oil. This price range is seen as the new normal for the foreseeable future." (Petroleum &amp; Coal Products)</t>
  </si>
  <si>
    <t>We have been getting lots of inquiries, but not a lot of sales order placements.</t>
  </si>
  <si>
    <t>Business was flat this month overall.</t>
  </si>
  <si>
    <t>Continued strong market demand for our products related to construction.</t>
  </si>
  <si>
    <t>Commercial construction continues to be strong, and therefore our business is very good.</t>
  </si>
  <si>
    <t>New product distribution is increasing.</t>
  </si>
  <si>
    <t>This past month, sales increased over the trend from the first half of the year. There seems to be a general, albeit slight, loosening of capital purse strings.</t>
  </si>
  <si>
    <t>Medical device is still strong.</t>
  </si>
  <si>
    <t>Business conditions are generally flat.</t>
  </si>
  <si>
    <t>Hard to find production associates. Unemployment in the area is around 4 percent. Can't get enough employees [which] leads to lots of overtime.</t>
  </si>
  <si>
    <t>Oil prices continue to seek a footing</t>
  </si>
  <si>
    <t xml:space="preserve"> rig count slowly increasing.</t>
  </si>
  <si>
    <t>Domestic and international sales moving up slightly.</t>
  </si>
  <si>
    <t>Negotiating prices down on all metals.</t>
  </si>
  <si>
    <t>Business is still strong, but we are seeing some pushouts from certain consumer market products.</t>
  </si>
  <si>
    <t>Sales on the increase and positive outlook for the remainder of 2016.</t>
  </si>
  <si>
    <t>Good growing conditions for this year's corn and soybean crop has the protein market anticipating large supplies and lower cost of goods for 2017.</t>
  </si>
  <si>
    <t>General business conditions are slowly improving with increased sales and sales leads.</t>
  </si>
  <si>
    <t>Furniture sales are increasing.</t>
  </si>
  <si>
    <t>Some concern about fallout from the Hanjin Shipping bankruptcy. Spending time tracking containers — alternatives. Also, predicated on the impact to worldwide rates, there is some concern around both capacity and ocean rates in the near — to midterm future.</t>
  </si>
  <si>
    <t>Demand increase after previous lackluster month. Some pre-buying activity underway by customers in advance of expected price increases.</t>
  </si>
  <si>
    <t>Oil prices have increased with respect to the first quarter but they remain at low levels affecting our revenue and purchasing power.</t>
  </si>
  <si>
    <t>Domestic business steady. Export business trending higher. Chemical Products  "Very favorable outlook in the market." Computer &amp; Electronic Products  "We are looking at a considerable slowdown for October and November. Production is down 20 percent." Primary Metals  "Business is much better." Fabricated Metal Products  "Strong economy driving steady sales." Food, Beverage &amp; Tobacco Products  "Due to the hurricane and other storms, our business is up significantly." Machinery  "Ongoing strength seen in 2016 — it’s a good year." Miscellaneous Manufacturing  "Customers continue to press price reductions." Transportation Equipment  "Our business remains strong." Plastics &amp; Rubber Products</t>
  </si>
  <si>
    <t>"Domestic business steady. Export business trending higher." Chemical Products</t>
  </si>
  <si>
    <t xml:space="preserve"> "Very favorable outlook in the market." Computer &amp; Electronic Products</t>
  </si>
  <si>
    <t>"We are looking at a considerable slowdown for October and November. Production is down 20 percent." Primary Metals</t>
  </si>
  <si>
    <t>"Business is much better." Fabricated Metal Products</t>
  </si>
  <si>
    <t xml:space="preserve"> "Strong economy driving steady sales." Food, Beverage &amp; Tobacco Products</t>
  </si>
  <si>
    <t>"Due to the hurricane and other storms, our business is up significantly." Machinery</t>
  </si>
  <si>
    <t>"Ongoing strength seen in 2016 — it’s a good year." Miscellaneous Manufacturing</t>
  </si>
  <si>
    <t>"Customers continue to press price reductions." Transportation Equipment</t>
  </si>
  <si>
    <t>"Our business remains strong." Plastics &amp; Rubber Products</t>
  </si>
  <si>
    <t>"Raw materials have been rather flat. Ramping up for year-end and reducing inventory is main supply chain goal at this time." Chemical Products</t>
  </si>
  <si>
    <t>"Strong manufacturing numbers in anticipation of strong year-end bookings." Computer &amp; Electronic Products</t>
  </si>
  <si>
    <t>"Business is still steady. We are foregoing our shutdown over Christmas break due to an increase in customer orders." Plastics &amp; Rubber Products</t>
  </si>
  <si>
    <t>"Heading into 2017, our business levels look pretty consistent compared to 2016." Primary Metals</t>
  </si>
  <si>
    <t>"Sector remains strong, orders and forecasts are consistent and demand outlook is positive." Food, Beverage &amp; Tobacco Products</t>
  </si>
  <si>
    <t>"New spec buildings going up in our area. Local companies adding additional production space which equates to higher employment." Machinery</t>
  </si>
  <si>
    <t>"Business conditions are good. Labor market is tightening such that it is difficult to staff to completely fulfill production demand." Miscellaneous Manufacturing</t>
  </si>
  <si>
    <t>"We are seeing an upswing in customer Requests for Quotations this month; this is a positive sign for our business." Textile Mills</t>
  </si>
  <si>
    <t>"Continued strong seasonal demand for product." Nonmetallic Mineral Products</t>
  </si>
  <si>
    <t>"2017 is looking to be a very busy year." Fabricated Metal Products</t>
  </si>
  <si>
    <t>"Ramping up for year-end by reducing inventory." Chemical Products</t>
  </si>
  <si>
    <t>"Very strong month in terms of booking and billing which will contribute to a good overall year revenue-wise." Computer &amp; Electronic Products</t>
  </si>
  <si>
    <t>"Our business remains strong and we are seeing continued growth." Plastics &amp; Rubber Products</t>
  </si>
  <si>
    <t>"We have been fairly steady the last few months and it appears business is strong into the 1st quarter of next year." Primary Metals</t>
  </si>
  <si>
    <t>"Moving into [a] more inflationary environment, with lots of pressure to increase prices on a number of fronts." Food, Beverage &amp; Tobacco Products</t>
  </si>
  <si>
    <t>"Business continues to be brisk with an uptick of RFQs. Customers are earmarking funds for capital equipment upgrades." Machinery</t>
  </si>
  <si>
    <t>"Hiring still tight on available local labor. Business, by segments, still uneven. Some consumer markets very seasonally strong, but industrial markets lagging." Transportation Equipment</t>
  </si>
  <si>
    <t>"Business conditions are good, demand is growing." Miscellaneous Manufacturing</t>
  </si>
  <si>
    <t>"Continued strong demand for product and strong forecast for next year." Nonmetallic Mineral Products</t>
  </si>
  <si>
    <t>"December 2016 is way ahead of December 2015." Fabricated Metal Products</t>
  </si>
  <si>
    <t>"Sales nationally and internationally are strong in Q1. We are increasing our CapEx spend by 30 percent to 40 percent over [the] previous year." Chemical Products</t>
  </si>
  <si>
    <t>"We have heard reports of additional business due to the recent reduction of tax rates." Machinery</t>
  </si>
  <si>
    <t>"Business outlook is positive on all fronts right now with our customers. Budgets are being approved for new projects, and component prices from suppliers have temporarily stabilized." Computer &amp; Electronic Products</t>
  </si>
  <si>
    <t>"Our usual winter slowdown has not occurred, and we are very busy with new orders." Furniture &amp; Related Products</t>
  </si>
  <si>
    <t>"Slow start to 2018; pricing on metals is heading up and quotes/orders are picking up as well." Fabricated Metal Products</t>
  </si>
  <si>
    <t>"Overall, business remains steady. With several key programs to begin ramping up in the industry, outlook looks good for calendar year 2018." Transportation Equipment</t>
  </si>
  <si>
    <t>"Employment is very tight in our area." Food, Beverage &amp; Tobacco Products</t>
  </si>
  <si>
    <t>"Business continues to strengthen." Paper Products</t>
  </si>
  <si>
    <t>"Business is starting the new year strong. Consumer confidence seems to be driving a lot of our customers' order requirements higher." Plastics &amp; Rubber Products</t>
  </si>
  <si>
    <t>Food, Beverage &amp; Tobacco Products.</t>
  </si>
  <si>
    <t>"Availability of electronic components, long lead times, allocations and constraints continue to wreak havoc in the purchasing cycle, with no end in sight at this time." (Computer &amp; Electronic Products)</t>
  </si>
  <si>
    <t>"Our business saw [an] increase in fourth quarter and it continued in January 2018. CapEx purchase deliveries are moving out globally." (Chemical Products)</t>
  </si>
  <si>
    <t>"Labor market continues to be tight for supply chain talent in the Southern California area. Overall economy is strong." (Transportation Equipment)</t>
  </si>
  <si>
    <t>"Employment is one of our biggest challenges. No labor available." (Food, Beverage &amp; Tobacco Products)</t>
  </si>
  <si>
    <t>"Steel market is doing rather well. Everybody is out of what I need." (Fabricated Metal Products)</t>
  </si>
  <si>
    <t>"It seems the tax break for business is making a difference. Customers are spending more for capital equipment." (Machinery)</t>
  </si>
  <si>
    <t>"Hiring has picked up for direct-hire employees. Due to end-of-2017 performance and improvement in commodity price, there has been an increase in capital budget." (Petroleum &amp; Coal Products)</t>
  </si>
  <si>
    <t>"Business is very strong, and our lines are running at full capacity." (Plastics &amp; Rubber Products)</t>
  </si>
  <si>
    <t>"We expect to have a strong year in 2018. In expectation, we have added to our sales staff and plan on adding to our production staff." (Miscellaneous Manufacturing)</t>
  </si>
  <si>
    <t>"The weakening U.S. dollar in relationship to the yuan is starting to impact importing cost. We are starting to see more supplier price increases." (Electrical Equipment, Appliances &amp; Components)</t>
  </si>
  <si>
    <t>Apparel, Leather &amp; Allied Product</t>
  </si>
  <si>
    <t xml:space="preserve"> Paper Products.</t>
  </si>
  <si>
    <t>"Supply constraints, extended lead times, capacity constraints [and the like], particularly in the electronics components markets, continue to frustrate and drain needed resources, have delayed production schedules and, in some cases, caused missed or delayed sales opportunities." Computer &amp; Electronic Products</t>
  </si>
  <si>
    <t>"International demand is strong for our products in all regions. We are seeing constraints in multiple chemical supply chains due to increased global demand. We are concerned about the impact of tariff and trade wars on demand, but at this time, [there are] no signals that global demand is slowing." Chemical Products</t>
  </si>
  <si>
    <t>"Production targets continue to be a struggle due to shortages of globally sourced components. Many subtier components are in short supply for multiple OEMs." Transportation Equipment</t>
  </si>
  <si>
    <t>"In the U.S., we continue to struggle with finding carriers and drivers for shipments." Food, Beverage &amp; Tobacco Products</t>
  </si>
  <si>
    <t>"Much concern in the industry regarding the steel and aluminum tariffs recently [imposed]. This is causing panic buying, driving the near-term prices higher and [leading to] inventory shortages for non-contract customers." Machinery</t>
  </si>
  <si>
    <t>"New tariffs are causing concern across the supply chain. Full impact will take a few weeks to reveal itself." Miscellaneous Manufacturing</t>
  </si>
  <si>
    <t>"Significant price increases in the steel commodity due to 232 [the tariffs]. The price increases will begin to impact our company's performance." Primary Metals</t>
  </si>
  <si>
    <t>"Overall, incoming orders are picking up, and supplier pricing is increasing in some commodities." Textile Mills</t>
  </si>
  <si>
    <t>"Hiring continues to slowly increase from February into March and capital spending was allowed a small increase. Oil market conditions have improved and continue to stabilize." Petroleum &amp; Coal Products</t>
  </si>
  <si>
    <t>Тextile Mills</t>
  </si>
  <si>
    <t>"We are seeing strong sales in the U.S., Europe and Asia." (Chemical Products)</t>
  </si>
  <si>
    <t>"Business is off the charts. This is causing many collateral issues: a tightening supply chain market and longer lead times. Subcontractors are trading capacity up, leading to a bidding war for the marginal capacity. Labor remains tight and getting tighter." (Transportation Equipment)</t>
  </si>
  <si>
    <t>"Shortages of trucks and drivers has impacted delivery times." (Food, Beverage &amp; Tobacco Products)</t>
  </si>
  <si>
    <t>"The recent steel tariffs have made it difficult to source material, and we have had to eliminate two products due to availability and cost of raw material." (Fabricated Metal Products)</t>
  </si>
  <si>
    <t>"Demand is up for products. Commodity pricing for steel and other materials increased due to the proposed tariffs. We are seeing commodity futures coming down. A lot of suppliers are asking for increases, and the team is battling those requests." (Machinery)</t>
  </si>
  <si>
    <t>"[The] 232 and 301 tariffs are very concerning. Business planning is at a standstill until they are resolved. Significant amount of manpower [on planning and the like] being expended on these issues." (Miscellaneous Manufacturing)</t>
  </si>
  <si>
    <t>"Production orders at this time are still strong and being driven partially by construction factors and customers purchasing ahead to avoid potential price increases." (Plastics &amp; Rubber Products)</t>
  </si>
  <si>
    <t>"The general outlook for 2018 remains positive and upbeat as we see continued signs of a growing economy and investment in housing and infrastructure." (Nonmetallic Mineral Products)</t>
  </si>
  <si>
    <t>"Business conditions have been good; order book is full and running around 98 percent capacity." (Primary Metals)</t>
  </si>
  <si>
    <t>"Backorders remain strong. New order rate exceeds shipment rate." (Computer &amp; Electronic Products)</t>
  </si>
  <si>
    <t>"Business is strong in all regions. Materials are tight. Trucking continues to be a major challenge." (Chemical Products)</t>
  </si>
  <si>
    <t>"Strong economic growth continues to put pressure/strain on capacity, lead time, availability and pricing across a broadening array of commodities and components." (Computer &amp; Electronic Products)</t>
  </si>
  <si>
    <t>"U.S. tariff policy and lack of predictability, along with [the] threat of trade wars, [is] causing general business instability and [is a] drag on growth for investments." (Electrical Equipment, Appliances &amp; Components)</t>
  </si>
  <si>
    <t>"Electronic component supply issues continue to disrupt production." (Transportation Equipment)</t>
  </si>
  <si>
    <t>"We export to more than 100 countries. We are preparing to shift some customer responsibilities among manufacturing plants and business units due to trade issues (for example, we'll shift production for China market from the U.S. to our Canadian plant to avoid higher tariffs). Within our company, there is a sense of uncertainty due to potential trade wars." (Food, Beverage &amp; Tobacco Products)</t>
  </si>
  <si>
    <t>"The Section 232 steel tariffs are now impacting domestic steel prices and capacity. Base steel prices have already increased 20 percent since March." (Fabricated Metal Products)</t>
  </si>
  <si>
    <t>"Transportation costs are going through the roof right now, which definitely impacts the decisions we're making with regard to quantities we're bringing in versus truckload and LTL." (Furniture &amp; Related Products)</t>
  </si>
  <si>
    <t>"The economy and product demand still continue to be strong. Having trouble finding people [to fill] blue collar positions. Lead times for parts and materials are moving out, and we are seeing commodity cost pressures increases with the threat of tariffs. Additionally, suppliers are asking for more price increases." (Machinery)</t>
  </si>
  <si>
    <t>"The uncertainty of U.S. tariffs and the Canada/Mexico/E.U. retaliatory tariffs continues to cloud strategic planning efforts. Contingency planning (for tariffs) is consuming large amounts of manpower that could be used for more productive projects. The tariffs are improving margins in our raw material businesses; however, our businesses which are further up the supply chain are seeing significant inflation." (Miscellaneous Manufacturing)</t>
  </si>
  <si>
    <t>"The steel tariffs continue to drive uncertainty. Projects and services using steel have limited days that prices are good for. Trucking is tight, requiring advanced planning and increasing costs." (Paper Products)</t>
  </si>
  <si>
    <t>"Global demand is still strong. Working on contingency plans for the Chinese tariffs. We will probably onshore most of that material. Labor availability is becoming an issue." (Computer &amp; Electronic Products)</t>
  </si>
  <si>
    <t>"As a result of new tariffs on materials to/from China, we are taking measures to move impacted materials ahead of effective dates, which in some cases is resulting in holding higher inventories." (Chemical Products)</t>
  </si>
  <si>
    <t>"Steel cost increases are causing a lot of negotiations. The increases are real and will affect costs beginning in the third quarter of 2018." (Electrical Equipment, Appliances &amp; Components)</t>
  </si>
  <si>
    <t>"Reviewing the business case for importing manufactured parts from China, as new tariffs will lead to increased costs that we will pass along to our domestic customers." (Transportation Equipment)</t>
  </si>
  <si>
    <t>"Corn and soybean meal costs are reducing. Labor continues to be a struggle to fill open positions." (Food, Beverage &amp; Tobacco Products)</t>
  </si>
  <si>
    <t>"The steel tariffs are a concern to us. We have already seen steel prices increase due to the threat of the tariffs and are seeing kickback from our customers due to the higher prices. We are concerned that the end customer will go to off shore to purchase the finished product." (Fabricated Metal Products)</t>
  </si>
  <si>
    <t>"Business is moving along at a brisk pace, outperforming the annual plan year-to-date (calendar year financials). However, internationally, nationally and locally, we are finding many manufacturers behind schedule due to capacity constraints. They are stating their order intake is heavy and/or they cannot find qualified employees to get all the work done." (Machinery)</t>
  </si>
  <si>
    <t>"Tariffs are [resulting in] customs inspection-time increases on imported raw materials from China. Logistics seems to be improving, but we are seeing a [continuing] tight chemical bulk tanker market." (Plastics &amp; Rubber Products)</t>
  </si>
  <si>
    <t>"Our customer demand is high, but supply of aluminum is tight. Also, tariffs are negatively affecting our bottom line, as we are unable to pass increases to all of our customers. Plus, we are seeing increases in our construction costs because of the steel price increases. Labor market is extremely tight for professional personnel, plant technicians and support associates." (Primary Metals)</t>
  </si>
  <si>
    <t>"The so-called trade war is now taking its toll on business activity, resulting in substantial reductions to new export orders. China has all but stopped taking orders, causing inventories to build up in the U.S. Domestic business is steady. However, it is too small to carry the load that export markets have retreated from. As a result, we will be meeting as a corporation next week to recast our second-half sales and revenue projections." (Wood Products)</t>
  </si>
  <si>
    <t>"Busy for new orders, but the cost of raw material chemicals keeps going up." (Chemical Products)</t>
  </si>
  <si>
    <t>"We have seen a slight uptick in international business. Suppliers do not seem to know how to handle the recently imposed tariffs. Most are waiting to re-evaluate potential price increases until September." (Computer &amp; Electronic Products)</t>
  </si>
  <si>
    <t>"Generally high levels of demand continue, and [we are] planning for this elevated rate through the rest of the year." (Transportation Equipment)</t>
  </si>
  <si>
    <t>"Suppliers appear to be bracing us for cost increases, given increased talk of tariffs and inflation. We are budgeting for 2019 accordingly." (Food, Beverage &amp; Tobacco Products)</t>
  </si>
  <si>
    <t>"The toughest thing we deal with is the unknown. Dealing with tariffs on steel purchases and not knowing if or when they will end makes planning difficult. We are entering the period when we begin our pricing negotiations for next year and will likely treat the tariffs as if they will be here for the entire year. It's challenging, but not insurmountable." (Fabricated Metal Products)</t>
  </si>
  <si>
    <t>"Business is positive, new equipment sales and inquiries are strong, and the parts business is strong. Raw material costs, especially steel, appear to be leveling off. Cost of manufactured components has also leveled off. Most suppliers are willing and able to suppress cost increases. Tariff impacts are still a concern." (Machinery)</t>
  </si>
  <si>
    <t>"Business continues to be strong. We anticipate growth in the next few months." (Plastics &amp; Rubber Products)</t>
  </si>
  <si>
    <t>"Business conditions are strong. Orders are up. Purchase prices are up. Unemployment is down." (Miscellaneous Manufacturing)</t>
  </si>
  <si>
    <t>"Continued strong demand has most locations in a sold-out market, putting pressure on our facilities to produce and have strong uptime. Purchasing is under pressure to provide critical parts in a market where lead times have increased." (Nonmetallic Mineral Products)</t>
  </si>
  <si>
    <t>"Steel tariffs and their threats are putting upward pressure on downstream materials." (Petroleum &amp; Coal Products)</t>
  </si>
  <si>
    <t>Mineral Products</t>
  </si>
  <si>
    <t>"The market is in a state of chaos with the latest round of tariffs. As an electronics original equipment manufacturer, component prices have been impacted almost across the board.  The tariffs have caused a mass rush to buy up inventories of affected products in order to minimize the long-term financial impact. This in turn, is causing market constraints which further drive-up the cost and increase lead times." (Computer &amp; Electronic Products)</t>
  </si>
  <si>
    <t>"Tariffs starting to take a bite out of profitability." (Chemical Products)</t>
  </si>
  <si>
    <t>"Business is strong and relatively stable. Tariffs are putting pressure on Chinese imports. Labor rates are increasing as it is very difficult to find help." (Furniture &amp; Related Products)</t>
  </si>
  <si>
    <t>"The economy's strength is holding, [and] outlook for the industry is positive, although continuing margin compression in consumer packaged goods is restricting general growth momentum from the greater economy." (Food, Beverage &amp; Tobacco Products)</t>
  </si>
  <si>
    <t>"Still extremely strong through November; starting to see a decline for steel prices for December." (Fabricated Metal Products)</t>
  </si>
  <si>
    <t>"General available capacity at suppliers continues to decrease, creating supply issues." (Machinery)</t>
  </si>
  <si>
    <t>"Tariffs are creating a drag on some of our export opportunities." (Plastics &amp; Rubber Products)</t>
  </si>
  <si>
    <t>"Sourcing hourly workers for remote locations continues to be a challenge for both full-time and part-time opportunities. Have implemented a wide variety of recruiting techniques and suppliers to aid us in sourcing this hard-to-find talent." (Paper Products)</t>
  </si>
  <si>
    <t>"Orders are coming in, but from a limited number of customers. The future looks very promising." (Primary Metals)</t>
  </si>
  <si>
    <t>"Suppliers are impacted by China tariffs, [which is] delaying or cancelling manufacturing transfer projects." (Miscellaneous Manufacturing)</t>
  </si>
  <si>
    <t xml:space="preserve"> and Furniture &amp; Related Products</t>
  </si>
  <si>
    <t>"All electronic components are having shortages and much longer lead times that impact our production." (Computer &amp; Electronic Products)</t>
  </si>
  <si>
    <t>"Tariffs are causing inflation: increased costs of imports, increased cost of freight and increased domestic costs from suppliers who import." (Chemical Products)</t>
  </si>
  <si>
    <t>"Protein prices continue under pressure from heavy U.S. supplies and export concerns related to trade tariffs. Higher costs related to trade tariffs are starting to be passed on to the cost of goods sold." (Food, Beverage &amp; Tobacco Products)</t>
  </si>
  <si>
    <t>"While order intake remains steady, the pace has slowed since the first half the year. Instead of growing, the backlog is declining. We were processing orders at a high level; now they are at the point of status quo from late 2017. We are not concerned yet, but there is certainly trepidation about the future." (Machinery)</t>
  </si>
  <si>
    <t>"NAFTA 2.0/USMCA does nothing to help our company, as it does not address Section 232 tariffs." (Plastics &amp; Rubber Products)</t>
  </si>
  <si>
    <t>"We continue to run at full capacity. I continue to see pricing pressures and longer lead times in most commodities." (Primary Metals)</t>
  </si>
  <si>
    <t>"Mounting pressure due to pending tariffs. Bracing for delays in material from China — a rush of orders trying to race tariff implementation is flooding shipping and customs." (Miscellaneous Manufacturing)</t>
  </si>
  <si>
    <t>"Demand is high, and the supply chains are stressed." (Transportation Equipment)</t>
  </si>
  <si>
    <t>"Orders and shipments are strong right now. Backlog for Q4 and next year are way down. Savvy customers are asking us to hold pricing on blanket orders, but material suppliers will only hold prices for a few days, which puts us in a bad spot. We'll be spending as much as possible on capital improvements before the end of the year." (Fabricated Metal Products)</t>
  </si>
  <si>
    <t>"Steel tariffs continue to negatively affect our cost, even though we utilize U.S. sources for steel. Oil prices put meaningful upward pressure on cost. Continued tightness with truck drivers is expected." (Petroleum &amp; Coal Products)</t>
  </si>
  <si>
    <t>"Shortages, longer lead times and capacity constraints [particularly in the electronic components marketplace] and tariffs continue to strain the supply chain and disrupt normal business practices and activities." Computer &amp; Electronic Products</t>
  </si>
  <si>
    <t>"Seeing a number [of] areas of slowdown that are concerning: truck market loosening [and] ISO depots full of empty containers, all signs of decreasing business activity." Chemical Products</t>
  </si>
  <si>
    <t>"Production continues at increased levels." Transportation Equipment</t>
  </si>
  <si>
    <t>"Labor shortages in our area are affecting production volumes." Food, Beverage &amp; Tobacco Products</t>
  </si>
  <si>
    <t>"Trade tariffs and commodity increases have greatly affected our ability to remain competitive in the market." Machinery</t>
  </si>
  <si>
    <t>"Business [orders] steady. Many customers [moving] orders up due to price increases [from commodity costs and tariffs]." Furniture &amp; Related Products</t>
  </si>
  <si>
    <t>"Business remains strong. Tariffs impact is fully reflected in Q3 results, and initiatives are underway to move work out of China into other low-cost countries." Miscellaneous Manufacturing</t>
  </si>
  <si>
    <t>"A lack of experienced workers is having an impact on production, which impacts sourcing due to the skills gap in the manufacturing trades; particularly computer numeric controlled machinists, but also assemblers and welders. The challenge is meeting customer-delivery requirements for new and repaired equipment." Fabricated Metal Products</t>
  </si>
  <si>
    <t>"Steel tariffs continue to put upward pressure on downstream materials even when sourcing steel domestically. Long-haul trucking market seems to be normalizing after the implementation of the electronic logging requirements. Oil volatility is also beginning to make its way through downstream materials." Petroleum &amp; Coal Products</t>
  </si>
  <si>
    <t>"Continuing to increase imports in order to receive material in by the end of the year to avoid potential 25-percent tariffs." Nonmetallic Mineral Products</t>
  </si>
  <si>
    <t>"Growth appears to have stopped. Resources still focused on re-sourcing for U.S. tariff mitigation out of China." Computer &amp; Electronic Products</t>
  </si>
  <si>
    <t>"Brexit has become a problem due to labeling changes." Chemical Products</t>
  </si>
  <si>
    <t>"Customer demand continues to decrease [due to] concerns about the economy and tariffs." Transportation Equipment</t>
  </si>
  <si>
    <t>"Starting to see more and more inflationary increases for raw materials. Also, suppliers [are] forcing price increases due to tariffs." Food, Beverage &amp; Tobacco Products</t>
  </si>
  <si>
    <t>"The ongoing open issues with tariffs between U.S. and China are causing longer-term concerns about costs and sourcing strategies for our manufacturing operations. We were anticipating more clarity [regarding] tariffs at the end of 2018." Machinery</t>
  </si>
  <si>
    <t>"Business is steady, but pace of incoming orders are slowing." Furniture &amp; Related Products</t>
  </si>
  <si>
    <t>"Business is robust for certain sectors [aerospace] and flat to downward for others [energy]. Tariffs continue to impact business direction and profit." Miscellaneous Manufacturing</t>
  </si>
  <si>
    <t>"Caution seems to be the outlook. Are we in a correction, or is the market getting ready to slow over time?" Fabricated Metal Products</t>
  </si>
  <si>
    <t>"No major change in business operations towards the end of 2018; however, we are carefully monitoring oil prices and outside influence from market conditions to better understand our 2019 outlook and capital plans." Petroleum &amp; Coal Products</t>
  </si>
  <si>
    <t>"Customers are hedge buying in December as a result of announced price increases starting in January." Textile Mills</t>
  </si>
  <si>
    <t>"Suppliers are still experiencing labor shortages resulting in component constraints. However, we're seeing life from customers, so there's a positive outlook moving into the first quarter of 2021." Computer &amp; Electronic Products</t>
  </si>
  <si>
    <t>"Production issues for petrochemicals are getting resolved after a very active hurricane season. That is helping balance supply and demand." Chemical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</si>
  <si>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</si>
  <si>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</si>
  <si>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</si>
  <si>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"Jet fuel being down in consumption really hurts the refining market." Petroleum &amp; Coal Products</t>
  </si>
  <si>
    <t>"We will finish out the fourth quarter very strong. Customers have increased demand and 2021 is expected to continue to grow." Fabricated Metal Products</t>
  </si>
  <si>
    <t>"Sales have been steady, but down 30 percent year over year. Work hours for production are going up, but still have several on lay-off. Starting to see some inflationary pressure on materials." Furniture &amp; Related Products</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</si>
  <si>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</si>
  <si>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"Customer order volumes are very strong, but our suppliers are having issues meeting our orders due to people shortages." Plastics &amp; Rubber Products</t>
  </si>
  <si>
    <t>"Our business is booming, as many customers need products ASAP. A great situation." Primary Metals</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</si>
  <si>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</si>
  <si>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"Despite the COVID-19 issues, we are seeing an increase of quoting activity. This has not turned into orders yet, but it is a positive sign." (Computer &amp; Electronic Products)</t>
  </si>
  <si>
    <t>"Current conditions in the automotive, construction, oil and gas, agriculture equipment, and tube/pipe markets are all adversely impacting our business results." (Chemical Products)</t>
  </si>
  <si>
    <t>"We see an issue with suppliers that are affecting production. At the same time, social distancing measures in [the] manufacturing plant and customer demand are impacting the rate of production." (Transportation Equipment)</t>
  </si>
  <si>
    <t>"Increased COVID-19 sales in the food business has really stressed our production capabilities." (Food, Beverage &amp; Tobacco Products)</t>
  </si>
  <si>
    <t>"Fuel sales demand are beginning to rebound in May as stay-at-home orders are lifted across the country." (Petroleum &amp; Coal Products)</t>
  </si>
  <si>
    <t>"Returning to full production for automotive, ramp-up will still depend on speed of automotive start-ups. We have built up inventory to stock. Ready to ship." (Fabricated Metal Products)</t>
  </si>
  <si>
    <t>"Business activity remains strong for consumable applications and very weak in durable segments." (Plastics &amp; Rubber Products)</t>
  </si>
  <si>
    <t>"We have been fortunate that most of our customer base is considered to be a part of the critical workforce, so we have been running at around 80 percent of our normal production volume." (Primary Metals)</t>
  </si>
  <si>
    <t>"Getting out from under several suppliers being closed worldwide. Also, looking at what really needs to be in China." (Machinery)</t>
  </si>
  <si>
    <t>"We see a lot of positive signs, despite what's going on. People seem to continue to be building and looking to projects for fall of 2020 and beyond. There is good optimism out there." (Nonmetallic Mineral Products)</t>
  </si>
  <si>
    <t>"Thirty-percent decrease for April due to COVID-19 impact on both customers and suppliers." (Computer &amp; Electronic Products)</t>
  </si>
  <si>
    <t>"Production stopped, other than to make hand sanitizer for those in need." (Chemical Products)</t>
  </si>
  <si>
    <t>"COVID-19 has created a wave of activities, including vendors closing, vendors focusing only on the medical industry, employees not coming to work, delayed shipments from overseas, [and] etcetera." (Transportation Equipment)</t>
  </si>
  <si>
    <t>"The food processing B2B space remains steady. We are weathering the storm. There is a fortunate increased need for packaged foods. Softening is showing through in some products that find their way into food service and lodging." (Food, Beverage &amp; Tobacco Products)</t>
  </si>
  <si>
    <t>"Our refinery is losing money making gasoline due to the falling demand." (Petroleum &amp; Coal Products)</t>
  </si>
  <si>
    <t>"We supply the construction industry in various ways, where the slowdown has been a bit slower than most industries. It is, however; beginning to impact our business, and we see more challenges on the horizon." (Fabricated Metal Products)</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</si>
  <si>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</si>
  <si>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"Our packaging business is starting to see signs of a slowdown in May after two strong months into COVID-19." (Paper Products)</t>
  </si>
  <si>
    <t>"COVID-19 has destroyed our market and our company. Without a full recovery very soon, and some assistance, I fear for our ability to continue operations." (Nonmetallic Mineral Products)</t>
  </si>
  <si>
    <t>"Dealing with the effects of coronavirus and having 65 percent of our operations down." (Furniture &amp; Related Products)</t>
  </si>
  <si>
    <t>April is Apparel, Leather &amp; Allied Products</t>
  </si>
  <si>
    <t>November 2020</t>
  </si>
  <si>
    <t>May 2020</t>
  </si>
  <si>
    <t>April 2020</t>
  </si>
  <si>
    <t>March 2020</t>
  </si>
  <si>
    <t>February 2020</t>
  </si>
  <si>
    <t>January 2020</t>
  </si>
  <si>
    <t>May 2019</t>
  </si>
  <si>
    <t>April 2019</t>
  </si>
  <si>
    <t>March 2019</t>
  </si>
  <si>
    <t>February 2019</t>
  </si>
  <si>
    <t>January 2019</t>
  </si>
  <si>
    <t>December 2018</t>
  </si>
  <si>
    <t>November 2018</t>
  </si>
  <si>
    <t>October 2018</t>
  </si>
  <si>
    <t>September 2018</t>
  </si>
  <si>
    <t>August 2018</t>
  </si>
  <si>
    <t>July 2018</t>
  </si>
  <si>
    <t>June 2018</t>
  </si>
  <si>
    <t>May 2018</t>
  </si>
  <si>
    <t>April 2018</t>
  </si>
  <si>
    <t>"We are currently overselling our forecast and don't see an end to the upswing in business. We are very concerned, however, about the tariffs proposed in Section 301 and are focusing on alternatives to Chinese sourcing." (Transportation Equipment)</t>
  </si>
  <si>
    <t>"Very difficult to hire skilled and unskilled labor." (Food, Beverage &amp; Tobacco Products)</t>
  </si>
  <si>
    <t>"We are concerned about the strong dollar affecting our export orders as well as the steel tariffs, which are causing domestic steel prices to rise." (Fabricated Metal Products)</t>
  </si>
  <si>
    <t>"Strong demand from (agricultural) business; solid demand in all other business segments." (Chemical Products)</t>
  </si>
  <si>
    <t>"Sales remain strong. Lead times and direct material costs are soaring." (Machinery)</t>
  </si>
  <si>
    <t>"Suppliers are seeing price increases and trying to pass them on." (Miscellaneous Manufacturing)</t>
  </si>
  <si>
    <t>"Continued talk around steel tariffs has resulted in price increases for domestic line pipe, while HRC seems to be moving sideways. Temporary exemptions for allies and an agreement with South Korea have not calmed the market." (Petroleum &amp; Coal Products)</t>
  </si>
  <si>
    <t>"Growth seems to be coming in the construction industry, but at a slower pace than expected with delays due to weather in the U.S. Business in (Latin America) is way up, and Canada is off to a decent start." (Nonmetallic Mineral Products)</t>
  </si>
  <si>
    <t>"Industry demand is causing price increases. Fuel prices are also on the rise, and there have been (price) increases associated with that." (Primary Metals)</t>
  </si>
  <si>
    <t>"Severe allocation, long lead times and upward price pressure, particularly in the electronic components market, continue to hamper our ability to meet customer demand and our shipping schedule."  (Computer &amp; Electronic Products)</t>
  </si>
  <si>
    <t>March 2018</t>
  </si>
  <si>
    <t>December 2016</t>
  </si>
  <si>
    <t>November 2016</t>
  </si>
  <si>
    <t>October 2016</t>
  </si>
  <si>
    <t>September 2016</t>
  </si>
  <si>
    <t>August 2016</t>
  </si>
  <si>
    <t>July 2016</t>
  </si>
  <si>
    <t>June 2016</t>
  </si>
  <si>
    <t>May 2016</t>
  </si>
  <si>
    <t>April 2016</t>
  </si>
  <si>
    <t>March 2016</t>
  </si>
  <si>
    <t>February 2016</t>
  </si>
  <si>
    <t>January 2016</t>
  </si>
  <si>
    <t>December 2015</t>
  </si>
  <si>
    <t>November 2015</t>
  </si>
  <si>
    <t>October 2015</t>
  </si>
  <si>
    <t>Suptember 2015</t>
  </si>
  <si>
    <t>Food Beverage &amp; Tobacco Products</t>
  </si>
  <si>
    <t>Computer &amp; Electrical Products</t>
  </si>
  <si>
    <t>August 2015</t>
  </si>
  <si>
    <t>March 2015</t>
  </si>
  <si>
    <t>April 2015</t>
  </si>
  <si>
    <t>May 2015</t>
  </si>
  <si>
    <t>June 2015</t>
  </si>
  <si>
    <t>February 2015</t>
  </si>
  <si>
    <t>January 2015</t>
  </si>
  <si>
    <t>"COVID-19 is impacting China's raw material supply chain. We are now seeing revenue impact in that region. Our operations team is reviewing plans for spread of the virus." (Computer &amp; Electronic Products)</t>
  </si>
  <si>
    <t>"The two main issues affecting our business [are] COVID-19 and the oil-price war. We are in daily discussions and meeting constantly, updating tracking logs to document high risk concerns." (Chemical Products)</t>
  </si>
  <si>
    <t>"COVID-19 impact has extended to Europe and North America. The virus escalation is affecting our purchasing and logistics operations. We have incurred air-shipment and production interruptions due to shortages of raw materials and components." (Transportation Equipment)</t>
  </si>
  <si>
    <t>"We are experiencing a record number of orders due to COVID-19." (Food, Beverage &amp; Tobacco Products)</t>
  </si>
  <si>
    <t>"World demand for petroleum products is declining, while supply is ramping up. We have lost supply chain visibility to certain locations." (Petroleum &amp; Coal Products)</t>
  </si>
  <si>
    <t>"COVID-19's spread in the U.S. may start impacting our domestic business. As for Asian suppliers, they are starting to get back up to speed." (Fabricated Metal Products)</t>
  </si>
  <si>
    <t>"COVID-19 has caused a 30-percent reduction in productivity in our factory." (Machinery)</t>
  </si>
  <si>
    <t>"A big part of our business is hospitality, and we are seeing demand drop and an increase in cancellations." (Nonmetallic Mineral Products)</t>
  </si>
  <si>
    <t>"All North American manufacturing plants have ceased operations or drastically scaled back as a result of customer plant closings and other responses to COVID-19." (Plastics &amp; Rubber Products)</t>
  </si>
  <si>
    <t>"Volumes are down 4.3 percent, and some areas of the supply chain are being affected by the coronavirus." (Furniture &amp; Related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</si>
  <si>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</si>
  <si>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"January started out strong, but the effects of the virus in China [and] the continued grounding of the 737 Max have suppressed new orders. We are still expected to be flat to slightly up [year-over-year] for 2020 sales, based on those issues." (Chemical Products)</t>
  </si>
  <si>
    <t>"Layoffs are here." (Transportation Equipment)</t>
  </si>
  <si>
    <t>"Coronavirus and its impact on the supply chain: We will see some softness in demand, but also [experience] havoc on items sourced from China that may cause significant delays to production." (Food, Beverage &amp; Tobacco Products)</t>
  </si>
  <si>
    <t>"Energy markets seem to be responding to a potential drop in demand that may be related to responses [to] the coronavirus." (Petroleum &amp; Coal Products)</t>
  </si>
  <si>
    <t>"Coronavirus continues to be front and center as a major supply chain risk to our company. Access to information in China — from our supply base and customers — is slow to come by." (Fabricated Metal Products)</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</si>
  <si>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</si>
  <si>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"Business continues to be strong. We had a little January slowdown, but February has been fantastic." (Plastics &amp; Rubber Products)</t>
  </si>
  <si>
    <t>"We have seen an increase of sales for our products." (Furniture &amp; Related Products)</t>
  </si>
  <si>
    <t>"Current favorable forecast to budget for first-quarter sales." (Primary Metals)</t>
  </si>
  <si>
    <t>October 2017</t>
  </si>
  <si>
    <t>November 2017</t>
  </si>
  <si>
    <t>December 2017</t>
  </si>
  <si>
    <t>January 2018</t>
  </si>
  <si>
    <t>Frebruary 2018</t>
  </si>
  <si>
    <t xml:space="preserve">     </t>
  </si>
  <si>
    <t>To do List</t>
  </si>
  <si>
    <t xml:space="preserve"> </t>
  </si>
  <si>
    <t xml:space="preserve">February 2020 </t>
  </si>
  <si>
    <t>February 2018</t>
  </si>
  <si>
    <t>September 2015</t>
  </si>
  <si>
    <t>July 2015</t>
  </si>
  <si>
    <t>Grotwh</t>
  </si>
  <si>
    <t>The textile, textile product, and apparel manufacturing industries include establishments that process fiber into fabric and fabric into clothing and other textile products. While most apparel manufacturers worldwide rely on people to cut and sew pieces of fabric together, U.S. manufacturing has become highly automated. Because the apparel industry has moved mainly to other countries with cheaper labor costs, that which remains in the United States must be extremely labor efficient to compete effectively with foreign manufacturers.</t>
  </si>
  <si>
    <t>Nature of the Textile, Product and Manufacturing Industry</t>
  </si>
  <si>
    <r>
      <t xml:space="preserve">Textile mills provide the raw material to make apparel and textile products. They take natural and synthetic materials, such as </t>
    </r>
    <r>
      <rPr>
        <b/>
        <sz val="11"/>
        <color rgb="FFFF0000"/>
        <rFont val="Calibri"/>
        <family val="2"/>
        <charset val="204"/>
        <scheme val="minor"/>
      </rPr>
      <t>cotton and polyester</t>
    </r>
    <r>
      <rPr>
        <b/>
        <sz val="11"/>
        <color theme="1"/>
        <rFont val="Calibri"/>
        <family val="2"/>
        <charset val="204"/>
        <scheme val="minor"/>
      </rPr>
      <t xml:space="preserve">, and transform them into fiber, yarn, and thread. Yarns are strands of fibers in a form ready for weaving, knitting, or otherwise intertwining to form a textile fabric. They form the basis for most textile production and commonly are made of </t>
    </r>
    <r>
      <rPr>
        <b/>
        <sz val="11"/>
        <color rgb="FFFF0000"/>
        <rFont val="Calibri"/>
        <family val="2"/>
        <charset val="204"/>
        <scheme val="minor"/>
      </rPr>
      <t>cotton, wool, or a synthetic fiber such as polyester</t>
    </r>
    <r>
      <rPr>
        <b/>
        <sz val="11"/>
        <color theme="1"/>
        <rFont val="Calibri"/>
        <family val="2"/>
        <charset val="204"/>
        <scheme val="minor"/>
      </rPr>
      <t>. Yarns also can be made of thin strips of plastic, paper, or metal. To produce spun yarn, natural fibers such as cotton and wool must first be processed to remove impurities and give products the desired texture and durability, as well as other characteristics. After this initial cleaning stage, the fibers are spun into yarn.</t>
    </r>
  </si>
  <si>
    <t>Полезни сайтове:</t>
  </si>
  <si>
    <t>https://fintel.io/industry/list/textile-mill-products</t>
  </si>
  <si>
    <t>https://collegegrad.com/industries/textile-product-and-apparel-manufacturing</t>
  </si>
  <si>
    <t>Nature of the Fabricated Metal Products Industry</t>
  </si>
  <si>
    <t>Industries in the Fabricated Metal Product Manufacturing subsector transform metal into intermediate or end products, other than machinery, computers and electronics, and metal furniture, or treat metals and metal formed products fabricated elsewhere. Important fabricated metal processes are forging, stamping, bending, forming, and machining, used to shape individual pieces of metal; and other processes, such as welding and assembling, used to join separate parts together. Establishments in this subsector may use one of these processes or a combination of these processes.</t>
  </si>
  <si>
    <t>Companies in this industry transform purchased metals into intermediate or end-use products by forging, stamping, bending, forming, welding, machining, and assembly. Major companies include Ball Corporation, Flowserve, Gibraltar Industries, Mueller Industries, Snap-On, The Timken Company, and Valmont Industries (all headquartered in the US), as well as Jiangsu Guotai International (China), Schaeffler Technologies (Germany), and Toyo Seikan (Japan). Because of the special manufacturing processes involved for individual parts, most companies make a limited range of products.</t>
  </si>
  <si>
    <t>PGTI</t>
  </si>
  <si>
    <t>SWK</t>
  </si>
  <si>
    <t>Полезни Сайтове:</t>
  </si>
  <si>
    <t>https://fintel.io/industry/list/fabricated-metal-products-except-machinery-and-transportation-equipment</t>
  </si>
  <si>
    <t>https://www.bls.gov/iag/tgs/iag332.htm</t>
  </si>
  <si>
    <t>https://www.dnb.com/business-directory/company-information.fabricated-metal-product-manufacturing.us.html?page=1</t>
  </si>
  <si>
    <t>Establishments in the Leather and Allied Product Manufacturing subsector transform hides into leather by tanning or curing and fabricating the leather into products for final consumption. It also includes the manufacture of similar products from other materials, including products (except apparel) made from "leather substitutes," such as rubber, plastics, or textiles. Rubber footwear, textile luggage, and plastics purses or wallets are examples of "leather substitute" products included in this group. The products made from leather substitutes are included in this subsector because they are made in similar ways leather products are made (e.g., luggage). They are made in the same establishments, so it is not practical to separate them.</t>
  </si>
  <si>
    <t>https://fintel.io/</t>
  </si>
  <si>
    <t>Food manufacturing workers perform tasks as varied as the many foods we eat. For example, they slaughter, dress, and cut meat or poultry; process milk, cheese, and other dairy products; can and preserve fruits, vegetables, and frozen specialties; manufacture flour, cereal, pet foods, and other grain mill products; make bread, cookies, cakes, and other bakery products; manufacture sugar and candy and other confectionery products; process shortening, margarine, and other fats and oils; and prepare packaged seafood, coffee, potato and corn chips, and peanut butter. Although this list is long, it is not exhaustive. Food manufacturing workers also play a part in delivering numerous other food products to our tables.</t>
  </si>
  <si>
    <t>Food, Beverage and Tobacco</t>
  </si>
  <si>
    <t>Food may spoil if not packaged properly and delivered promptly, so packaging and transportation employees play a vital role in the industry. Among these are freight, stock, and material movers, who manually move materials; hand packers and packagers, who pack bottles and other items as they come off the production line; and machine feeders and offbearers, who feed materials into machines and remove goods from the end of the production line. Industrial truck and tractor operators drive gasoline or electric-powered vehicles equipped with forklifts, elevated platforms, or trailer hitches to move goods around a storage facility. Truck drivers transport and deliver livestock, materials, or merchandise and may load and unload trucks. Driver/sales workers drive company vehicles over established routes to deliver and sell goods, such as bakery items, beverages, and vending-machine products.</t>
  </si>
  <si>
    <t>The Nonmetallic Mineral Product Manufacturing subsector transforms mined or quarried nonmetallic minerals, such as sand, gravel, stone, clay, and refractory materials, into products for intermediate or final consumption. Processes used include grinding, mixing, cutting, shaping, and honing. Heat often is used in the process and chemicals are frequently mixed to change the composition, purity, and chemical properties for the intended product. For example, glass is produced by heating silica sand to the melting point (sometimes combined with cullet or recycled glass) and then drawn, floated, or blow molded to the desired shape or thickness. Refractory materials are heated and then formed into bricks or other shapes for use in industrial applications.</t>
  </si>
  <si>
    <t>https://fintel.io/industry/list/mining-and-quarrying-of-nonmetallic-minerals-except-fuels</t>
  </si>
  <si>
    <t>https://www.epa.gov/regulatory-information-sector/nonmetallic-mineral-processing-sector-naics-327</t>
  </si>
  <si>
    <t>https://www.bls.gov/iag/tgs/iag327.htm</t>
  </si>
  <si>
    <r>
      <t xml:space="preserve">Mineral processing is also known as nonmetallic mineral product manufacturing (NAICS 327). It includes the </t>
    </r>
    <r>
      <rPr>
        <sz val="11"/>
        <color rgb="FFFF0000"/>
        <rFont val="Calibri"/>
        <family val="2"/>
        <charset val="204"/>
        <scheme val="minor"/>
      </rPr>
      <t>stone, clay, glass, and concrete products sectors</t>
    </r>
    <r>
      <rPr>
        <sz val="11"/>
        <color theme="1"/>
        <rFont val="Calibri"/>
        <family val="2"/>
        <scheme val="minor"/>
      </rPr>
      <t>. The sector includes establishments engaged in the manufacturing of flat glass and other glass products, cement, structural clay products, pottery, concrete and gypsum products, cut stone, abrasive and asbestos products, and other products.</t>
    </r>
  </si>
  <si>
    <t>Transport equipment manufacturing includes the manufacture of aircraft and other aerospace equipment, railroad equipment, motor vehicles and auto parts, motorcycles and bicycles, as well as the building, repairing and breaking of ships.</t>
  </si>
  <si>
    <t>The global production of passenger cars grew in 2014 by nearly 3 per cent. Increasing automation in the auto industry is transforming the skills profile of workers. Furthermore, emerging technologies such as electric cars and net based applications are reshaping the transport equipment manufacturing sector. For some people using a car has become more important than actually owning a car, and in response, new business models such as car sharing are being developed. Finally, environmental regulations and increasing demand for alternative mobility concepts are moving manufacturers to further adapt and innovate.</t>
  </si>
  <si>
    <t>The apparel manufacturing industry transforms fabrics produced by textile manufacturers into clothing and accessories. The apparel industry traditionally has consisted mostly of production workers who performed the cutting and sewing functions in an assembly line. This industry remains labor-intensive, despite advances in technology and workplace practices. Although many workers still perform this work in the United States, the industry increasingly contracts out its production work to foreign suppliers to take advantage of lower labor costs in other countries. Many of the remaining production workers work in teams. For example, sewing machine operators are organized into production "modules." Each operator in a module is trained to perform nearly all of the functions required to assemble a garment. Each module is responsible for its own performance, and individuals usually receive compensation based on the team's performance.</t>
  </si>
  <si>
    <t>The development and deployment of machinery was responsible for one of the great advances in human history, the industrial revolution. Machinery encompasses a vast range of products, ranging from huge industrial turbines costing millions of dollars to the common lawn mower, but all machinery has one common defining feature: it either reduces or eliminates the amount of human work required to accomplish a task. Machinery is critical to the production of many of the Nation's goods and services because nearly every workplace in every industry uses some form of machinery. From the farm tractor to the commercial refrigerator in use by your favorite restaurant, machinery is necessary for the way we live today. Thus, while people never use or even see most of the machinery that makes their lifestyles possible, they use the products it makes every day.</t>
  </si>
  <si>
    <t>The machinery manufacturing industry comprises seven more detailed industry segments, as shown in table 1. Three of these make machinery designed for a particular industry—called special purpose machinery: agriculture, construction, and mining machinery manufacturing, industrial machinery manufacturing, and commercial and service machinery manufacturing. The other four segments make machinery used by many different industries—called general purpose machinery: ventilation, heating, air-conditioning, and commercial refrigeration equipment manufacturing, metalworking machinery manufacturing, engine, turbine, and power transmission equipment manufacturing; and other general purpose machinery manufacturing.</t>
  </si>
  <si>
    <t>Nature of the Machinery Manufacturing Industry</t>
  </si>
  <si>
    <t>Nature of the Miscellaneous Manufacturing Industry</t>
  </si>
  <si>
    <t>Industries in the Primary Metal Manufacturing subsector smelt and/or refine ferrous and nonferrous metals from ore, pig or scrap, using electrometallurgical and other process metallurgical techniques. Establishments in this subsector also manufacture metal alloys and superalloys by introducing other chemical elements to pure metals. The output of smelting and refining, usually in ingot form, is used in rolling, drawing, and extruding operations to make sheet, strip, bar, rod, or wire, and in molten form to make castings and other basic metal products.</t>
  </si>
  <si>
    <t>The primary metal manufacturing subsector consists of these industry groups:</t>
  </si>
  <si>
    <t>Iron and Steel Mills and Ferroalloy Manufacturing: NAICS 3311</t>
  </si>
  <si>
    <t>Steel Product Manufacturing from Purchased Steel: NAICS 3312</t>
  </si>
  <si>
    <t>Alumina and Aluminum Production and Processing: NAICS 3313</t>
  </si>
  <si>
    <t>Nonferrous Metal (except Aluminum) Production and Processing: NAICS 3314</t>
  </si>
  <si>
    <t>Foundries: NAICS 3315</t>
  </si>
  <si>
    <t>Petroleum and coal ptoducts</t>
  </si>
  <si>
    <t>Горива, масла, лубриканти, пластмаса и др...</t>
  </si>
  <si>
    <t>Plastic and Rubber</t>
  </si>
  <si>
    <t>Companies in this industry engage in processing plastic materials and raw rubber to produce products such as plastic bags and bottles, plastic film and sheets, plastic pipe and foams, robber hoses, and tires. Major companies include US-based Berry Global Group, Cooper Tire &amp; Rubber, Goodyear, and Newell Brands, as well as Amcor (Australia), Bridgestone (Japan), Michelin (France), Pirelli (Italy), and Reynolds Group Holdings (New Zealand).
Top global suppliers of plastic and rubber products include China, Germany, and the US. Producers are targeting countries such as India, China, and Brazil for growth.
The US plastic and rubber product manufacturing industry includes about 12,000 establishments (single-location companies and units of multi-location companies) with combined annual revenue of about $240 billion.
Tire manufacturers, which are included in the industry, are covered in a separate profile.</t>
  </si>
  <si>
    <t>Industries in the Furniture and Related Product Manufacturing subsector make furniture and related articles, such as mattresses, window blinds, cabinets, and fixtures. The processes used in the manufacture of furniture include the cutting, bending, molding, laminating, and assembly of such materials as wood, metal, glass, plastics, and rattan. However, the production process for furniture is not solely bending metal, cutting and shaping wood, or extruding and molding plastics. Design and fashion trends play an important part in the production of furniture. The integrated design of the article for both esthetic and functional qualities is also a major part of the process of manufacturing furniture. Design services may be performed by the furniture establishment's work force or may be purchased from industrial designers.</t>
  </si>
  <si>
    <r>
      <rPr>
        <b/>
        <sz val="11"/>
        <color theme="1"/>
        <rFont val="Calibri"/>
        <family val="2"/>
        <charset val="204"/>
        <scheme val="minor"/>
      </rPr>
      <t>Industry organization.</t>
    </r>
    <r>
      <rPr>
        <sz val="11"/>
        <color theme="1"/>
        <rFont val="Calibri"/>
        <family val="2"/>
        <scheme val="minor"/>
      </rPr>
      <t xml:space="preserve"> Chemical manufacturing is divided into seven segments, six of which are covered here: basic chemicals, synthetic materials, agricultural chemicals, paint, coatings, and adhesives, cleaning preparations, and other chemical products. The seventh segment, pharmaceutical and medicine manufacturing, is covered in a separate statement.
The </t>
    </r>
    <r>
      <rPr>
        <b/>
        <i/>
        <sz val="11"/>
        <color theme="1"/>
        <rFont val="Calibri"/>
        <family val="2"/>
        <charset val="204"/>
        <scheme val="minor"/>
      </rPr>
      <t>basic chemicals segment</t>
    </r>
    <r>
      <rPr>
        <sz val="11"/>
        <color theme="1"/>
        <rFont val="Calibri"/>
        <family val="2"/>
        <scheme val="minor"/>
      </rPr>
      <t xml:space="preserve"> produces various petrochemicals, gases, dyes, and pigments. Petrochemicals contain carbon and hydrogen and are made primarily from petroleum and natural gas. The production of both organic and inorganic chemicals occurs in this segment. Organic chemicals are used to make a wide range of products, such as dyes, plastics, and pharmaceutical products; however, the majority of these chemicals are used in the production of other chemicals. Industrial inorganic chemicals usually are made from salts, metal compounds, other minerals, and the atmosphere. In addition to producing solid and liquid chemicals, firms involved in inorganic chemical manufacturing produce industrial gases such as oxygen, nitrogen, and helium. Many inorganic chemicals serve as processing ingredients in the manufacture of chemicals, but do not appear in the final products because they are used as catalysts—chemicals that speed up or otherwise aid a reaction.
The </t>
    </r>
    <r>
      <rPr>
        <b/>
        <i/>
        <sz val="11"/>
        <color theme="1"/>
        <rFont val="Calibri"/>
        <family val="2"/>
        <charset val="204"/>
        <scheme val="minor"/>
      </rPr>
      <t xml:space="preserve">synthetic materials segment </t>
    </r>
    <r>
      <rPr>
        <sz val="11"/>
        <color theme="1"/>
        <rFont val="Calibri"/>
        <family val="2"/>
        <scheme val="minor"/>
      </rPr>
      <t xml:space="preserve">produces a wide variety of finished products as well as raw materials, including common plastic materials such as polyethylene, polypropylene, polyvinyl chloride (PVC), and polystyrene. Among products into which these plastics can be made are loudspeakers, toys, PVC pipes, and beverage bottles. This industry segment also produces plastic materials used for mixing and blending resins on a custom basis. Motor vehicle manufacturers are particularly large users of synthetic materials.
The </t>
    </r>
    <r>
      <rPr>
        <b/>
        <i/>
        <sz val="11"/>
        <color theme="1"/>
        <rFont val="Calibri"/>
        <family val="2"/>
        <charset val="204"/>
        <scheme val="minor"/>
      </rPr>
      <t xml:space="preserve">agricultural chemicals segment, </t>
    </r>
    <r>
      <rPr>
        <sz val="11"/>
        <color theme="1"/>
        <rFont val="Calibri"/>
        <family val="2"/>
        <scheme val="minor"/>
      </rPr>
      <t xml:space="preserve">which employs the fewest workers in the chemical industry, supplies farmers and home gardeners with fertilizers, herbicides, pesticides, and other agricultural chemicals. The segment also includes companies involved in the formulation and preparation of agricultural and household pest control chemicals.
The </t>
    </r>
    <r>
      <rPr>
        <b/>
        <i/>
        <sz val="11"/>
        <color theme="1"/>
        <rFont val="Calibri"/>
        <family val="2"/>
        <charset val="204"/>
        <scheme val="minor"/>
      </rPr>
      <t>paint, coating, and adhesive products segment</t>
    </r>
    <r>
      <rPr>
        <sz val="11"/>
        <color theme="1"/>
        <rFont val="Calibri"/>
        <family val="2"/>
        <scheme val="minor"/>
      </rPr>
      <t xml:space="preserve"> includes firms making paints, varnishes, putties, paint removers, sealers, adhesives, glues, and caulking. The construction and furniture industries are large customers of this segment. Other customers range from individuals refurbishing their homes to businesses needing anticorrosive paints that can withstand high temperatures.
The </t>
    </r>
    <r>
      <rPr>
        <b/>
        <i/>
        <sz val="11"/>
        <color theme="1"/>
        <rFont val="Calibri"/>
        <family val="2"/>
        <charset val="204"/>
        <scheme val="minor"/>
      </rPr>
      <t>cleaning preparations segment</t>
    </r>
    <r>
      <rPr>
        <sz val="11"/>
        <color theme="1"/>
        <rFont val="Calibri"/>
        <family val="2"/>
        <scheme val="minor"/>
      </rPr>
      <t xml:space="preserve"> is the only segment in which much of the production is geared directly toward consumers. The segment includes firms making soaps, detergents, and cleaning preparations. Cosmetics and toiletries, including perfume, lotion, and toothpaste, also are produced in this segment. Households and businesses use these products in many ways, cleaning everything from babies to bridges.
The </t>
    </r>
    <r>
      <rPr>
        <b/>
        <i/>
        <sz val="11"/>
        <color theme="1"/>
        <rFont val="Calibri"/>
        <family val="2"/>
        <charset val="204"/>
        <scheme val="minor"/>
      </rPr>
      <t xml:space="preserve">"other chemical" </t>
    </r>
    <r>
      <rPr>
        <sz val="11"/>
        <color theme="1"/>
        <rFont val="Calibri"/>
        <family val="2"/>
        <scheme val="minor"/>
      </rPr>
      <t>products segment includes manufacturers of explosives, printing ink, film, toners, matches, and other miscellaneous chemicals. These products are used by consumers or in the manufacture of other products.
Chemicals generally are classified into two groups: basic chemicals and specialty chemicals. Basic chemical manufacturers produce large quantities of basic and relatively inexpensive compounds in large plants, often built specifically to make one chemical. Most basic chemicals are used to make more highly refined chemicals for the production of everyday consumer goods by other industries. Conversely, specialty chemical manufacturers produce smaller quantities of more expensive chemicals that are used less frequently. Specialty chemical manufacturers often supply larger chemical companies on a contract basis. Many traditional chemical manufacturers are divided into two separate entities, one focused on basic and the other on specialty chemicals.
The chemical industry segments vary in the degree to which their workers are involved in production activities, administration and management, and research and development. Industries that make products such as cosmetics or paints that are ready for sale to the final consumer employ more administrative and marketing personnel. Industries that market their products mostly to industrial customers generally employ a greater proportion of precision production workers and a lower proportion of unskilled labor.</t>
    </r>
  </si>
  <si>
    <t>Electrical Equipment, Appliance, and Component</t>
  </si>
  <si>
    <t>Industries in the Electrical Equipment, Appliance, and Component Manufacturing subsector manufacture products that generate, distribute and use electrical power. Electric Lighting Equipment Manufacturing establishments produce electric lamp bulbs, lighting fixtures, and parts. Household Appliance Manufacturing establishments make both small and major electrical appliances and parts. Electrical Equipment Manufacturing establishments make goods, such as electric motors, generators, transformers, and switchgear apparatus. Other Electrical Equipment and Component Manufacturing establishments make devices for storing electrical power (e.g., batteries), for transmitting electricity (e.g., insulated wire), and wiring devices (e.g., electrical outlets, fuse boxes, and light switches).</t>
  </si>
  <si>
    <r>
      <t xml:space="preserve">The computer and electronic product manufacturing industry produces computers, computer peripherals, communications equipment, and similar electronic products. These products are used in homes and businesses, as well as in government and military establishments. In addition, many electronics products or components are incorporated into other industries’ products, such as cars, toys, and appliances.
</t>
    </r>
    <r>
      <rPr>
        <b/>
        <sz val="11"/>
        <color theme="1"/>
        <rFont val="Calibri"/>
        <family val="2"/>
        <charset val="204"/>
        <scheme val="minor"/>
      </rPr>
      <t xml:space="preserve">Goods and services. </t>
    </r>
    <r>
      <rPr>
        <sz val="11"/>
        <color theme="1"/>
        <rFont val="Calibri"/>
        <family val="2"/>
        <charset val="204"/>
        <scheme val="minor"/>
      </rPr>
      <t xml:space="preserve">This industry differs somewhat from other manufacturing industries in that production workers make up a relatively small proportion of the workforce. Technological innovation characterizes this industry more than most others and, in fact, drives much of the industry's production. This unusually rapid pace of innovation and technological advancement requires a high proportion of engineers, engineering technicians, and other technical workers who carry out extensive research and development (R&amp;D). Likewise, the importance of promoting and selling the products manufactured by the various segments of the industry requires knowledgeable marketing and sales workers. American companies in this industry manufacture and assemble many products abroad to take advantage of lower production costs and favorable regulatory environments.
Most electronic products contain many intermediate components that are purchased from other manufacturers. Companies producing intermediate components and finished goods often choose to locate near each other so that companies can receive new products more quickly and lower their inventory costs. It also facilitates joint research and development projects that benefit both companies. As a result, several regions of the country have become centers of the electronic products industry. The most prominent of these centers is Silicon Valley, a concentration of integrated circuit, software, and computer firms in California's Santa Clara Valley, near San Jose. However, there are several other centers of the industry throughout the country.
Although some of the companies in this industry are very large, most are relatively small. The tradition of innovation in the industry explains the origins of many small firms. Some companies are involved in design or R&amp;D, whereas others may simply manufacture components, such as computer chips, under contract for others. Often, an engineer or a physicist will have an innovative idea and set up a new company to develop the associated product. Once developed, the company licenses a production company to manufacture the product, which is then sold by the original company. Although electronic products can be quite sophisticated, production methods are often similar, making it possible for a single company to manufacture many different electronic products or components with a relatively small investment. Investors often are willing to put their money behind new companies in this industry because of historically large paybacks.
</t>
    </r>
    <r>
      <rPr>
        <b/>
        <sz val="11"/>
        <color theme="1"/>
        <rFont val="Calibri"/>
        <family val="2"/>
        <charset val="204"/>
        <scheme val="minor"/>
      </rPr>
      <t>Industry organization.</t>
    </r>
    <r>
      <rPr>
        <sz val="11"/>
        <color theme="1"/>
        <rFont val="Calibri"/>
        <family val="2"/>
        <charset val="204"/>
        <scheme val="minor"/>
      </rPr>
      <t xml:space="preserve"> The computer and electronic product manufacturing industry has many segments. Companies in the industry are generally classified by what they sell.
</t>
    </r>
    <r>
      <rPr>
        <b/>
        <sz val="11"/>
        <color theme="1"/>
        <rFont val="Calibri"/>
        <family val="2"/>
        <charset val="204"/>
        <scheme val="minor"/>
      </rPr>
      <t>Computer and peripheral manufacturing</t>
    </r>
    <r>
      <rPr>
        <sz val="11"/>
        <color theme="1"/>
        <rFont val="Calibri"/>
        <family val="2"/>
        <charset val="204"/>
        <scheme val="minor"/>
      </rPr>
      <t xml:space="preserve"> is made up of companies that make computers and related products, known as peripherals. Most computers are built by a small number of well-known brands, but there are also many small companies that sell their products locally or on the Internet. Computers are made up of components, such as motherboards, central processing units, graphics cards, hard disk drives, and power supplies. Many of these products are purchased from other companies and assembled as part of the computer. As a result, many finished computers are simply the combination of a number of other products.
Other firms in this industry segment produce computer peripherals, which are devices that can be used with computers, such as keyboards, mice, printers, and scanners. Other peripherals, generally known as internal peripherals, are physically installed in the computer's case. These include hard disk drives, networking cards, modems, sound cards, and disk drives. Many internal peripherals are prepackaged as part of a computer, although almost all of them can be installed by a technician or experienced computer owner.
The </t>
    </r>
    <r>
      <rPr>
        <b/>
        <sz val="11"/>
        <color theme="1"/>
        <rFont val="Calibri"/>
        <family val="2"/>
        <charset val="204"/>
        <scheme val="minor"/>
      </rPr>
      <t>communications equipmen</t>
    </r>
    <r>
      <rPr>
        <sz val="11"/>
        <color theme="1"/>
        <rFont val="Calibri"/>
        <family val="2"/>
        <charset val="204"/>
        <scheme val="minor"/>
      </rPr>
      <t xml:space="preserve">t manufacturing segment of the industry produces a number of devices that simplify communication between individuals or groups. This segment includes telephones and cellular telephones, as well as equipment used by television and radio stations to transmit information. It should be noted that this does not include computer-related peripherals—such as networking cards or modems—which allow computers to connect to other computers.
</t>
    </r>
    <r>
      <rPr>
        <b/>
        <sz val="11"/>
        <color theme="1"/>
        <rFont val="Calibri"/>
        <family val="2"/>
        <charset val="204"/>
        <scheme val="minor"/>
      </rPr>
      <t>Audio and video equipment manufacturing</t>
    </r>
    <r>
      <rPr>
        <sz val="11"/>
        <color theme="1"/>
        <rFont val="Calibri"/>
        <family val="2"/>
        <charset val="204"/>
        <scheme val="minor"/>
      </rPr>
      <t xml:space="preserve"> is a relatively small industry in the United States and includes companies who produce consumer electronics. These include televisions, stereo receivers, CD and DVD players, and other such devices. While these devices are widespread in the United States, most of them are produced overseas, making employment in this industry relatively small.
</t>
    </r>
    <r>
      <rPr>
        <b/>
        <sz val="11"/>
        <color theme="1"/>
        <rFont val="Calibri"/>
        <family val="2"/>
        <charset val="204"/>
        <scheme val="minor"/>
      </rPr>
      <t>Semiconductor and other electronic component manufacturers</t>
    </r>
    <r>
      <rPr>
        <sz val="11"/>
        <color theme="1"/>
        <rFont val="Calibri"/>
        <family val="2"/>
        <charset val="204"/>
        <scheme val="minor"/>
      </rPr>
      <t xml:space="preserve"> produce integrated circuits, or computer microchips, which power a wide range of electronic products. They also produce other electronic components, such as resistors and capacitors, as well as printed circuit boards. Unlike most of the companies in this industry, these manufacturers start from basic materials such as silicon and copper and produce intermediate products that are only rarely sold directly to consumers. The exceptions to this rule include companies that produce central processing units and memory chips, although even these products are more likely to be pre-installed in a new computer.
</t>
    </r>
    <r>
      <rPr>
        <b/>
        <sz val="11"/>
        <color theme="1"/>
        <rFont val="Calibri"/>
        <family val="2"/>
        <charset val="204"/>
        <scheme val="minor"/>
      </rPr>
      <t>The navigational, measuring, electromedical, and control instruments manufacturing</t>
    </r>
    <r>
      <rPr>
        <sz val="11"/>
        <color theme="1"/>
        <rFont val="Calibri"/>
        <family val="2"/>
        <charset val="204"/>
        <scheme val="minor"/>
      </rPr>
      <t xml:space="preserve"> segment is a diverse group of companies that produce products mainly for industrial, military, and healthcare use. It also includes some consumer products, such as global positioning system (GPS) devices, as well as clocks and watches. This segment is one of the largest in the industry, mainly because its primary customers are the U.S. Department of Defense and the healthcare industry.
Many of the companies in this segment work as government contractors, producing equipment for military purposes. In some cases, this technology has been adapted for consumer use. For example, GPS technology was originally designed for use by the U.S. Navy, but has been developed into a navigation system that individuals can use in their cars. There is also a growing healthcare component of this industry segment. Extensive government funding for research in medical technology has led to a number of important innovations that are being used worldwide in medical care.
</t>
    </r>
    <r>
      <rPr>
        <b/>
        <sz val="11"/>
        <color theme="1"/>
        <rFont val="Calibri"/>
        <family val="2"/>
        <charset val="204"/>
        <scheme val="minor"/>
      </rPr>
      <t>Manufacturing and reproducing magnetic and optical media</t>
    </r>
    <r>
      <rPr>
        <sz val="11"/>
        <color theme="1"/>
        <rFont val="Calibri"/>
        <family val="2"/>
        <charset val="204"/>
        <scheme val="minor"/>
      </rPr>
      <t xml:space="preserve"> is another segment of this industry. Firms in this segment produce blank CDs, DVDs, and audio and video tape. They produce some of this blank media for sale to consumers, but most of it they use to duplicate audio recordings, videos and movies, software, and other media for distribution to consumers and business users on a mass scale. Establishments in this segment are usually either subsidiaries of companies that create the software, movies, or recordings or are independent firms licensed by such companies as distributors.</t>
    </r>
  </si>
  <si>
    <t>Paper products</t>
  </si>
  <si>
    <t>Wood products</t>
  </si>
  <si>
    <t>Companies in this industry manufacture dimensional lumber; veneers, plywood, engineered wood members, or reconstituted wood products; wood windows and doors, wood flooring, or other millwork; wood containers; pallets; prefabricated wood buildings; or manufactured homes. Major companies include Andersen Corporation, Cavco, and Weyerhaeuser (all based in the US), as well as Sekisui House (Japan), Stora Enso (Finland), Svenska Cellulosa (Sweden), and West Fraser Timber (Canada).</t>
  </si>
  <si>
    <t>December 2020</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</si>
  <si>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</si>
  <si>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"Continued to survive COVID-19 shutdowns, customer restrictions and personnel issues (work from home and COVID-19 outbreaks) and managed to maintain slight growth over 2019." (Chemical Products)</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</si>
  <si>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</si>
  <si>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"COVID-19 is affecting us more strongly now than back in March. Vendors/service suppliers unable to maintain levels of service due to employee shortages. Logistic issues also hurting us due to coronavirus-related problems." (Food, Beverage &amp; Tobacco Products)</t>
  </si>
  <si>
    <t>"Current business outlook is strong through the first quarter of 2021. We are anticipating 20 percent growth in sales for 2021." (Fabricated Metal Products)</t>
  </si>
  <si>
    <t>"Sales are now slightly above pre-COVID-19 sales." (Machinery)</t>
  </si>
  <si>
    <t>"Sales are now exceeding pre-COVID-19 levels, but uncertainty remains through the winter months while COVID-19 is still rampant." (Miscellaneous Manufacturing)</t>
  </si>
  <si>
    <t>"Business is stronger than expected, with higher demand for many products. Volatility continues due to the very persistent pandemic and associated risks." (Electrical Equipment, Appliances &amp; Components)</t>
  </si>
  <si>
    <t>"Suppliers are having difficulty finding and retaining labor leading to supply constraints." (Plastics &amp; Rubber Products)</t>
  </si>
  <si>
    <t>"Fourth-quarter production improved more than anticipated, both against the rolling forecast and compared to typical Q4 business." (Primary Metals)</t>
  </si>
  <si>
    <t>Transportation equipment</t>
  </si>
  <si>
    <t>CAT</t>
  </si>
  <si>
    <t>Fanuc Corporation</t>
  </si>
  <si>
    <t>CMI</t>
  </si>
  <si>
    <t>IEX</t>
  </si>
  <si>
    <t>DCI</t>
  </si>
  <si>
    <t>Nature of the Transportation equipment Product and Manufacturing Industry</t>
  </si>
  <si>
    <t>Machinery - Final</t>
  </si>
  <si>
    <t>Furniture and releated products - Final</t>
  </si>
  <si>
    <t>Companies in this industry make paper and converted paper products, including paperboard, corrugated and paperboard containers, coated papers, and paper bags. Major companies include Georgia-Pacific, International Paper, Kimberly-Clark, Neenah Paper, and WestRock (all based in the US), as well as Domtar (Canada), Oji Holdings (Japan), and Stora Enso (Finland).
According to Statista, the industry produces more than 420 million metric tons of paper products globally every year. China has surpassed the US as the world's top paper producer. Other key paper producing and exporting countries include Canada, Finland, Germany, India, Japan, and Sweden.
The US paper products manufacturing industry includes about 4,000 companies with combined annual revenue of about $180 billion.
COMPETITIVE LANDSCAPE
Demand is driven by general commercial activity and population growth. The profitability of individual companies depends on efficient operations, as products are sold mainly based on price. Big companies have advantages in distribution and can supply large customers. There are few economies of scale in manufacturing; large and small producers operate the same kinds of plants -- large producers just have more of them. Small companies can compete successfully by making specialty products or serving a small geographical market.
The industry is concentrated within specific product segments: the top 50 US makers of corrugated boxes account for 75% of segment revenue; the top 50 paperboard mills account for almost all of the revenue for that segment.</t>
  </si>
  <si>
    <t>Watchlist</t>
  </si>
  <si>
    <t>"Supplier factory capacity is well utilized. Increased demand, labor constraints and upstream supply delays are pushing lead times. This is more prevalent with international than U.S.-based suppliers." (Computer &amp; Electronic Products)</t>
  </si>
  <si>
    <t>"Business remains strong. Manufacturing running at full capacity." (Chemical Products)</t>
  </si>
  <si>
    <t>"Very strong demand with limitations in supply to meet increased demand." (Transportation Equipment)</t>
  </si>
  <si>
    <t>"Labor continues to be one of our largest challenges." (Food, Beverage &amp; Tobacco Products)</t>
  </si>
  <si>
    <t>"Our current business demand is going way past pre-COVID-19 [levels]." (Fabricated Metal Products)</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</si>
  <si>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</si>
  <si>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"We have had an increase in employees testing positive for COVID-19, negatively impacting manufacturing." (Miscellaneous Manufacturing)</t>
  </si>
  <si>
    <t>"2020 growth at 5 percent during a very challenging and volatile year. 2021 is expected to bring growth at a 7-percent or even greater pace. Logistics is the critical concern, but we are currently abating risk." (Electrical Equipment, Appliances &amp; Components)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</si>
  <si>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</si>
  <si>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"Business is improving, but we are still struggling with a shortage of available labor." (Primary Metals)</t>
  </si>
  <si>
    <t xml:space="preserve">Computer &amp; Electronic Products </t>
  </si>
  <si>
    <t>Mashinery</t>
  </si>
  <si>
    <t>Primary metals</t>
  </si>
  <si>
    <t>Electrical equipment, Apliance and components</t>
  </si>
  <si>
    <t>Rating</t>
  </si>
  <si>
    <t>Petroleum and coal production</t>
  </si>
  <si>
    <t>Textile mills</t>
  </si>
  <si>
    <t>APTVI</t>
  </si>
  <si>
    <t>Ford</t>
  </si>
  <si>
    <t>Autoliv</t>
  </si>
  <si>
    <t>MOOG Inc</t>
  </si>
  <si>
    <t>Cummins</t>
  </si>
  <si>
    <t>Deer</t>
  </si>
  <si>
    <t>Pentaair</t>
  </si>
  <si>
    <t>Sector-trade ideas January ISM Report</t>
  </si>
  <si>
    <t>Управление на Margin Account. Добавяне и премахване на акции всеки месец, след ISM данните.</t>
  </si>
  <si>
    <t>Начален капитал</t>
  </si>
  <si>
    <t>Разпределение на активите, според рейтинга на сектора - с пита.</t>
  </si>
  <si>
    <t>Beta Table</t>
  </si>
  <si>
    <t>Hubbel inc.</t>
  </si>
  <si>
    <t>Bloom energy corp.</t>
  </si>
  <si>
    <t>Enersys</t>
  </si>
  <si>
    <t>IFF</t>
  </si>
  <si>
    <t>FMC corp.</t>
  </si>
  <si>
    <t>EUR/USD</t>
  </si>
  <si>
    <t>Разпределение на активите</t>
  </si>
  <si>
    <t>Цена купува</t>
  </si>
  <si>
    <t>Брой акции</t>
  </si>
  <si>
    <t>Чисти бройки</t>
  </si>
  <si>
    <t>Останали пари в  USD</t>
  </si>
  <si>
    <t>Исторически данни ---&gt;</t>
  </si>
  <si>
    <t>Daimler (EUR)</t>
  </si>
  <si>
    <t>KBX (EUR)</t>
  </si>
  <si>
    <t>Hella (EUR)</t>
  </si>
  <si>
    <t>Valeo (EUR)</t>
  </si>
  <si>
    <t>Инвестирани средства</t>
  </si>
  <si>
    <t>Брой</t>
  </si>
  <si>
    <t>Комисионна</t>
  </si>
  <si>
    <t>Общо</t>
  </si>
  <si>
    <t>Парични средства</t>
  </si>
  <si>
    <t>USD</t>
  </si>
  <si>
    <t>Развитие на портфейла (NAV)</t>
  </si>
  <si>
    <t>Движение на активите</t>
  </si>
  <si>
    <t>Общо ---&gt;</t>
  </si>
  <si>
    <t>Общо представяне на портфейла в $ ---&gt;</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</si>
  <si>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</si>
  <si>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"Supply chains are depleted; inventories up and down the supply chain are empty. Lead times increasing, prices increasing, [and] demand increasing. Deep freeze in the Gulf Coast expected to extend duration of shortages." (Chemical Products)</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</si>
  <si>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</si>
  <si>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</si>
  <si>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"Overall capacities are full across our industry. Logistics times are at record times. Continuing to fight through shipping and increased lead times on both raw materials and finished goods due to the pandemic." (Fabricated Metal Products)</t>
  </si>
  <si>
    <t>"Prices are going up, and lead times are growing longer by the day. While business and backlog remain strong, the supply chain is going to be stretched very [thin] to keep up." (Machinery)</t>
  </si>
  <si>
    <t>"Things are now out of control. Everything is a mess, and we are seeing wide-scale shortages." (Electrical Equipment, Appliances &amp; Components)</t>
  </si>
  <si>
    <t>"Labor shortages at suppliers are affecting material deliveries and prices." (Plastics &amp; Rubber Products)</t>
  </si>
  <si>
    <t>"We have seen our new-order log increase by 40 percent over the last two months. We are overloaded with orders and do not have the personnel to get product out the door on schedule." (Primary Metals)</t>
  </si>
  <si>
    <t>"A sense of urgency is being felt regarding new orders. Customers are giving an impression that a presence of stability is forthcoming and order flow is increasing." (Textile Mills)</t>
  </si>
  <si>
    <t>"Prices are rising so rapidly that many are wondering if [the situation] is sustainable. Shortages have the industry concerned for supply going forward, at least deep into the second quarter." (Wood Products)</t>
  </si>
  <si>
    <t xml:space="preserve">Fabricated Metal Products </t>
  </si>
  <si>
    <t>Tyres</t>
  </si>
  <si>
    <t>Paccar PCAR</t>
  </si>
  <si>
    <t>Pentair</t>
  </si>
  <si>
    <t>Rockwell Automation - ROK</t>
  </si>
  <si>
    <t>Schneider electric - SU.FR</t>
  </si>
  <si>
    <t>Siemens</t>
  </si>
  <si>
    <t>Vestats Wind Systems</t>
  </si>
  <si>
    <t>XYL - Xylem</t>
  </si>
  <si>
    <t>Fabricated Metals</t>
  </si>
  <si>
    <t>Safran - SAF</t>
  </si>
  <si>
    <t>BMW</t>
  </si>
  <si>
    <t>Knor Bremse</t>
  </si>
  <si>
    <t>Hella</t>
  </si>
  <si>
    <t>LCII - LCI Industries</t>
  </si>
  <si>
    <t>Meritor</t>
  </si>
  <si>
    <t>GGG - Graco</t>
  </si>
  <si>
    <t>IMI</t>
  </si>
  <si>
    <t>Legrand - LR.PA</t>
  </si>
  <si>
    <t>NEL-ASA NEL</t>
  </si>
  <si>
    <t>Air products - APD</t>
  </si>
  <si>
    <t>DuPont - DD</t>
  </si>
  <si>
    <t>axta</t>
  </si>
  <si>
    <t>Arcosa</t>
  </si>
  <si>
    <t>Harsco</t>
  </si>
  <si>
    <t>Beta</t>
  </si>
  <si>
    <t>Compas Minerals Inc - CMP</t>
  </si>
  <si>
    <t>WOOD</t>
  </si>
  <si>
    <t>CUT</t>
  </si>
  <si>
    <t>TOL</t>
  </si>
  <si>
    <t>PRY - Prysmian</t>
  </si>
  <si>
    <t>VRT-Vertiv Holding</t>
  </si>
  <si>
    <t>LIGHT - Signify Amsterdam</t>
  </si>
  <si>
    <t>6504 - Fuji Electric</t>
  </si>
  <si>
    <t>BE - Bloom Energy</t>
  </si>
  <si>
    <t>ENS - Enersys</t>
  </si>
  <si>
    <t>&lt;---</t>
  </si>
  <si>
    <t>Обърни внимание на новите в сектора, като тези за зарядни станции и свързаните с електрификацията на автомобилите, Home Improvement и енергоспестяващи, Solar energy etc.</t>
  </si>
  <si>
    <t>Graftech International - EAF</t>
  </si>
  <si>
    <t>Petroleum and Coal production</t>
  </si>
  <si>
    <t>YPF</t>
  </si>
  <si>
    <t>vat</t>
  </si>
  <si>
    <t>VW</t>
  </si>
  <si>
    <t>Ticker / Name</t>
  </si>
  <si>
    <t>Sector Beta</t>
  </si>
  <si>
    <t>Computer and electronic products</t>
  </si>
  <si>
    <t>Направи си WISH Framework-a и напиши къде се намираш в момента и какво се очаква от бъдещето за да може да се насочиш към правилните сектори</t>
  </si>
  <si>
    <t>Мини през спред трейда, взимайки предвид това къде се намираш</t>
  </si>
  <si>
    <t>Разиграй примера от април до края на 2020 с всички сектори</t>
  </si>
  <si>
    <t>Изтегли котировки на SP500</t>
  </si>
  <si>
    <t>Потърси ETF's представляващи секторите</t>
  </si>
  <si>
    <t xml:space="preserve">Ако нямат използвай акции </t>
  </si>
  <si>
    <t xml:space="preserve">3.4 Пресметни бетата на всички активи спрямо SP500 към Април 2020 за 5г.назад. </t>
  </si>
  <si>
    <t>Научи всичко за бета хеджинга</t>
  </si>
  <si>
    <t xml:space="preserve">Когато взимаш решение за спред трейд винаги пиши кой риск изолираш и на какъв риск си изложен. </t>
  </si>
  <si>
    <t>Сложи P/E ratio За всяка акция</t>
  </si>
  <si>
    <t>P/E</t>
  </si>
  <si>
    <t>Ball corp</t>
  </si>
  <si>
    <t>Containers &amp; Packaging</t>
  </si>
  <si>
    <t>Paper &amp; Forest Products</t>
  </si>
  <si>
    <t>Personal &amp; Household Products &amp; Services</t>
  </si>
  <si>
    <t>Semiconductors &amp; Semiconductor Equipment</t>
  </si>
  <si>
    <t>Communications &amp; Networking</t>
  </si>
  <si>
    <t>Machinery, Equipment &amp; Components</t>
  </si>
  <si>
    <t>Electronic Equipment &amp; Parts</t>
  </si>
  <si>
    <t>Computers, Phones &amp; Household Electronics</t>
  </si>
  <si>
    <t>Office Equipment</t>
  </si>
  <si>
    <t>Renewable Energy</t>
  </si>
  <si>
    <t>Telecommunications Services</t>
  </si>
  <si>
    <t>Aerospace &amp; Defense</t>
  </si>
  <si>
    <t>Metals &amp; Mining</t>
  </si>
  <si>
    <t>Construction &amp; Engineering</t>
  </si>
  <si>
    <t>Symbol</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</si>
  <si>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</si>
  <si>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"Demand remains strong. Significant supply impacts on raw materials due to the Texas freeze. All major raw-material and suppliers on force majeure." (Chemical Products)</t>
  </si>
  <si>
    <t>"Business conditions are positive for our industry and company. The constraints are mainly related to parts availability (imports, supply chain congestion). Manpower is also a constraint; hiring new members is a challenge." (Transportation Equipment)</t>
  </si>
  <si>
    <t>"Winter Storm Uri has made daily life in supply chain quite a challenge. Everything from plastic substrates to adhesives have been significantly impacted by the production interruptions." (Food, Beverage &amp; Tobacco Products)</t>
  </si>
  <si>
    <t>"The spring and summer months look great for the national oil markets." (Petroleum &amp; Coal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</si>
  <si>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</si>
  <si>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"Widespread supply chain issues. Suppliers are struggling to manage demand and capacity in the face of chronic logistics and labor issues. No end in sight." (Machinery)</t>
  </si>
  <si>
    <t>"Business is even stronger for us this year through the third quarter, and we expect a very healthy growth of our manufacturing sales." (Electrical Equipment, Appliances &amp; Components)</t>
  </si>
  <si>
    <t>"Business bottomed out in February; we are expecting steady improvement through the end of the year. Inflation and material availability, along with logistics, are major concerns." (Furniture &amp; Related Products)</t>
  </si>
  <si>
    <t>"Tremendous stress on the supply chain since the winter storm in Texas. Chemicals are on allocations or unavailable. Resin is on allocation and unavailable." (Plastics &amp; Rubber Products)</t>
  </si>
  <si>
    <t>Apparel</t>
  </si>
  <si>
    <t>Food Beverage and tobaccoo</t>
  </si>
  <si>
    <t>Nonmetalic mineral product</t>
  </si>
  <si>
    <t>Biden</t>
  </si>
  <si>
    <t>Electrical equipment, Appliance and releated products</t>
  </si>
  <si>
    <t>STAGE - 1 Sector-trade ideas March ISM Report</t>
  </si>
  <si>
    <t>STAGE - 2 Long positions</t>
  </si>
  <si>
    <t>Cummins - CMI</t>
  </si>
  <si>
    <t>Donaldson - DCI</t>
  </si>
  <si>
    <t>Graco</t>
  </si>
  <si>
    <t>GNRC</t>
  </si>
  <si>
    <t>PCAR</t>
  </si>
  <si>
    <t>Volvo</t>
  </si>
  <si>
    <t>Wartsila corp.</t>
  </si>
  <si>
    <t>TSM</t>
  </si>
  <si>
    <t>NVDA</t>
  </si>
  <si>
    <t>Qualcom</t>
  </si>
  <si>
    <t>AMD</t>
  </si>
  <si>
    <t>Murata manufacturing</t>
  </si>
  <si>
    <t>XILINX</t>
  </si>
  <si>
    <t>Logitec</t>
  </si>
  <si>
    <t>LITE - Lumentum hldngs</t>
  </si>
  <si>
    <t>DM</t>
  </si>
  <si>
    <t>Tower semiconductor</t>
  </si>
  <si>
    <t>Maxar texhnologies</t>
  </si>
  <si>
    <t>SITM</t>
  </si>
  <si>
    <t>Under armor</t>
  </si>
  <si>
    <t>Adidas</t>
  </si>
  <si>
    <t>Ralf Lauren - LR</t>
  </si>
  <si>
    <t>Levis</t>
  </si>
  <si>
    <t>Tapestry</t>
  </si>
  <si>
    <t>VF Corp</t>
  </si>
  <si>
    <t>Foot locker</t>
  </si>
  <si>
    <t>Nike</t>
  </si>
  <si>
    <t>Tile</t>
  </si>
  <si>
    <t>Food and Beverage</t>
  </si>
  <si>
    <t>Ball Corp - BLL.US</t>
  </si>
  <si>
    <t>SSD</t>
  </si>
  <si>
    <t>TRS</t>
  </si>
  <si>
    <t>Fabricated metal products</t>
  </si>
  <si>
    <t>Vulcan materials</t>
  </si>
  <si>
    <t>Martin Marieta Minerals</t>
  </si>
  <si>
    <t>Heidelberg cement</t>
  </si>
  <si>
    <t>Cemex</t>
  </si>
  <si>
    <t>Eagle Materials</t>
  </si>
  <si>
    <t>Summit materials</t>
  </si>
  <si>
    <t>"The current electronics/semiconductor shortage is having tremendous impacts on lead times and pricing. Additionally, there appears to be a general inflation of prices across most, if not all, supply lines." (Computer &amp; Electronic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</si>
  <si>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</si>
  <si>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</si>
  <si>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is picking up as restaurants open." (Food, Beverage &amp; Tobacco Products)</t>
  </si>
  <si>
    <t>"Oil production has been steady, along with market prices and capital expenditures." (Petroleum &amp; Coal Products)</t>
  </si>
  <si>
    <t>"Steel prices are crazy high. The normal checks on the domestic steel mills are not functioning — imported steel is distorted by the Section 232 tariffs." (Fabricated Metal Products)</t>
  </si>
  <si>
    <t>"It's getting much more difficult to supply production with materials that are made with copper or steel. Lots of work on the floor, but I am worried about getting the materials to support." (Electrical Equipment, Appliances &amp; Components)</t>
  </si>
  <si>
    <t>"Market capacity in most areas is oversold, with no realistic improvement on the horizon. In fact, it appears that demand will continue to strengthen, leading to more significant disruptions." (Furniture &amp; Related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</si>
  <si>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</si>
  <si>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"The metals markets remain very challenging at best. Shortages of raw materials have increased, especially in aluminum and carbon steel. Prices continue to rapidly increase. Transportation and trucking [are] also a big challenge." (Primary Metals)</t>
  </si>
  <si>
    <t>"Demand continues to be very strong. Supply chain delays hamper our availability and ability to sell more." (Machinery)</t>
  </si>
  <si>
    <t>STAGE - 1 Sector-trade ideas April ISM Report</t>
  </si>
  <si>
    <t>Textille Mills</t>
  </si>
  <si>
    <t>Food Beverage An tabocco</t>
  </si>
  <si>
    <t>Electrical Equipment Apliance and components</t>
  </si>
  <si>
    <t>Chemical Product</t>
  </si>
  <si>
    <t>Furniture and releated Products</t>
  </si>
  <si>
    <t>Unifi</t>
  </si>
  <si>
    <t>Culp</t>
  </si>
  <si>
    <t>Griffon Corp</t>
  </si>
  <si>
    <t>LCUT</t>
  </si>
  <si>
    <t>Vista Outdoor</t>
  </si>
  <si>
    <t>General Mills</t>
  </si>
  <si>
    <t>Boston Beer</t>
  </si>
  <si>
    <t>National Beverage Corp</t>
  </si>
  <si>
    <t>Atlas Copco - A</t>
  </si>
  <si>
    <t>Caterpillar</t>
  </si>
  <si>
    <t xml:space="preserve">Curtis Wright </t>
  </si>
  <si>
    <t>Honeywell Inter.</t>
  </si>
  <si>
    <t>Ingersol Rand</t>
  </si>
  <si>
    <t>Kion Group</t>
  </si>
  <si>
    <t>Komatsu</t>
  </si>
  <si>
    <t>Weir Group</t>
  </si>
  <si>
    <t>BHP</t>
  </si>
  <si>
    <t>SCCO</t>
  </si>
  <si>
    <t>NIC</t>
  </si>
  <si>
    <t>BMI - Badger</t>
  </si>
  <si>
    <t>Methanex</t>
  </si>
  <si>
    <t>WHR</t>
  </si>
  <si>
    <t>TPX</t>
  </si>
  <si>
    <t>"Supplier performance — deliveries, quality, it's all suffering. Demand is high, and we are struggling to find employees to help us keep up." [Computer &amp; Electronic Products]</t>
  </si>
  <si>
    <t>"Changes in currency exchange rates favorably contributed to our quarterly performance. Continued strong consumer demand for our high-quality products also provided increased sales." [Chemical Products]</t>
  </si>
  <si>
    <t>"Ongoing component shortages are driving dual sourcing and longer-term supply plans to be implemented." [Transportation Equipment]</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</si>
  <si>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</si>
  <si>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</si>
  <si>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"Labor shortages impacting internal and supplier production. Logistics performance is terrible." [Electrical Equipment, Appliances &amp; Components]</t>
  </si>
  <si>
    <t>"Business is good, but labor and raw materials are becoming very problematic, driving increases in costs." [Furniture &amp; Related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</si>
  <si>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</si>
  <si>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"Seeing a high demand and backlog of orders." [Plastics &amp; Rubber Products]</t>
  </si>
  <si>
    <t>"Very busy, but still experiencing labor shortages." [Primary Metals]</t>
  </si>
  <si>
    <t xml:space="preserve">Electrical Equipment, Appliances &amp; Components </t>
  </si>
  <si>
    <t>May.21</t>
  </si>
  <si>
    <t>Nonmetalic Mineral Product</t>
  </si>
  <si>
    <t>Plastic and rubber Products</t>
  </si>
  <si>
    <t>Short/Hedge</t>
  </si>
  <si>
    <t>Printing and releated activities</t>
  </si>
  <si>
    <t>Vulcan Materials - VMC</t>
  </si>
  <si>
    <t>27% В САЩ</t>
  </si>
  <si>
    <t>21% в САЩ</t>
  </si>
  <si>
    <t>MRVL</t>
  </si>
  <si>
    <t>Deals</t>
  </si>
  <si>
    <t>Berry Global - BERY</t>
  </si>
  <si>
    <t>Paper Products - Започва нов цикъл =&gt; Watchlist</t>
  </si>
  <si>
    <t>GLW</t>
  </si>
  <si>
    <t xml:space="preserve">Paper Products </t>
  </si>
  <si>
    <t>IP - International Paper</t>
  </si>
  <si>
    <t>GPK - Graphic Packaging Holding</t>
  </si>
  <si>
    <t>STAGE - 1 Sector-trade ideas May ISM Report</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</si>
  <si>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</si>
  <si>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</si>
  <si>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</si>
  <si>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"Poultry markets are higher, as demand for chicken has been very strong. Higher costs are starting to be passed along to customers." [Food, Beverage &amp; Tobacco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</si>
  <si>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</si>
  <si>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"Demand continues to be strong, and customer-ordering patterns are shifting to include long-term demand. Customers are now placing orders for fourth quarter 2021 and first quarter 2022 due to global supply chain issues." [Fabricated Metal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</si>
  <si>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</si>
  <si>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"Customer demand remains strong. Supply chain issues continue to hamper materials availability and impact production scheduling. Supplier costs continue to rise due to increasing materials, labor and shipping costs." [Machinery]</t>
  </si>
  <si>
    <t>"Higher prices, inflation and lack of available labor are impacting all organizations in our supply chain." [Electrical Equipment, Appliances &amp; Components]</t>
  </si>
  <si>
    <t>"Supply disruptions continue, with no end in sight!" [Nonmetallic Mineral Products]</t>
  </si>
  <si>
    <t>"We continue to be oversold, based on what we are currently capable of producing. Lack of labor is killing us." [Primary Metals] </t>
  </si>
  <si>
    <t>Jun.21</t>
  </si>
  <si>
    <t>Полезни сайтове</t>
  </si>
  <si>
    <t>Traffic Light System</t>
  </si>
  <si>
    <t>Strong</t>
  </si>
  <si>
    <t>ISM Above 50 and growing</t>
  </si>
  <si>
    <t>ISM Above 50 and Slowing</t>
  </si>
  <si>
    <t>Long/Neutral/Flat</t>
  </si>
  <si>
    <t>ISM Below 50 and Slowing</t>
  </si>
  <si>
    <t>ISM Below 50 and growing</t>
  </si>
  <si>
    <t>Short/Neutral/Flat</t>
  </si>
  <si>
    <t>ISM Peaks above 50 - Growth slowing for the first time</t>
  </si>
  <si>
    <t>ISM регистрира дъно и завърта нагоре</t>
  </si>
  <si>
    <t>Transportatiom Equipment</t>
  </si>
  <si>
    <t>Computer And Electronic Computers</t>
  </si>
  <si>
    <t>Electrical Equipment Apliance And Components</t>
  </si>
  <si>
    <t>Furniture and releated products</t>
  </si>
  <si>
    <t>Plastic and rubber products</t>
  </si>
  <si>
    <t>Petrol and Coal Products</t>
  </si>
  <si>
    <t>Mueller Industries</t>
  </si>
  <si>
    <t>Wortinghton Industries</t>
  </si>
  <si>
    <t>Alcoa</t>
  </si>
  <si>
    <t>Lundin Mining</t>
  </si>
  <si>
    <t>Gerdau</t>
  </si>
  <si>
    <t>fcx</t>
  </si>
  <si>
    <t>BLL</t>
  </si>
  <si>
    <t>Continental</t>
  </si>
  <si>
    <t>Heico corporation</t>
  </si>
  <si>
    <t>Renault</t>
  </si>
  <si>
    <t>Lear corporation</t>
  </si>
  <si>
    <t>Borgwarner</t>
  </si>
  <si>
    <t>Gentex corporation</t>
  </si>
  <si>
    <t>Polaris</t>
  </si>
  <si>
    <t>Kratos Defence and security</t>
  </si>
  <si>
    <t>Dana incorporated</t>
  </si>
  <si>
    <t>Kaman corporation</t>
  </si>
  <si>
    <t>Malibu Boats</t>
  </si>
  <si>
    <t>AGCO</t>
  </si>
  <si>
    <t>Atlas Copco</t>
  </si>
  <si>
    <t>Epiroc AB</t>
  </si>
  <si>
    <t>STAGE - 1 Sector-trade ideas June ISM Report</t>
  </si>
  <si>
    <t>Date:</t>
  </si>
  <si>
    <t>04.7.2021</t>
  </si>
  <si>
    <t>Siemens Gamesa</t>
  </si>
  <si>
    <t>Gracco</t>
  </si>
  <si>
    <t>Idex Corporation</t>
  </si>
  <si>
    <t>ITT inc.</t>
  </si>
  <si>
    <t>ITW</t>
  </si>
  <si>
    <t>MIDD</t>
  </si>
  <si>
    <t>MMM</t>
  </si>
  <si>
    <t>CSCO</t>
  </si>
  <si>
    <t>AVGO</t>
  </si>
  <si>
    <t>TXN</t>
  </si>
  <si>
    <t>NXP</t>
  </si>
  <si>
    <t>Teradyne</t>
  </si>
  <si>
    <t>Flex Ltd</t>
  </si>
  <si>
    <t>JNPR</t>
  </si>
  <si>
    <t>Tower Semiconductor</t>
  </si>
  <si>
    <t>Maxar technology</t>
  </si>
  <si>
    <t>Nova measuring</t>
  </si>
  <si>
    <t>HUBB</t>
  </si>
  <si>
    <t>Bloom energy</t>
  </si>
  <si>
    <t>BMI</t>
  </si>
  <si>
    <t>APD</t>
  </si>
  <si>
    <t>CE</t>
  </si>
  <si>
    <t>Mineral technologies MTX</t>
  </si>
  <si>
    <t>PPG Industries</t>
  </si>
  <si>
    <t>SHW</t>
  </si>
  <si>
    <t>RPM International</t>
  </si>
  <si>
    <t>NGVT</t>
  </si>
  <si>
    <t>FUL</t>
  </si>
  <si>
    <t>LEG</t>
  </si>
  <si>
    <t>SNBR</t>
  </si>
  <si>
    <t>MYE</t>
  </si>
  <si>
    <t>NWL</t>
  </si>
  <si>
    <t>LYB</t>
  </si>
  <si>
    <t>Relliance aluminum company</t>
  </si>
  <si>
    <t>VOLVB SS Equity</t>
  </si>
  <si>
    <t>VOLVO AB-B SHS</t>
  </si>
  <si>
    <t>433463230464,00</t>
  </si>
  <si>
    <t>211,70</t>
  </si>
  <si>
    <t>PCAR US Equity</t>
  </si>
  <si>
    <t>PACCAR INC</t>
  </si>
  <si>
    <t>30154004480,00</t>
  </si>
  <si>
    <t>86,86</t>
  </si>
  <si>
    <t>WAB US Equity</t>
  </si>
  <si>
    <t>WABTEC CORP</t>
  </si>
  <si>
    <t>15342831616,00</t>
  </si>
  <si>
    <t>81,18</t>
  </si>
  <si>
    <t>ARVL US Equity</t>
  </si>
  <si>
    <t>ARRIVAL SA</t>
  </si>
  <si>
    <t>8880203776,00</t>
  </si>
  <si>
    <t>14,65</t>
  </si>
  <si>
    <t>NKLA US Equity</t>
  </si>
  <si>
    <t>NIKOLA CORP</t>
  </si>
  <si>
    <t>6039858176,00</t>
  </si>
  <si>
    <t>15,28</t>
  </si>
  <si>
    <t>ALSN US Equity</t>
  </si>
  <si>
    <t>ALLISON TRANSMISSION HOLDING</t>
  </si>
  <si>
    <t>4406987776,00</t>
  </si>
  <si>
    <t>40,23</t>
  </si>
  <si>
    <t>TRN US Equity</t>
  </si>
  <si>
    <t>TRINITY INDUSTRIES INC</t>
  </si>
  <si>
    <t>2844914944,00</t>
  </si>
  <si>
    <t>26,02</t>
  </si>
  <si>
    <t>MTOR US Equity</t>
  </si>
  <si>
    <t>MERITOR INC</t>
  </si>
  <si>
    <t>1649790080,00</t>
  </si>
  <si>
    <t>22,73</t>
  </si>
  <si>
    <t>SHYF US Equity</t>
  </si>
  <si>
    <t>SHYFT GROUP INC/THE</t>
  </si>
  <si>
    <t>1361219328,00</t>
  </si>
  <si>
    <t>38,54</t>
  </si>
  <si>
    <t>WNC US Equity</t>
  </si>
  <si>
    <t>WABASH NATIONAL CORP</t>
  </si>
  <si>
    <t>724329984,00</t>
  </si>
  <si>
    <t>14,06</t>
  </si>
  <si>
    <t>GPC</t>
  </si>
  <si>
    <t>ANR</t>
  </si>
  <si>
    <t>Good</t>
  </si>
  <si>
    <t>26/63/10</t>
  </si>
  <si>
    <t>R&amp;E</t>
  </si>
  <si>
    <t>Better</t>
  </si>
  <si>
    <t>58/33/8</t>
  </si>
  <si>
    <t>ok</t>
  </si>
  <si>
    <t>Very Low</t>
  </si>
  <si>
    <t>N/A</t>
  </si>
  <si>
    <t>;-Risky but good trade</t>
  </si>
  <si>
    <t>Питай тва кво е как е възможно</t>
  </si>
  <si>
    <t>Ok</t>
  </si>
  <si>
    <t>33/41/25</t>
  </si>
  <si>
    <t>Very nice</t>
  </si>
  <si>
    <t>Very Good</t>
  </si>
  <si>
    <t>50/50</t>
  </si>
  <si>
    <t>Outperformva qko indexite</t>
  </si>
  <si>
    <t>Става за пост сякаш</t>
  </si>
  <si>
    <t>66/33</t>
  </si>
  <si>
    <t>Top Watchlist</t>
  </si>
  <si>
    <t>Comment</t>
  </si>
  <si>
    <t>TOP</t>
  </si>
  <si>
    <t>TOPA</t>
  </si>
  <si>
    <t>Доста става за пост</t>
  </si>
  <si>
    <t>Tuka vlizame napravo</t>
  </si>
  <si>
    <t>EMN</t>
  </si>
  <si>
    <t>BERY</t>
  </si>
  <si>
    <t>REYN</t>
  </si>
  <si>
    <t>ESI</t>
  </si>
  <si>
    <t>GEF</t>
  </si>
  <si>
    <t>AVNT</t>
  </si>
  <si>
    <t>TSE</t>
  </si>
  <si>
    <t>IOSP</t>
  </si>
  <si>
    <t>GTES</t>
  </si>
  <si>
    <t>Transportation</t>
  </si>
  <si>
    <t>Plastics</t>
  </si>
  <si>
    <t>good</t>
  </si>
  <si>
    <t>very good</t>
  </si>
  <si>
    <t>ugly chart but good stuff</t>
  </si>
  <si>
    <t>Good enough</t>
  </si>
  <si>
    <t>Doesn't make money but is good stock</t>
  </si>
  <si>
    <t>good enough</t>
  </si>
  <si>
    <t>TAZ  E TOP PICK ZA SQ</t>
  </si>
  <si>
    <t>ima hlqb</t>
  </si>
  <si>
    <t>watch worthy</t>
  </si>
  <si>
    <t>nice nice</t>
  </si>
  <si>
    <t>bit high, but nice</t>
  </si>
</sst>
</file>

<file path=xl/styles.xml><?xml version="1.0" encoding="utf-8"?>
<styleSheet xmlns="http://schemas.openxmlformats.org/spreadsheetml/2006/main" xmlns:mc="http://schemas.openxmlformats.org/markup-compatibility/2006" xmlns:x14ac="http://schemas.microsoft.com/office/spreadsheetml/2009/9/ac" mc:Ignorable="x14ac">
  <numFmts count="27">
    <numFmt numFmtId="164" formatCode="_(&quot;$&quot;* #,##0.00_);_(&quot;$&quot;* \(#,##0.00\);_(&quot;$&quot;* &quot;-&quot;??_);_(@_)"/>
    <numFmt numFmtId="165" formatCode="_-[$₺-41F]* #,##0_-;\-[$₺-41F]* #,##0_-;_-[$₺-41F]* &quot;-&quot;_-;_-@_-"/>
    <numFmt numFmtId="166" formatCode="_-[$$-80A]* #,##0_-;\-[$$-80A]* #,##0_-;_-[$$-80A]* &quot;-&quot;_-;_-@_-"/>
    <numFmt numFmtId="167" formatCode="_-[$Rp-3809]* #,##0_-;\-[$Rp-3809]* #,##0_-;_-[$Rp-3809]* &quot;-&quot;_-;_-@_-"/>
    <numFmt numFmtId="168" formatCode="_ [$₹-44D]\ * #,##0_ ;_ [$₹-44D]\ * \-#,##0_ ;_ [$₹-44D]\ * &quot;-&quot;_ ;_ @_ "/>
    <numFmt numFmtId="169" formatCode="_ [$kr-103B]\ * #,##0_ ;_ [$kr-103B]\ * \-#,##0_ ;_ [$kr-103B]\ * &quot;-&quot;_ ;_ @_ "/>
    <numFmt numFmtId="170" formatCode="_-[$$-1004]* #,##0_-;\-[$$-1004]* #,##0_-;_-[$$-1004]* &quot;-&quot;_-;_-@_-"/>
    <numFmt numFmtId="171" formatCode="_-* #,##0\ [$kr-143B]_-;\-* #,##0\ [$kr-143B]_-;_-* &quot;-&quot;\ [$kr-143B]_-;_-@_-"/>
    <numFmt numFmtId="172" formatCode="_-[$NT$-404]* #,##0_-;\-[$NT$-404]* #,##0_-;_-[$NT$-404]* &quot;-&quot;_-;_-@_-"/>
    <numFmt numFmtId="173" formatCode="_-* #,##0\ [$₽-46D]_-;\-* #,##0\ [$₽-46D]_-;_-* &quot;-&quot;\ [$₽-46D]_-;_-@_-"/>
    <numFmt numFmtId="174" formatCode="_-[$$-3C09]* #,##0_-;\-[$$-3C09]* #,##0_-;_-[$$-3C09]* &quot;-&quot;_-;_-@_-"/>
    <numFmt numFmtId="175" formatCode="_-[$₩-412]* #,##0_-;\-[$₩-412]* #,##0_-;_-[$₩-412]* &quot;-&quot;_-;_-@_-"/>
    <numFmt numFmtId="176" formatCode="_-[$R$-416]\ * #,##0_-;\-[$R$-416]\ * #,##0_-;_-[$R$-416]\ * &quot;-&quot;_-;_-@_-"/>
    <numFmt numFmtId="177" formatCode="_-[$R$-416]\ * #,##0.00_-;\-[$R$-416]\ * #,##0.00_-;_-[$R$-416]\ * &quot;-&quot;??_-;_-@_-"/>
    <numFmt numFmtId="178" formatCode="_-[$$-C09]* #,##0_-;\-[$$-C09]* #,##0_-;_-[$$-C09]* &quot;-&quot;_-;_-@_-"/>
    <numFmt numFmtId="179" formatCode="_-[$$-2C0A]\ * #,##0_-;\-[$$-2C0A]\ * #,##0_-;_-[$$-2C0A]\ * &quot;-&quot;_-;_-@_-"/>
    <numFmt numFmtId="180" formatCode="_ [$¥-804]* #,##0_ ;_ [$¥-804]* \-#,##0_ ;_ [$¥-804]* &quot;-&quot;_ ;_ @_ "/>
    <numFmt numFmtId="181" formatCode="_-[$¥-411]* #,##0_-;\-[$¥-411]* #,##0_-;_-[$¥-411]* &quot;-&quot;_-;_-@_-"/>
    <numFmt numFmtId="182" formatCode="_-* #,##0\ [$CHF-100C]_-;\-* #,##0\ [$CHF-100C]_-;_-* &quot;-&quot;\ [$CHF-100C]_-;_-@_-"/>
    <numFmt numFmtId="183" formatCode="_-[$$-1009]* #,##0_-;\-[$$-1009]* #,##0_-;_-[$$-1009]* &quot;-&quot;_-;_-@_-"/>
    <numFmt numFmtId="184" formatCode="_([$€-2]\ * #,##0_);_([$€-2]\ * \(#,##0\);_([$€-2]\ * &quot;-&quot;_);_(@_)"/>
    <numFmt numFmtId="185" formatCode="_-[$£-809]* #,##0_-;\-[$£-809]* #,##0_-;_-[$£-809]* &quot;-&quot;_-;_-@_-"/>
    <numFmt numFmtId="186" formatCode="_([$$-409]* #,##0_);_([$$-409]* \(#,##0\);_([$$-409]* &quot;-&quot;_);_(@_)"/>
    <numFmt numFmtId="187" formatCode="_([$$-409]* #,##0.00_);_([$$-409]* \(#,##0.00\);_([$$-409]* &quot;-&quot;??_);_(@_)"/>
    <numFmt numFmtId="188" formatCode="_-* #,##0\ [$zł-415]_-;\-* #,##0\ [$zł-415]_-;_-* &quot;-&quot;\ [$zł-415]_-;_-@_-"/>
    <numFmt numFmtId="189" formatCode="_-[$$-409]* #,##0.00_ ;_-[$$-409]* \-#,##0.00\ ;_-[$$-409]* &quot;-&quot;??_ ;_-@_ "/>
    <numFmt numFmtId="190" formatCode="_-* #,##0.00\ [$€-1]_-;\-* #,##0.00\ [$€-1]_-;_-* &quot;-&quot;??\ [$€-1]_-;_-@_-"/>
  </numFmts>
  <fonts count="40"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0"/>
      <name val="Arial"/>
      <family val="2"/>
      <charset val="204"/>
    </font>
    <font>
      <b/>
      <sz val="14"/>
      <color theme="1"/>
      <name val="Calibri"/>
      <family val="2"/>
      <charset val="204"/>
      <scheme val="minor"/>
    </font>
    <font>
      <sz val="14"/>
      <color theme="1"/>
      <name val="Calibri"/>
      <family val="2"/>
      <charset val="204"/>
      <scheme val="minor"/>
    </font>
    <font>
      <b/>
      <sz val="11"/>
      <color theme="1"/>
      <name val="Calibri"/>
      <family val="2"/>
      <charset val="204"/>
      <scheme val="minor"/>
    </font>
    <font>
      <b/>
      <sz val="11"/>
      <color rgb="FFFF0000"/>
      <name val="Calibri"/>
      <family val="2"/>
      <charset val="204"/>
      <scheme val="minor"/>
    </font>
    <font>
      <b/>
      <sz val="11"/>
      <color theme="0"/>
      <name val="Calibri"/>
      <family val="2"/>
      <charset val="204"/>
      <scheme val="minor"/>
    </font>
    <font>
      <sz val="11"/>
      <color rgb="FFFF0000"/>
      <name val="Calibri"/>
      <family val="2"/>
      <scheme val="minor"/>
    </font>
    <font>
      <b/>
      <sz val="15"/>
      <color theme="0"/>
      <name val="Calibri"/>
      <family val="2"/>
      <charset val="204"/>
      <scheme val="minor"/>
    </font>
    <font>
      <sz val="12"/>
      <color theme="1"/>
      <name val="Calibri"/>
      <family val="2"/>
      <charset val="204"/>
      <scheme val="minor"/>
    </font>
    <font>
      <b/>
      <sz val="9"/>
      <color indexed="81"/>
      <name val="Tahoma"/>
      <family val="2"/>
      <charset val="204"/>
    </font>
    <font>
      <sz val="9"/>
      <color indexed="81"/>
      <name val="Tahoma"/>
      <family val="2"/>
      <charset val="204"/>
    </font>
    <font>
      <sz val="9"/>
      <name val="Arial Unicode MS"/>
      <family val="2"/>
      <charset val="204"/>
    </font>
    <font>
      <b/>
      <sz val="9"/>
      <name val="Arial Unicode MS"/>
      <family val="2"/>
      <charset val="204"/>
    </font>
    <font>
      <sz val="6"/>
      <name val="Arial Unicode MS"/>
      <family val="2"/>
      <charset val="204"/>
    </font>
    <font>
      <b/>
      <i/>
      <sz val="14"/>
      <color theme="1"/>
      <name val="Calibri"/>
      <family val="2"/>
      <charset val="204"/>
      <scheme val="minor"/>
    </font>
    <font>
      <b/>
      <i/>
      <sz val="14"/>
      <color theme="0"/>
      <name val="Calibri"/>
      <family val="2"/>
      <charset val="204"/>
      <scheme val="minor"/>
    </font>
    <font>
      <u/>
      <sz val="11"/>
      <color theme="10"/>
      <name val="Calibri"/>
      <family val="2"/>
      <scheme val="minor"/>
    </font>
    <font>
      <sz val="11"/>
      <color theme="1"/>
      <name val="Calibri"/>
      <family val="2"/>
      <scheme val="minor"/>
    </font>
    <font>
      <sz val="12"/>
      <color rgb="FF373737"/>
      <name val="Montserrat"/>
    </font>
    <font>
      <sz val="11"/>
      <name val="Calibri"/>
      <family val="2"/>
      <charset val="204"/>
      <scheme val="minor"/>
    </font>
    <font>
      <b/>
      <sz val="11"/>
      <name val="Calibri"/>
      <family val="2"/>
      <charset val="204"/>
      <scheme val="minor"/>
    </font>
    <font>
      <sz val="11"/>
      <color rgb="FFFF0000"/>
      <name val="Calibri"/>
      <family val="2"/>
      <charset val="204"/>
      <scheme val="minor"/>
    </font>
    <font>
      <b/>
      <sz val="16"/>
      <color theme="1"/>
      <name val="Calibri"/>
      <family val="2"/>
      <charset val="204"/>
      <scheme val="minor"/>
    </font>
    <font>
      <sz val="10"/>
      <color rgb="FF333333"/>
      <name val="Arial"/>
      <family val="2"/>
      <charset val="204"/>
    </font>
    <font>
      <b/>
      <sz val="10"/>
      <color rgb="FF333333"/>
      <name val="Tahoma"/>
      <family val="2"/>
      <charset val="204"/>
    </font>
    <font>
      <b/>
      <i/>
      <sz val="11"/>
      <color theme="1"/>
      <name val="Calibri"/>
      <family val="2"/>
      <charset val="204"/>
      <scheme val="minor"/>
    </font>
    <font>
      <sz val="8"/>
      <name val="Calibri"/>
      <family val="2"/>
      <scheme val="minor"/>
    </font>
    <font>
      <b/>
      <sz val="15"/>
      <color theme="1"/>
      <name val="Calibri"/>
      <family val="2"/>
      <charset val="204"/>
      <scheme val="minor"/>
    </font>
    <font>
      <sz val="12"/>
      <color rgb="FF373737"/>
      <name val="Arial"/>
      <family val="2"/>
      <charset val="204"/>
    </font>
    <font>
      <b/>
      <i/>
      <sz val="14"/>
      <color theme="0"/>
      <name val="Calibri"/>
      <family val="2"/>
      <scheme val="minor"/>
    </font>
    <font>
      <sz val="11"/>
      <color theme="0"/>
      <name val="Calibri"/>
      <family val="2"/>
      <scheme val="minor"/>
    </font>
    <font>
      <b/>
      <i/>
      <sz val="13"/>
      <color theme="1"/>
      <name val="Calibri"/>
      <family val="2"/>
      <charset val="204"/>
      <scheme val="minor"/>
    </font>
  </fonts>
  <fills count="16">
    <fill>
      <patternFill patternType="none"/>
    </fill>
    <fill>
      <patternFill patternType="gray125"/>
    </fill>
    <fill>
      <patternFill patternType="solid">
        <fgColor theme="0" tint="-4.9989318521683403E-2"/>
        <bgColor indexed="64"/>
      </patternFill>
    </fill>
    <fill>
      <patternFill patternType="solid">
        <fgColor theme="4"/>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C00000"/>
        <bgColor indexed="64"/>
      </patternFill>
    </fill>
    <fill>
      <patternFill patternType="solid">
        <fgColor rgb="FFB8C2AD"/>
      </patternFill>
    </fill>
    <fill>
      <patternFill patternType="solid">
        <fgColor rgb="FF00B050"/>
        <bgColor indexed="64"/>
      </patternFill>
    </fill>
    <fill>
      <patternFill patternType="solid">
        <fgColor theme="5"/>
        <bgColor indexed="64"/>
      </patternFill>
    </fill>
    <fill>
      <patternFill patternType="solid">
        <fgColor rgb="FFFFFF00"/>
        <bgColor indexed="64"/>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249977111117893"/>
        <bgColor indexed="64"/>
      </patternFill>
    </fill>
    <fill>
      <patternFill patternType="solid">
        <fgColor rgb="FFFFC000"/>
        <bgColor indexed="64"/>
      </patternFill>
    </fill>
  </fills>
  <borders count="18">
    <border>
      <left/>
      <right/>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thin">
        <color theme="0"/>
      </left>
      <right style="thin">
        <color theme="0"/>
      </right>
      <top style="thin">
        <color theme="0"/>
      </top>
      <bottom style="thin">
        <color theme="0"/>
      </bottom>
      <diagonal/>
    </border>
  </borders>
  <cellStyleXfs count="9">
    <xf numFmtId="0" fontId="0" fillId="0" borderId="0"/>
    <xf numFmtId="0" fontId="8" fillId="0" borderId="0"/>
    <xf numFmtId="0" fontId="19" fillId="0" borderId="0"/>
    <xf numFmtId="0" fontId="19" fillId="0" borderId="0"/>
    <xf numFmtId="0" fontId="20" fillId="7" borderId="0">
      <alignment horizontal="center"/>
    </xf>
    <xf numFmtId="0" fontId="21" fillId="0" borderId="0">
      <alignment vertical="top" wrapText="1"/>
    </xf>
    <xf numFmtId="0" fontId="24" fillId="0" borderId="0" applyNumberFormat="0" applyFill="0" applyBorder="0" applyAlignment="0" applyProtection="0"/>
    <xf numFmtId="9" fontId="25" fillId="0" borderId="0" applyFont="0" applyFill="0" applyBorder="0" applyAlignment="0" applyProtection="0"/>
    <xf numFmtId="164" fontId="25" fillId="0" borderId="0" applyFont="0" applyFill="0" applyBorder="0" applyAlignment="0" applyProtection="0"/>
  </cellStyleXfs>
  <cellXfs count="228">
    <xf numFmtId="0" fontId="0" fillId="0" borderId="0" xfId="0"/>
    <xf numFmtId="0" fontId="0" fillId="0" borderId="2" xfId="0" applyFill="1" applyBorder="1"/>
    <xf numFmtId="0" fontId="10" fillId="2" borderId="2" xfId="1" applyFont="1" applyFill="1" applyBorder="1" applyAlignment="1"/>
    <xf numFmtId="49" fontId="0" fillId="0" borderId="0" xfId="0" applyNumberFormat="1"/>
    <xf numFmtId="14" fontId="0" fillId="0" borderId="2" xfId="0" applyNumberFormat="1" applyBorder="1"/>
    <xf numFmtId="14" fontId="0" fillId="0" borderId="0" xfId="0" applyNumberFormat="1"/>
    <xf numFmtId="0" fontId="0" fillId="3" borderId="2" xfId="0" applyFill="1" applyBorder="1"/>
    <xf numFmtId="10" fontId="0" fillId="0" borderId="0" xfId="0" applyNumberFormat="1"/>
    <xf numFmtId="0" fontId="0" fillId="0" borderId="2" xfId="0" applyBorder="1" applyAlignment="1">
      <alignment horizontal="center" vertical="center"/>
    </xf>
    <xf numFmtId="0" fontId="0" fillId="0" borderId="2" xfId="0" applyBorder="1"/>
    <xf numFmtId="0" fontId="0" fillId="0" borderId="2" xfId="0" applyFill="1" applyBorder="1" applyAlignment="1">
      <alignment horizontal="center" vertical="center"/>
    </xf>
    <xf numFmtId="0" fontId="9" fillId="2" borderId="2" xfId="1" applyFont="1" applyFill="1" applyBorder="1" applyAlignment="1">
      <alignment horizontal="center" vertical="center"/>
    </xf>
    <xf numFmtId="0" fontId="0" fillId="0" borderId="5" xfId="0" applyBorder="1"/>
    <xf numFmtId="0" fontId="15" fillId="6" borderId="2" xfId="0" applyFont="1" applyFill="1" applyBorder="1" applyAlignment="1">
      <alignment horizontal="center" vertical="center"/>
    </xf>
    <xf numFmtId="0" fontId="11" fillId="0" borderId="2" xfId="0" applyFont="1" applyBorder="1" applyAlignment="1">
      <alignment horizontal="center" vertical="center"/>
    </xf>
    <xf numFmtId="0" fontId="14" fillId="0" borderId="2" xfId="0" applyFont="1" applyBorder="1"/>
    <xf numFmtId="0" fontId="16" fillId="0" borderId="0" xfId="0" applyFont="1"/>
    <xf numFmtId="49" fontId="0" fillId="0" borderId="2" xfId="0" applyNumberFormat="1" applyBorder="1"/>
    <xf numFmtId="0" fontId="16" fillId="0" borderId="2" xfId="0" applyFont="1" applyBorder="1"/>
    <xf numFmtId="0" fontId="9" fillId="2" borderId="2" xfId="1" applyFont="1" applyFill="1" applyBorder="1" applyAlignment="1">
      <alignment horizontal="center" vertical="center"/>
    </xf>
    <xf numFmtId="0" fontId="9" fillId="2" borderId="2" xfId="1" applyFont="1" applyFill="1" applyBorder="1" applyAlignment="1">
      <alignment horizontal="center" vertical="center"/>
    </xf>
    <xf numFmtId="0" fontId="11" fillId="3" borderId="2" xfId="0" applyFont="1" applyFill="1" applyBorder="1"/>
    <xf numFmtId="0" fontId="11" fillId="3" borderId="2" xfId="0" applyFont="1" applyFill="1" applyBorder="1" applyAlignment="1">
      <alignment horizontal="center"/>
    </xf>
    <xf numFmtId="0" fontId="0" fillId="0" borderId="0" xfId="0" applyBorder="1"/>
    <xf numFmtId="2" fontId="0" fillId="0" borderId="2" xfId="0" applyNumberFormat="1" applyBorder="1"/>
    <xf numFmtId="0" fontId="0" fillId="0" borderId="0" xfId="0" applyFill="1"/>
    <xf numFmtId="0" fontId="0" fillId="0" borderId="0" xfId="0" applyAlignment="1">
      <alignment wrapText="1"/>
    </xf>
    <xf numFmtId="0" fontId="22" fillId="8" borderId="2" xfId="0" applyFont="1" applyFill="1" applyBorder="1" applyAlignment="1">
      <alignment horizontal="center" vertical="center"/>
    </xf>
    <xf numFmtId="0" fontId="23" fillId="6" borderId="2" xfId="0" applyFont="1" applyFill="1" applyBorder="1" applyAlignment="1">
      <alignment horizontal="center" vertical="center"/>
    </xf>
    <xf numFmtId="0" fontId="24" fillId="0" borderId="0" xfId="6"/>
    <xf numFmtId="0" fontId="0" fillId="0" borderId="0" xfId="0" applyFill="1" applyBorder="1"/>
    <xf numFmtId="0" fontId="11" fillId="0" borderId="0" xfId="0" applyFont="1" applyFill="1"/>
    <xf numFmtId="0" fontId="26" fillId="0" borderId="0" xfId="0" applyFont="1"/>
    <xf numFmtId="0" fontId="0" fillId="0" borderId="2" xfId="0" applyNumberFormat="1" applyBorder="1"/>
    <xf numFmtId="0" fontId="13" fillId="6" borderId="0" xfId="0" applyFont="1" applyFill="1" applyBorder="1" applyAlignment="1">
      <alignment horizontal="center"/>
    </xf>
    <xf numFmtId="0" fontId="13" fillId="0" borderId="0" xfId="0" applyFont="1" applyFill="1" applyBorder="1" applyAlignment="1">
      <alignment horizontal="center"/>
    </xf>
    <xf numFmtId="0" fontId="14" fillId="9" borderId="0" xfId="0" applyFont="1" applyFill="1"/>
    <xf numFmtId="0" fontId="13" fillId="6" borderId="4" xfId="0" applyFont="1" applyFill="1" applyBorder="1" applyAlignment="1">
      <alignment horizontal="center"/>
    </xf>
    <xf numFmtId="0" fontId="13" fillId="6" borderId="0" xfId="0" applyFont="1" applyFill="1" applyAlignment="1">
      <alignment horizontal="center"/>
    </xf>
    <xf numFmtId="0" fontId="9" fillId="2" borderId="2" xfId="1" applyFont="1" applyFill="1" applyBorder="1" applyAlignment="1">
      <alignment horizontal="center" vertical="center"/>
    </xf>
    <xf numFmtId="0" fontId="9" fillId="2" borderId="0" xfId="1" applyFont="1" applyFill="1" applyBorder="1" applyAlignment="1">
      <alignment horizontal="center" vertical="center"/>
    </xf>
    <xf numFmtId="0" fontId="7" fillId="0" borderId="2" xfId="1" applyFont="1" applyFill="1" applyBorder="1" applyAlignment="1"/>
    <xf numFmtId="0" fontId="9" fillId="0" borderId="0" xfId="1" applyFont="1" applyFill="1" applyBorder="1" applyAlignment="1">
      <alignment horizontal="center" vertical="center"/>
    </xf>
    <xf numFmtId="0" fontId="9" fillId="0" borderId="2" xfId="1" applyFont="1" applyFill="1" applyBorder="1" applyAlignment="1">
      <alignment horizontal="center" vertical="center"/>
    </xf>
    <xf numFmtId="0" fontId="11" fillId="0" borderId="2" xfId="0" applyFont="1" applyFill="1" applyBorder="1"/>
    <xf numFmtId="0" fontId="11" fillId="0" borderId="2" xfId="0" applyFont="1" applyFill="1" applyBorder="1" applyAlignment="1">
      <alignment horizontal="center"/>
    </xf>
    <xf numFmtId="0" fontId="11" fillId="0" borderId="2" xfId="1" applyFont="1" applyFill="1" applyBorder="1" applyAlignment="1">
      <alignment horizontal="center" vertical="center"/>
    </xf>
    <xf numFmtId="0" fontId="7" fillId="0" borderId="0" xfId="0" applyFont="1" applyFill="1"/>
    <xf numFmtId="0" fontId="11" fillId="0" borderId="0" xfId="1" applyFont="1" applyFill="1" applyBorder="1" applyAlignment="1">
      <alignment horizontal="center" vertical="center"/>
    </xf>
    <xf numFmtId="0" fontId="7" fillId="0" borderId="2" xfId="0" applyFont="1" applyFill="1" applyBorder="1"/>
    <xf numFmtId="1" fontId="0" fillId="0" borderId="2" xfId="0" applyNumberFormat="1" applyBorder="1"/>
    <xf numFmtId="0" fontId="7" fillId="0" borderId="2" xfId="0" applyNumberFormat="1" applyFont="1" applyFill="1" applyBorder="1"/>
    <xf numFmtId="0" fontId="0" fillId="0" borderId="2" xfId="0" applyBorder="1" applyAlignment="1">
      <alignment horizontal="left" vertical="center"/>
    </xf>
    <xf numFmtId="0" fontId="7" fillId="10" borderId="2" xfId="1" applyFont="1" applyFill="1" applyBorder="1" applyAlignment="1"/>
    <xf numFmtId="0" fontId="7" fillId="10" borderId="2" xfId="1" applyFont="1" applyFill="1" applyBorder="1" applyAlignment="1">
      <alignment vertical="center"/>
    </xf>
    <xf numFmtId="0" fontId="0" fillId="3" borderId="2" xfId="0" applyNumberFormat="1" applyFill="1" applyBorder="1"/>
    <xf numFmtId="0" fontId="6" fillId="0" borderId="0" xfId="0" applyFont="1" applyFill="1"/>
    <xf numFmtId="0" fontId="6" fillId="0" borderId="2" xfId="1" applyFont="1" applyFill="1" applyBorder="1" applyAlignment="1"/>
    <xf numFmtId="0" fontId="6" fillId="0" borderId="2" xfId="0" applyFont="1" applyFill="1" applyBorder="1"/>
    <xf numFmtId="0" fontId="6" fillId="0" borderId="2" xfId="0" applyNumberFormat="1" applyFont="1" applyFill="1" applyBorder="1"/>
    <xf numFmtId="0" fontId="6" fillId="10" borderId="2" xfId="1" applyFont="1" applyFill="1" applyBorder="1" applyAlignment="1"/>
    <xf numFmtId="0" fontId="27" fillId="0" borderId="0" xfId="0" applyFont="1" applyFill="1"/>
    <xf numFmtId="0" fontId="27" fillId="0" borderId="2" xfId="0" applyFont="1" applyFill="1" applyBorder="1"/>
    <xf numFmtId="0" fontId="27" fillId="0" borderId="2" xfId="0" applyNumberFormat="1" applyFont="1" applyFill="1" applyBorder="1"/>
    <xf numFmtId="0" fontId="28" fillId="0" borderId="2" xfId="0" applyFont="1" applyFill="1" applyBorder="1"/>
    <xf numFmtId="0" fontId="28" fillId="0" borderId="2" xfId="0" applyFont="1" applyFill="1" applyBorder="1" applyAlignment="1">
      <alignment horizontal="center"/>
    </xf>
    <xf numFmtId="0" fontId="28" fillId="0" borderId="0" xfId="1" applyFont="1" applyFill="1" applyBorder="1" applyAlignment="1">
      <alignment horizontal="center" vertical="center"/>
    </xf>
    <xf numFmtId="0" fontId="28" fillId="0" borderId="2" xfId="1" applyFont="1" applyFill="1" applyBorder="1" applyAlignment="1">
      <alignment horizontal="center" vertical="center"/>
    </xf>
    <xf numFmtId="0" fontId="27" fillId="0" borderId="2" xfId="1" applyFont="1" applyFill="1" applyBorder="1" applyAlignment="1"/>
    <xf numFmtId="0" fontId="27" fillId="10" borderId="2" xfId="1" applyFont="1" applyFill="1" applyBorder="1" applyAlignment="1"/>
    <xf numFmtId="0" fontId="0" fillId="10" borderId="2" xfId="0" applyFill="1" applyBorder="1"/>
    <xf numFmtId="0" fontId="7" fillId="10" borderId="2" xfId="1" applyFont="1" applyFill="1" applyBorder="1" applyAlignment="1">
      <alignment horizontal="center" vertical="center"/>
    </xf>
    <xf numFmtId="0" fontId="6" fillId="0" borderId="2" xfId="1" applyFont="1" applyFill="1" applyBorder="1" applyAlignment="1">
      <alignment horizontal="center" vertical="center"/>
    </xf>
    <xf numFmtId="0" fontId="6" fillId="0" borderId="0" xfId="1" applyFont="1" applyFill="1" applyBorder="1" applyAlignment="1">
      <alignment horizontal="center" vertical="center"/>
    </xf>
    <xf numFmtId="0" fontId="6" fillId="0" borderId="2" xfId="0" applyFont="1" applyFill="1" applyBorder="1" applyAlignment="1">
      <alignment horizontal="center"/>
    </xf>
    <xf numFmtId="0" fontId="0" fillId="10" borderId="2" xfId="0" applyFill="1" applyBorder="1" applyAlignment="1">
      <alignment horizontal="center" vertical="center"/>
    </xf>
    <xf numFmtId="0" fontId="6" fillId="10" borderId="2" xfId="1" applyFont="1" applyFill="1" applyBorder="1" applyAlignment="1">
      <alignment horizontal="center" vertical="center"/>
    </xf>
    <xf numFmtId="0" fontId="11" fillId="0" borderId="0" xfId="0" applyFont="1"/>
    <xf numFmtId="0" fontId="5" fillId="0" borderId="2" xfId="1" applyFont="1" applyFill="1" applyBorder="1" applyAlignment="1"/>
    <xf numFmtId="0" fontId="11" fillId="0" borderId="2" xfId="0" applyFont="1" applyBorder="1"/>
    <xf numFmtId="0" fontId="11" fillId="10" borderId="12" xfId="0" applyFont="1" applyFill="1" applyBorder="1"/>
    <xf numFmtId="0" fontId="0" fillId="0" borderId="1" xfId="0" applyFill="1" applyBorder="1"/>
    <xf numFmtId="0" fontId="0" fillId="0" borderId="0" xfId="0" applyAlignment="1"/>
    <xf numFmtId="0" fontId="4" fillId="0" borderId="0" xfId="1" applyFont="1" applyFill="1" applyBorder="1" applyAlignment="1"/>
    <xf numFmtId="17" fontId="0" fillId="10" borderId="2" xfId="0" applyNumberFormat="1" applyFill="1" applyBorder="1" applyAlignment="1">
      <alignment horizontal="center" vertical="center"/>
    </xf>
    <xf numFmtId="0" fontId="0" fillId="0" borderId="0" xfId="0" applyNumberFormat="1"/>
    <xf numFmtId="0" fontId="6" fillId="0" borderId="2" xfId="1" applyNumberFormat="1" applyFont="1" applyFill="1" applyBorder="1" applyAlignment="1"/>
    <xf numFmtId="0" fontId="0" fillId="0" borderId="12" xfId="0" applyBorder="1" applyAlignment="1"/>
    <xf numFmtId="10" fontId="0" fillId="10" borderId="2" xfId="7" applyNumberFormat="1" applyFont="1" applyFill="1" applyBorder="1"/>
    <xf numFmtId="187" fontId="0" fillId="0" borderId="0" xfId="8" applyNumberFormat="1" applyFont="1"/>
    <xf numFmtId="187" fontId="0" fillId="0" borderId="2" xfId="0" applyNumberFormat="1" applyBorder="1"/>
    <xf numFmtId="187" fontId="0" fillId="0" borderId="0" xfId="0" applyNumberFormat="1" applyBorder="1"/>
    <xf numFmtId="2" fontId="0" fillId="0" borderId="0" xfId="0" applyNumberFormat="1" applyBorder="1"/>
    <xf numFmtId="189" fontId="0" fillId="0" borderId="0" xfId="0" applyNumberFormat="1"/>
    <xf numFmtId="189" fontId="0" fillId="0" borderId="2" xfId="0" applyNumberFormat="1" applyBorder="1"/>
    <xf numFmtId="189" fontId="0" fillId="0" borderId="0" xfId="0" applyNumberFormat="1" applyBorder="1"/>
    <xf numFmtId="14" fontId="0" fillId="0" borderId="3" xfId="0" applyNumberFormat="1" applyBorder="1"/>
    <xf numFmtId="187" fontId="0" fillId="0" borderId="2" xfId="0" applyNumberFormat="1" applyBorder="1" applyAlignment="1">
      <alignment horizontal="center" vertical="center"/>
    </xf>
    <xf numFmtId="2" fontId="0" fillId="0" borderId="2" xfId="0" applyNumberFormat="1" applyBorder="1" applyAlignment="1">
      <alignment horizontal="center" vertical="center"/>
    </xf>
    <xf numFmtId="0" fontId="35" fillId="11" borderId="0" xfId="0" applyFont="1" applyFill="1"/>
    <xf numFmtId="0" fontId="0" fillId="0" borderId="14" xfId="0" applyBorder="1" applyAlignment="1">
      <alignment horizontal="center" vertical="center"/>
    </xf>
    <xf numFmtId="190" fontId="0" fillId="0" borderId="2" xfId="7" applyNumberFormat="1" applyFont="1" applyBorder="1" applyAlignment="1">
      <alignment horizontal="center" vertical="center"/>
    </xf>
    <xf numFmtId="190" fontId="0" fillId="0" borderId="2" xfId="0" applyNumberFormat="1" applyBorder="1" applyAlignment="1">
      <alignment horizontal="center" vertical="center"/>
    </xf>
    <xf numFmtId="189" fontId="0" fillId="0" borderId="2" xfId="0" applyNumberFormat="1" applyBorder="1" applyAlignment="1">
      <alignment horizontal="center" vertical="center"/>
    </xf>
    <xf numFmtId="0" fontId="0" fillId="11" borderId="2" xfId="0" applyFill="1" applyBorder="1"/>
    <xf numFmtId="0" fontId="35" fillId="11" borderId="2" xfId="0" applyFont="1" applyFill="1" applyBorder="1"/>
    <xf numFmtId="0" fontId="35" fillId="11" borderId="2" xfId="0" applyFont="1" applyFill="1" applyBorder="1" applyAlignment="1">
      <alignment horizontal="center" vertical="center"/>
    </xf>
    <xf numFmtId="14" fontId="0" fillId="0" borderId="3" xfId="0" applyNumberFormat="1" applyBorder="1" applyAlignment="1">
      <alignment horizontal="center" vertical="center"/>
    </xf>
    <xf numFmtId="14" fontId="0" fillId="0" borderId="2" xfId="0" applyNumberFormat="1" applyBorder="1" applyAlignment="1">
      <alignment horizontal="center" vertical="center"/>
    </xf>
    <xf numFmtId="0" fontId="0" fillId="5" borderId="2" xfId="0" applyFill="1" applyBorder="1"/>
    <xf numFmtId="189" fontId="0" fillId="5" borderId="2" xfId="0" applyNumberFormat="1" applyFill="1" applyBorder="1" applyAlignment="1">
      <alignment horizontal="center" vertical="center"/>
    </xf>
    <xf numFmtId="189" fontId="0" fillId="5" borderId="2" xfId="0" applyNumberFormat="1" applyFill="1" applyBorder="1"/>
    <xf numFmtId="4" fontId="0" fillId="0" borderId="2" xfId="0" applyNumberFormat="1" applyBorder="1"/>
    <xf numFmtId="186" fontId="0" fillId="0" borderId="2" xfId="0" applyNumberFormat="1" applyBorder="1"/>
    <xf numFmtId="183" fontId="0" fillId="0" borderId="2" xfId="0" applyNumberFormat="1" applyBorder="1"/>
    <xf numFmtId="180" fontId="0" fillId="0" borderId="2" xfId="0" applyNumberFormat="1" applyBorder="1"/>
    <xf numFmtId="179" fontId="0" fillId="0" borderId="2" xfId="0" applyNumberFormat="1" applyBorder="1"/>
    <xf numFmtId="178" fontId="0" fillId="0" borderId="2" xfId="0" applyNumberFormat="1" applyBorder="1"/>
    <xf numFmtId="0" fontId="0" fillId="0" borderId="1" xfId="0" applyBorder="1"/>
    <xf numFmtId="0" fontId="0" fillId="0" borderId="13" xfId="0" applyFill="1" applyBorder="1"/>
    <xf numFmtId="0" fontId="0" fillId="0" borderId="14" xfId="0" applyFill="1" applyBorder="1"/>
    <xf numFmtId="0" fontId="11" fillId="0" borderId="0" xfId="0" applyFont="1" applyAlignment="1">
      <alignment horizontal="center"/>
    </xf>
    <xf numFmtId="185" fontId="0" fillId="0" borderId="2" xfId="0" applyNumberFormat="1" applyBorder="1"/>
    <xf numFmtId="184" fontId="0" fillId="0" borderId="2" xfId="0" applyNumberFormat="1" applyBorder="1"/>
    <xf numFmtId="177" fontId="0" fillId="0" borderId="0" xfId="0" applyNumberFormat="1"/>
    <xf numFmtId="182" fontId="0" fillId="0" borderId="2" xfId="0" applyNumberFormat="1" applyBorder="1"/>
    <xf numFmtId="181" fontId="0" fillId="0" borderId="2" xfId="0" applyNumberFormat="1" applyBorder="1"/>
    <xf numFmtId="0" fontId="0" fillId="0" borderId="0" xfId="0" applyAlignment="1">
      <alignment vertical="center" wrapText="1"/>
    </xf>
    <xf numFmtId="0" fontId="0" fillId="0" borderId="2" xfId="0" applyBorder="1" applyAlignment="1">
      <alignment vertical="center" wrapText="1"/>
    </xf>
    <xf numFmtId="186" fontId="0" fillId="0" borderId="2" xfId="0" applyNumberFormat="1" applyBorder="1" applyAlignment="1">
      <alignment vertical="center" wrapText="1"/>
    </xf>
    <xf numFmtId="4" fontId="0" fillId="0" borderId="2" xfId="0" applyNumberFormat="1" applyBorder="1" applyAlignment="1">
      <alignment vertical="center" wrapText="1"/>
    </xf>
    <xf numFmtId="175" fontId="0" fillId="0" borderId="2" xfId="0" applyNumberFormat="1" applyBorder="1"/>
    <xf numFmtId="174" fontId="0" fillId="0" borderId="2" xfId="0" applyNumberFormat="1" applyBorder="1"/>
    <xf numFmtId="176" fontId="0" fillId="0" borderId="2" xfId="0" applyNumberFormat="1" applyBorder="1"/>
    <xf numFmtId="0" fontId="11" fillId="12" borderId="2" xfId="0" applyFont="1" applyFill="1" applyBorder="1"/>
    <xf numFmtId="173" fontId="0" fillId="0" borderId="2" xfId="0" applyNumberFormat="1" applyBorder="1"/>
    <xf numFmtId="172" fontId="0" fillId="0" borderId="2" xfId="0" applyNumberFormat="1" applyBorder="1"/>
    <xf numFmtId="171" fontId="0" fillId="0" borderId="2" xfId="0" applyNumberFormat="1" applyBorder="1"/>
    <xf numFmtId="170" fontId="0" fillId="0" borderId="2" xfId="0" applyNumberFormat="1" applyBorder="1"/>
    <xf numFmtId="169" fontId="0" fillId="0" borderId="2" xfId="0" applyNumberFormat="1" applyBorder="1"/>
    <xf numFmtId="167" fontId="0" fillId="0" borderId="2" xfId="0" applyNumberFormat="1" applyBorder="1"/>
    <xf numFmtId="166" fontId="0" fillId="0" borderId="2" xfId="0" applyNumberFormat="1" applyBorder="1"/>
    <xf numFmtId="188" fontId="0" fillId="0" borderId="2" xfId="0" applyNumberFormat="1" applyBorder="1"/>
    <xf numFmtId="4" fontId="0" fillId="0" borderId="0" xfId="0" applyNumberFormat="1"/>
    <xf numFmtId="186" fontId="0" fillId="0" borderId="0" xfId="0" applyNumberFormat="1"/>
    <xf numFmtId="175" fontId="0" fillId="0" borderId="0" xfId="0" applyNumberFormat="1"/>
    <xf numFmtId="181" fontId="0" fillId="0" borderId="0" xfId="0" applyNumberFormat="1"/>
    <xf numFmtId="169" fontId="0" fillId="0" borderId="0" xfId="0" applyNumberFormat="1"/>
    <xf numFmtId="180" fontId="0" fillId="0" borderId="0" xfId="0" applyNumberFormat="1"/>
    <xf numFmtId="176" fontId="0" fillId="0" borderId="0" xfId="0" applyNumberFormat="1"/>
    <xf numFmtId="171" fontId="0" fillId="0" borderId="0" xfId="0" applyNumberFormat="1"/>
    <xf numFmtId="184" fontId="0" fillId="0" borderId="0" xfId="0" applyNumberFormat="1"/>
    <xf numFmtId="178" fontId="0" fillId="0" borderId="0" xfId="0" applyNumberFormat="1"/>
    <xf numFmtId="165" fontId="0" fillId="0" borderId="0" xfId="0" applyNumberFormat="1"/>
    <xf numFmtId="166" fontId="0" fillId="0" borderId="0" xfId="0" applyNumberFormat="1"/>
    <xf numFmtId="0" fontId="36" fillId="0" borderId="2" xfId="0" applyFont="1" applyBorder="1"/>
    <xf numFmtId="0" fontId="0" fillId="0" borderId="0" xfId="0" applyBorder="1" applyAlignment="1">
      <alignment vertical="center" wrapText="1"/>
    </xf>
    <xf numFmtId="0" fontId="0" fillId="13" borderId="2" xfId="0" applyFill="1" applyBorder="1"/>
    <xf numFmtId="0" fontId="0" fillId="10" borderId="0" xfId="0" applyFill="1" applyBorder="1"/>
    <xf numFmtId="0" fontId="0" fillId="13" borderId="1" xfId="0" applyFill="1" applyBorder="1"/>
    <xf numFmtId="0" fontId="22" fillId="8" borderId="14" xfId="0" applyFont="1" applyFill="1" applyBorder="1" applyAlignment="1">
      <alignment horizontal="center" vertical="center"/>
    </xf>
    <xf numFmtId="0" fontId="0" fillId="0" borderId="14" xfId="0" applyBorder="1"/>
    <xf numFmtId="0" fontId="0" fillId="0" borderId="14" xfId="0" applyBorder="1" applyAlignment="1">
      <alignment vertical="center" wrapText="1"/>
    </xf>
    <xf numFmtId="0" fontId="0" fillId="13" borderId="2" xfId="0" applyFill="1" applyBorder="1" applyAlignment="1"/>
    <xf numFmtId="173" fontId="0" fillId="13" borderId="2" xfId="0" applyNumberFormat="1" applyFill="1" applyBorder="1"/>
    <xf numFmtId="4" fontId="0" fillId="13" borderId="2" xfId="0" applyNumberFormat="1" applyFill="1" applyBorder="1"/>
    <xf numFmtId="0" fontId="0" fillId="13" borderId="0" xfId="0" applyFill="1"/>
    <xf numFmtId="186" fontId="0" fillId="13" borderId="2" xfId="0" applyNumberFormat="1" applyFill="1" applyBorder="1"/>
    <xf numFmtId="169" fontId="0" fillId="13" borderId="2" xfId="0" applyNumberFormat="1" applyFill="1" applyBorder="1"/>
    <xf numFmtId="168" fontId="0" fillId="13" borderId="2" xfId="0" applyNumberFormat="1" applyFill="1" applyBorder="1"/>
    <xf numFmtId="0" fontId="37" fillId="14" borderId="17" xfId="0" applyFont="1" applyFill="1" applyBorder="1" applyAlignment="1">
      <alignment horizontal="center" vertical="center"/>
    </xf>
    <xf numFmtId="0" fontId="0" fillId="0" borderId="17" xfId="0" applyBorder="1"/>
    <xf numFmtId="0" fontId="37" fillId="6" borderId="17" xfId="0" applyFont="1" applyFill="1" applyBorder="1" applyAlignment="1">
      <alignment horizontal="center" vertical="center"/>
    </xf>
    <xf numFmtId="0" fontId="11" fillId="0" borderId="14" xfId="0" applyFont="1" applyBorder="1" applyAlignment="1">
      <alignment horizontal="center" vertical="center"/>
    </xf>
    <xf numFmtId="0" fontId="2" fillId="0" borderId="2" xfId="0" applyFont="1" applyBorder="1" applyAlignment="1">
      <alignment horizontal="left" vertical="center"/>
    </xf>
    <xf numFmtId="0" fontId="38" fillId="6" borderId="2" xfId="0" applyFont="1" applyFill="1" applyBorder="1"/>
    <xf numFmtId="0" fontId="0" fillId="15" borderId="2" xfId="0" applyFill="1" applyBorder="1"/>
    <xf numFmtId="0" fontId="37" fillId="14" borderId="2" xfId="0" applyFont="1" applyFill="1" applyBorder="1" applyAlignment="1">
      <alignment horizontal="center" vertical="center"/>
    </xf>
    <xf numFmtId="0" fontId="37" fillId="6" borderId="2" xfId="0" applyFont="1" applyFill="1" applyBorder="1" applyAlignment="1">
      <alignment horizontal="center" vertical="center"/>
    </xf>
    <xf numFmtId="0" fontId="14" fillId="10" borderId="0" xfId="0" applyFont="1" applyFill="1"/>
    <xf numFmtId="0" fontId="13" fillId="6" borderId="2" xfId="0" applyFont="1" applyFill="1" applyBorder="1" applyAlignment="1">
      <alignment horizontal="center"/>
    </xf>
    <xf numFmtId="0" fontId="11" fillId="0" borderId="0" xfId="0" applyFont="1" applyAlignment="1">
      <alignment horizontal="center"/>
    </xf>
    <xf numFmtId="0" fontId="13" fillId="6" borderId="0" xfId="0" applyFont="1" applyFill="1" applyBorder="1" applyAlignment="1">
      <alignment horizontal="center"/>
    </xf>
    <xf numFmtId="0" fontId="13" fillId="6" borderId="13" xfId="0" applyFont="1" applyFill="1" applyBorder="1" applyAlignment="1">
      <alignment horizontal="center"/>
    </xf>
    <xf numFmtId="0" fontId="13" fillId="6" borderId="14" xfId="0" applyFont="1" applyFill="1" applyBorder="1" applyAlignment="1">
      <alignment horizontal="center"/>
    </xf>
    <xf numFmtId="0" fontId="13" fillId="6" borderId="15" xfId="0" applyFont="1" applyFill="1" applyBorder="1" applyAlignment="1">
      <alignment horizontal="center"/>
    </xf>
    <xf numFmtId="0" fontId="13" fillId="6" borderId="3" xfId="0" applyFont="1" applyFill="1" applyBorder="1" applyAlignment="1">
      <alignment horizontal="center"/>
    </xf>
    <xf numFmtId="0" fontId="13" fillId="6" borderId="0" xfId="0" applyFont="1" applyFill="1" applyAlignment="1">
      <alignment horizontal="center"/>
    </xf>
    <xf numFmtId="0" fontId="13" fillId="9" borderId="2" xfId="0" applyFont="1" applyFill="1" applyBorder="1" applyAlignment="1">
      <alignment horizontal="center"/>
    </xf>
    <xf numFmtId="0" fontId="13" fillId="9" borderId="0" xfId="0" applyFont="1" applyFill="1" applyAlignment="1">
      <alignment horizontal="center"/>
    </xf>
    <xf numFmtId="0" fontId="39" fillId="15" borderId="2" xfId="0" applyFont="1" applyFill="1" applyBorder="1" applyAlignment="1">
      <alignment horizontal="center" vertical="center"/>
    </xf>
    <xf numFmtId="0" fontId="11" fillId="5" borderId="2" xfId="0" applyFont="1" applyFill="1" applyBorder="1" applyAlignment="1">
      <alignment horizontal="center" vertical="center"/>
    </xf>
    <xf numFmtId="0" fontId="0" fillId="5" borderId="2" xfId="0" applyFill="1" applyBorder="1" applyAlignment="1">
      <alignment horizontal="center" vertical="center"/>
    </xf>
    <xf numFmtId="0" fontId="12" fillId="5" borderId="9" xfId="0" applyFont="1" applyFill="1" applyBorder="1" applyAlignment="1">
      <alignment horizontal="left"/>
    </xf>
    <xf numFmtId="0" fontId="12" fillId="5" borderId="10" xfId="0" applyFont="1" applyFill="1" applyBorder="1" applyAlignment="1">
      <alignment horizontal="left"/>
    </xf>
    <xf numFmtId="0" fontId="12" fillId="5" borderId="11" xfId="0" applyFont="1" applyFill="1" applyBorder="1" applyAlignment="1">
      <alignment horizontal="left"/>
    </xf>
    <xf numFmtId="0" fontId="11" fillId="4" borderId="6" xfId="0" applyFont="1" applyFill="1" applyBorder="1" applyAlignment="1">
      <alignment horizontal="left" vertical="center"/>
    </xf>
    <xf numFmtId="0" fontId="11" fillId="4" borderId="16" xfId="0" applyFont="1" applyFill="1" applyBorder="1" applyAlignment="1">
      <alignment horizontal="left" vertical="center"/>
    </xf>
    <xf numFmtId="0" fontId="11" fillId="4" borderId="7" xfId="0" applyFont="1" applyFill="1" applyBorder="1" applyAlignment="1">
      <alignment horizontal="left" vertical="center"/>
    </xf>
    <xf numFmtId="0" fontId="11" fillId="4" borderId="8" xfId="0" applyFont="1" applyFill="1" applyBorder="1" applyAlignment="1">
      <alignment horizontal="left" vertical="center"/>
    </xf>
    <xf numFmtId="0" fontId="9" fillId="2" borderId="2" xfId="1" applyFont="1" applyFill="1" applyBorder="1" applyAlignment="1">
      <alignment horizontal="center" vertical="center"/>
    </xf>
    <xf numFmtId="0" fontId="11" fillId="0" borderId="14" xfId="1" applyFont="1" applyFill="1" applyBorder="1" applyAlignment="1">
      <alignment horizontal="center" vertical="center"/>
    </xf>
    <xf numFmtId="0" fontId="11" fillId="0" borderId="3" xfId="1" applyFont="1" applyFill="1" applyBorder="1" applyAlignment="1">
      <alignment horizontal="center" vertical="center"/>
    </xf>
    <xf numFmtId="0" fontId="28" fillId="0" borderId="14" xfId="1" applyFont="1" applyFill="1" applyBorder="1" applyAlignment="1">
      <alignment horizontal="center" vertical="center"/>
    </xf>
    <xf numFmtId="0" fontId="28" fillId="0" borderId="3" xfId="1" applyFont="1" applyFill="1" applyBorder="1" applyAlignment="1">
      <alignment horizontal="center" vertical="center"/>
    </xf>
    <xf numFmtId="0" fontId="11" fillId="0" borderId="15" xfId="1" applyFont="1" applyFill="1" applyBorder="1" applyAlignment="1">
      <alignment horizontal="center" vertical="center"/>
    </xf>
    <xf numFmtId="0" fontId="22" fillId="8" borderId="14" xfId="0" applyFont="1" applyFill="1" applyBorder="1" applyAlignment="1">
      <alignment horizontal="center" vertical="center"/>
    </xf>
    <xf numFmtId="0" fontId="22" fillId="8" borderId="15" xfId="0" applyFont="1" applyFill="1" applyBorder="1" applyAlignment="1">
      <alignment horizontal="center" vertical="center"/>
    </xf>
    <xf numFmtId="0" fontId="22" fillId="3" borderId="2" xfId="0" applyFont="1" applyFill="1" applyBorder="1" applyAlignment="1">
      <alignment horizontal="center" vertical="center"/>
    </xf>
    <xf numFmtId="0" fontId="0" fillId="0" borderId="5" xfId="0" applyBorder="1" applyAlignment="1">
      <alignment horizontal="center" vertical="center" wrapText="1"/>
    </xf>
    <xf numFmtId="0" fontId="0" fillId="0" borderId="2" xfId="0" applyBorder="1" applyAlignment="1">
      <alignment horizontal="center" vertical="center" wrapText="1"/>
    </xf>
    <xf numFmtId="0" fontId="31" fillId="0" borderId="2" xfId="0" applyFont="1" applyBorder="1" applyAlignment="1">
      <alignment horizontal="center" vertical="center" wrapText="1"/>
    </xf>
    <xf numFmtId="0" fontId="30" fillId="10" borderId="2" xfId="0" applyFont="1" applyFill="1" applyBorder="1" applyAlignment="1">
      <alignment horizontal="center"/>
    </xf>
    <xf numFmtId="0" fontId="0" fillId="0" borderId="2" xfId="0" applyBorder="1" applyAlignment="1">
      <alignment horizontal="center"/>
    </xf>
    <xf numFmtId="0" fontId="11" fillId="0" borderId="2" xfId="0" applyFont="1" applyBorder="1" applyAlignment="1">
      <alignment horizontal="center"/>
    </xf>
    <xf numFmtId="0" fontId="30" fillId="10" borderId="14" xfId="0" applyFont="1" applyFill="1" applyBorder="1" applyAlignment="1">
      <alignment horizontal="center"/>
    </xf>
    <xf numFmtId="0" fontId="30" fillId="10" borderId="15" xfId="0" applyFont="1" applyFill="1" applyBorder="1" applyAlignment="1">
      <alignment horizontal="center"/>
    </xf>
    <xf numFmtId="0" fontId="30" fillId="10" borderId="3" xfId="0" applyFont="1" applyFill="1" applyBorder="1" applyAlignment="1">
      <alignment horizontal="center"/>
    </xf>
    <xf numFmtId="0" fontId="32" fillId="10" borderId="14" xfId="0" applyFont="1" applyFill="1" applyBorder="1" applyAlignment="1">
      <alignment horizontal="center"/>
    </xf>
    <xf numFmtId="0" fontId="32" fillId="10" borderId="15" xfId="0" applyFont="1" applyFill="1" applyBorder="1" applyAlignment="1">
      <alignment horizontal="center"/>
    </xf>
    <xf numFmtId="0" fontId="32" fillId="10" borderId="3" xfId="0" applyFont="1" applyFill="1" applyBorder="1" applyAlignment="1">
      <alignment horizontal="center"/>
    </xf>
    <xf numFmtId="0" fontId="3" fillId="0" borderId="2" xfId="0" applyFont="1" applyBorder="1" applyAlignment="1">
      <alignment horizontal="left" vertical="center" wrapText="1"/>
    </xf>
    <xf numFmtId="0" fontId="0" fillId="0" borderId="2" xfId="0" applyBorder="1" applyAlignment="1">
      <alignment horizontal="left" vertical="center" wrapText="1"/>
    </xf>
    <xf numFmtId="0" fontId="11" fillId="0" borderId="0" xfId="0" applyFont="1" applyBorder="1" applyAlignment="1">
      <alignment horizontal="center"/>
    </xf>
    <xf numFmtId="0" fontId="11" fillId="0" borderId="2" xfId="0" applyFont="1" applyBorder="1" applyAlignment="1">
      <alignment horizontal="center" vertical="center" wrapText="1"/>
    </xf>
    <xf numFmtId="0" fontId="0" fillId="0" borderId="0" xfId="0" applyAlignment="1">
      <alignment horizontal="center"/>
    </xf>
    <xf numFmtId="0" fontId="11" fillId="8" borderId="2" xfId="0" applyFont="1" applyFill="1" applyBorder="1" applyAlignment="1">
      <alignment horizontal="center" vertical="center"/>
    </xf>
    <xf numFmtId="0" fontId="0" fillId="10" borderId="2" xfId="0" applyFill="1" applyBorder="1" applyAlignment="1">
      <alignment horizontal="center"/>
    </xf>
  </cellXfs>
  <cellStyles count="9">
    <cellStyle name="Currency" xfId="8" builtinId="4"/>
    <cellStyle name="defaultsheetstyle" xfId="3"/>
    <cellStyle name="disclaimer" xfId="5"/>
    <cellStyle name="Hyperlink" xfId="6" builtinId="8"/>
    <cellStyle name="Normal" xfId="0" builtinId="0"/>
    <cellStyle name="Normal 4" xfId="1"/>
    <cellStyle name="Percent" xfId="7" builtinId="5"/>
    <cellStyle name="plainText" xfId="2"/>
    <cellStyle name="tablesubHeader"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theme" Target="theme/theme1.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tyles" Target="styles.xml"/><Relationship Id="rId96"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calcChain" Target="calcChain.xml"/><Relationship Id="rId99" Type="http://schemas.microsoft.com/office/2017/06/relationships/rdSupportingPropertyBag" Target="richData/rdsupportingpropertybag.xml"/><Relationship Id="rId10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microsoft.com/office/2017/06/relationships/rdSupportingPropertyBagStructure" Target="richData/rdsupportingpropertybagstructure.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sheetMetadata" Target="metadata.xml"/><Relationship Id="rId98" Type="http://schemas.microsoft.com/office/2017/06/relationships/rdRichValueStructure" Target="richData/rdrichvaluestructure.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Textile Mills</a:t>
            </a:r>
          </a:p>
        </c:rich>
      </c:tx>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2.1639512345237061E-2"/>
          <c:y val="5.8327292803634939E-2"/>
          <c:w val="0.97343027894610656"/>
          <c:h val="0.88633549111626786"/>
        </c:manualLayout>
      </c:layout>
      <c:barChart>
        <c:barDir val="col"/>
        <c:grouping val="clustered"/>
        <c:varyColors val="0"/>
        <c:ser>
          <c:idx val="0"/>
          <c:order val="0"/>
          <c:tx>
            <c:v>Textile Mill as a whole</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Analysis'!$B$28:$BS$28</c:f>
              <c:numCache>
                <c:formatCode>General</c:formatCode>
                <c:ptCount val="70"/>
                <c:pt idx="0">
                  <c:v>-2</c:v>
                </c:pt>
                <c:pt idx="1">
                  <c:v>-3</c:v>
                </c:pt>
                <c:pt idx="2">
                  <c:v>-6</c:v>
                </c:pt>
                <c:pt idx="3">
                  <c:v>4</c:v>
                </c:pt>
                <c:pt idx="4">
                  <c:v>-2</c:v>
                </c:pt>
                <c:pt idx="5">
                  <c:v>0</c:v>
                </c:pt>
                <c:pt idx="6">
                  <c:v>10</c:v>
                </c:pt>
                <c:pt idx="7">
                  <c:v>6</c:v>
                </c:pt>
                <c:pt idx="8">
                  <c:v>0</c:v>
                </c:pt>
                <c:pt idx="9">
                  <c:v>0</c:v>
                </c:pt>
                <c:pt idx="10">
                  <c:v>5</c:v>
                </c:pt>
                <c:pt idx="11">
                  <c:v>8</c:v>
                </c:pt>
                <c:pt idx="12">
                  <c:v>9</c:v>
                </c:pt>
                <c:pt idx="13">
                  <c:v>-4</c:v>
                </c:pt>
                <c:pt idx="14">
                  <c:v>0</c:v>
                </c:pt>
                <c:pt idx="15">
                  <c:v>11</c:v>
                </c:pt>
                <c:pt idx="16">
                  <c:v>12</c:v>
                </c:pt>
                <c:pt idx="17">
                  <c:v>11</c:v>
                </c:pt>
                <c:pt idx="18">
                  <c:v>-5</c:v>
                </c:pt>
                <c:pt idx="19">
                  <c:v>5</c:v>
                </c:pt>
                <c:pt idx="20">
                  <c:v>10</c:v>
                </c:pt>
                <c:pt idx="21">
                  <c:v>0</c:v>
                </c:pt>
                <c:pt idx="22">
                  <c:v>-3</c:v>
                </c:pt>
                <c:pt idx="23">
                  <c:v>0</c:v>
                </c:pt>
                <c:pt idx="24">
                  <c:v>17</c:v>
                </c:pt>
                <c:pt idx="25">
                  <c:v>14</c:v>
                </c:pt>
                <c:pt idx="26">
                  <c:v>4</c:v>
                </c:pt>
                <c:pt idx="27">
                  <c:v>0</c:v>
                </c:pt>
                <c:pt idx="28">
                  <c:v>0</c:v>
                </c:pt>
                <c:pt idx="29">
                  <c:v>0</c:v>
                </c:pt>
                <c:pt idx="30">
                  <c:v>14</c:v>
                </c:pt>
                <c:pt idx="31">
                  <c:v>17</c:v>
                </c:pt>
                <c:pt idx="32">
                  <c:v>7</c:v>
                </c:pt>
                <c:pt idx="33">
                  <c:v>0</c:v>
                </c:pt>
                <c:pt idx="34">
                  <c:v>-1</c:v>
                </c:pt>
                <c:pt idx="35">
                  <c:v>14</c:v>
                </c:pt>
                <c:pt idx="36">
                  <c:v>5</c:v>
                </c:pt>
                <c:pt idx="37">
                  <c:v>6</c:v>
                </c:pt>
                <c:pt idx="38">
                  <c:v>0</c:v>
                </c:pt>
                <c:pt idx="39">
                  <c:v>16</c:v>
                </c:pt>
                <c:pt idx="40">
                  <c:v>17</c:v>
                </c:pt>
                <c:pt idx="41">
                  <c:v>17</c:v>
                </c:pt>
                <c:pt idx="42">
                  <c:v>14</c:v>
                </c:pt>
                <c:pt idx="43">
                  <c:v>15</c:v>
                </c:pt>
                <c:pt idx="44">
                  <c:v>13</c:v>
                </c:pt>
                <c:pt idx="45">
                  <c:v>10</c:v>
                </c:pt>
                <c:pt idx="46">
                  <c:v>11</c:v>
                </c:pt>
                <c:pt idx="47">
                  <c:v>14</c:v>
                </c:pt>
                <c:pt idx="48">
                  <c:v>15</c:v>
                </c:pt>
                <c:pt idx="49">
                  <c:v>15</c:v>
                </c:pt>
                <c:pt idx="50">
                  <c:v>13</c:v>
                </c:pt>
                <c:pt idx="51">
                  <c:v>8</c:v>
                </c:pt>
                <c:pt idx="52">
                  <c:v>10</c:v>
                </c:pt>
                <c:pt idx="53">
                  <c:v>3</c:v>
                </c:pt>
                <c:pt idx="54">
                  <c:v>9</c:v>
                </c:pt>
                <c:pt idx="55">
                  <c:v>-11</c:v>
                </c:pt>
                <c:pt idx="56">
                  <c:v>-10</c:v>
                </c:pt>
                <c:pt idx="57">
                  <c:v>-10</c:v>
                </c:pt>
                <c:pt idx="58">
                  <c:v>-5</c:v>
                </c:pt>
                <c:pt idx="59">
                  <c:v>-4</c:v>
                </c:pt>
                <c:pt idx="60">
                  <c:v>9</c:v>
                </c:pt>
                <c:pt idx="61">
                  <c:v>-5</c:v>
                </c:pt>
                <c:pt idx="62">
                  <c:v>-12</c:v>
                </c:pt>
                <c:pt idx="63">
                  <c:v>0</c:v>
                </c:pt>
                <c:pt idx="64">
                  <c:v>13</c:v>
                </c:pt>
                <c:pt idx="65">
                  <c:v>11</c:v>
                </c:pt>
                <c:pt idx="66">
                  <c:v>12</c:v>
                </c:pt>
                <c:pt idx="67">
                  <c:v>3</c:v>
                </c:pt>
                <c:pt idx="68">
                  <c:v>-2</c:v>
                </c:pt>
                <c:pt idx="69">
                  <c:v>14</c:v>
                </c:pt>
              </c:numCache>
            </c:numRef>
          </c:val>
          <c:extLst xmlns:c16r2="http://schemas.microsoft.com/office/drawing/2015/06/chart">
            <c:ext xmlns:c16="http://schemas.microsoft.com/office/drawing/2014/chart" uri="{C3380CC4-5D6E-409C-BE32-E72D297353CC}">
              <c16:uniqueId val="{00000000-2F5B-4209-A468-4BD0F4EF9BCE}"/>
            </c:ext>
          </c:extLst>
        </c:ser>
        <c:dLbls>
          <c:showLegendKey val="0"/>
          <c:showVal val="0"/>
          <c:showCatName val="0"/>
          <c:showSerName val="0"/>
          <c:showPercent val="0"/>
          <c:showBubbleSize val="0"/>
        </c:dLbls>
        <c:gapWidth val="219"/>
        <c:overlap val="-27"/>
        <c:axId val="-1275618160"/>
        <c:axId val="-1275609456"/>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Analysis'!$B$49:$BS$49</c:f>
              <c:numCache>
                <c:formatCode>General</c:formatCode>
                <c:ptCount val="70"/>
                <c:pt idx="0">
                  <c:v>-4</c:v>
                </c:pt>
                <c:pt idx="1">
                  <c:v>-4</c:v>
                </c:pt>
                <c:pt idx="2">
                  <c:v>-6</c:v>
                </c:pt>
                <c:pt idx="3">
                  <c:v>-1</c:v>
                </c:pt>
                <c:pt idx="4">
                  <c:v>0</c:v>
                </c:pt>
                <c:pt idx="5">
                  <c:v>0</c:v>
                </c:pt>
                <c:pt idx="6">
                  <c:v>7</c:v>
                </c:pt>
                <c:pt idx="7">
                  <c:v>6</c:v>
                </c:pt>
                <c:pt idx="8">
                  <c:v>7</c:v>
                </c:pt>
                <c:pt idx="9">
                  <c:v>0</c:v>
                </c:pt>
                <c:pt idx="10">
                  <c:v>7</c:v>
                </c:pt>
                <c:pt idx="11">
                  <c:v>0</c:v>
                </c:pt>
                <c:pt idx="12">
                  <c:v>12</c:v>
                </c:pt>
                <c:pt idx="13">
                  <c:v>12</c:v>
                </c:pt>
                <c:pt idx="14">
                  <c:v>-1</c:v>
                </c:pt>
                <c:pt idx="15">
                  <c:v>14</c:v>
                </c:pt>
                <c:pt idx="16">
                  <c:v>12</c:v>
                </c:pt>
                <c:pt idx="17">
                  <c:v>12</c:v>
                </c:pt>
                <c:pt idx="18">
                  <c:v>0</c:v>
                </c:pt>
                <c:pt idx="19">
                  <c:v>-1</c:v>
                </c:pt>
                <c:pt idx="20">
                  <c:v>0</c:v>
                </c:pt>
                <c:pt idx="21">
                  <c:v>7</c:v>
                </c:pt>
                <c:pt idx="22">
                  <c:v>0</c:v>
                </c:pt>
                <c:pt idx="23">
                  <c:v>-3</c:v>
                </c:pt>
                <c:pt idx="24">
                  <c:v>0</c:v>
                </c:pt>
                <c:pt idx="25">
                  <c:v>6</c:v>
                </c:pt>
                <c:pt idx="26">
                  <c:v>14</c:v>
                </c:pt>
                <c:pt idx="27">
                  <c:v>0</c:v>
                </c:pt>
                <c:pt idx="28">
                  <c:v>-3</c:v>
                </c:pt>
                <c:pt idx="29">
                  <c:v>0</c:v>
                </c:pt>
                <c:pt idx="30">
                  <c:v>12</c:v>
                </c:pt>
                <c:pt idx="31">
                  <c:v>-3</c:v>
                </c:pt>
                <c:pt idx="32">
                  <c:v>0</c:v>
                </c:pt>
                <c:pt idx="33">
                  <c:v>-1</c:v>
                </c:pt>
                <c:pt idx="34">
                  <c:v>0</c:v>
                </c:pt>
                <c:pt idx="35">
                  <c:v>13</c:v>
                </c:pt>
                <c:pt idx="36">
                  <c:v>15</c:v>
                </c:pt>
                <c:pt idx="37">
                  <c:v>0</c:v>
                </c:pt>
                <c:pt idx="38">
                  <c:v>5</c:v>
                </c:pt>
                <c:pt idx="39">
                  <c:v>9</c:v>
                </c:pt>
                <c:pt idx="40">
                  <c:v>16</c:v>
                </c:pt>
                <c:pt idx="41">
                  <c:v>11</c:v>
                </c:pt>
                <c:pt idx="42">
                  <c:v>13</c:v>
                </c:pt>
                <c:pt idx="43">
                  <c:v>12</c:v>
                </c:pt>
                <c:pt idx="44">
                  <c:v>8</c:v>
                </c:pt>
                <c:pt idx="45">
                  <c:v>5</c:v>
                </c:pt>
                <c:pt idx="46">
                  <c:v>0</c:v>
                </c:pt>
                <c:pt idx="47">
                  <c:v>0</c:v>
                </c:pt>
                <c:pt idx="48">
                  <c:v>0</c:v>
                </c:pt>
                <c:pt idx="49">
                  <c:v>15</c:v>
                </c:pt>
                <c:pt idx="50">
                  <c:v>9</c:v>
                </c:pt>
                <c:pt idx="51">
                  <c:v>8</c:v>
                </c:pt>
                <c:pt idx="52">
                  <c:v>8</c:v>
                </c:pt>
                <c:pt idx="53">
                  <c:v>3</c:v>
                </c:pt>
                <c:pt idx="54">
                  <c:v>9</c:v>
                </c:pt>
                <c:pt idx="55">
                  <c:v>-10</c:v>
                </c:pt>
                <c:pt idx="56">
                  <c:v>-8</c:v>
                </c:pt>
                <c:pt idx="57">
                  <c:v>-11</c:v>
                </c:pt>
                <c:pt idx="58">
                  <c:v>3</c:v>
                </c:pt>
                <c:pt idx="59">
                  <c:v>-4</c:v>
                </c:pt>
                <c:pt idx="60">
                  <c:v>9</c:v>
                </c:pt>
                <c:pt idx="61">
                  <c:v>-6</c:v>
                </c:pt>
                <c:pt idx="62">
                  <c:v>-15</c:v>
                </c:pt>
                <c:pt idx="63">
                  <c:v>4</c:v>
                </c:pt>
                <c:pt idx="64">
                  <c:v>11</c:v>
                </c:pt>
                <c:pt idx="65">
                  <c:v>-2</c:v>
                </c:pt>
                <c:pt idx="66">
                  <c:v>0</c:v>
                </c:pt>
                <c:pt idx="67">
                  <c:v>-2</c:v>
                </c:pt>
                <c:pt idx="68">
                  <c:v>-1</c:v>
                </c:pt>
                <c:pt idx="69">
                  <c:v>13</c:v>
                </c:pt>
              </c:numCache>
            </c:numRef>
          </c:val>
          <c:smooth val="0"/>
          <c:extLst xmlns:c16r2="http://schemas.microsoft.com/office/drawing/2015/06/chart">
            <c:ext xmlns:c16="http://schemas.microsoft.com/office/drawing/2014/chart" uri="{C3380CC4-5D6E-409C-BE32-E72D297353CC}">
              <c16:uniqueId val="{00000001-2F5B-4209-A468-4BD0F4EF9BCE}"/>
            </c:ext>
          </c:extLst>
        </c:ser>
        <c:ser>
          <c:idx val="2"/>
          <c:order val="2"/>
          <c:tx>
            <c:v>Employment</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Analysis'!$B$89:$BS$89</c:f>
              <c:numCache>
                <c:formatCode>General</c:formatCode>
                <c:ptCount val="70"/>
                <c:pt idx="0">
                  <c:v>0</c:v>
                </c:pt>
                <c:pt idx="1">
                  <c:v>-4</c:v>
                </c:pt>
                <c:pt idx="2">
                  <c:v>-6</c:v>
                </c:pt>
                <c:pt idx="3">
                  <c:v>-3</c:v>
                </c:pt>
                <c:pt idx="4">
                  <c:v>14</c:v>
                </c:pt>
                <c:pt idx="5">
                  <c:v>10</c:v>
                </c:pt>
                <c:pt idx="6">
                  <c:v>0</c:v>
                </c:pt>
                <c:pt idx="7">
                  <c:v>0</c:v>
                </c:pt>
                <c:pt idx="8">
                  <c:v>0</c:v>
                </c:pt>
                <c:pt idx="9">
                  <c:v>9</c:v>
                </c:pt>
                <c:pt idx="10">
                  <c:v>7</c:v>
                </c:pt>
                <c:pt idx="11">
                  <c:v>0</c:v>
                </c:pt>
                <c:pt idx="12">
                  <c:v>6</c:v>
                </c:pt>
                <c:pt idx="13">
                  <c:v>0</c:v>
                </c:pt>
                <c:pt idx="14">
                  <c:v>10</c:v>
                </c:pt>
                <c:pt idx="15">
                  <c:v>10</c:v>
                </c:pt>
                <c:pt idx="16">
                  <c:v>7</c:v>
                </c:pt>
                <c:pt idx="17">
                  <c:v>8</c:v>
                </c:pt>
                <c:pt idx="18">
                  <c:v>-1</c:v>
                </c:pt>
                <c:pt idx="19">
                  <c:v>7</c:v>
                </c:pt>
                <c:pt idx="20">
                  <c:v>11</c:v>
                </c:pt>
                <c:pt idx="21">
                  <c:v>-7</c:v>
                </c:pt>
                <c:pt idx="22">
                  <c:v>9</c:v>
                </c:pt>
                <c:pt idx="23">
                  <c:v>10</c:v>
                </c:pt>
                <c:pt idx="24">
                  <c:v>10</c:v>
                </c:pt>
                <c:pt idx="25">
                  <c:v>-1</c:v>
                </c:pt>
                <c:pt idx="26">
                  <c:v>0</c:v>
                </c:pt>
                <c:pt idx="27">
                  <c:v>-5</c:v>
                </c:pt>
                <c:pt idx="28">
                  <c:v>14</c:v>
                </c:pt>
                <c:pt idx="29">
                  <c:v>0</c:v>
                </c:pt>
                <c:pt idx="30">
                  <c:v>13</c:v>
                </c:pt>
                <c:pt idx="31">
                  <c:v>13</c:v>
                </c:pt>
                <c:pt idx="32">
                  <c:v>15</c:v>
                </c:pt>
                <c:pt idx="33">
                  <c:v>11</c:v>
                </c:pt>
                <c:pt idx="34">
                  <c:v>0</c:v>
                </c:pt>
                <c:pt idx="35">
                  <c:v>0</c:v>
                </c:pt>
                <c:pt idx="36">
                  <c:v>0</c:v>
                </c:pt>
                <c:pt idx="37">
                  <c:v>10</c:v>
                </c:pt>
                <c:pt idx="38">
                  <c:v>-1</c:v>
                </c:pt>
                <c:pt idx="39">
                  <c:v>13</c:v>
                </c:pt>
                <c:pt idx="40">
                  <c:v>13</c:v>
                </c:pt>
                <c:pt idx="41">
                  <c:v>12</c:v>
                </c:pt>
                <c:pt idx="42">
                  <c:v>0</c:v>
                </c:pt>
                <c:pt idx="43">
                  <c:v>12</c:v>
                </c:pt>
                <c:pt idx="44">
                  <c:v>0</c:v>
                </c:pt>
                <c:pt idx="45">
                  <c:v>0</c:v>
                </c:pt>
                <c:pt idx="46">
                  <c:v>9</c:v>
                </c:pt>
                <c:pt idx="47">
                  <c:v>9</c:v>
                </c:pt>
                <c:pt idx="48">
                  <c:v>0</c:v>
                </c:pt>
                <c:pt idx="49">
                  <c:v>13</c:v>
                </c:pt>
                <c:pt idx="50">
                  <c:v>0</c:v>
                </c:pt>
                <c:pt idx="51">
                  <c:v>11</c:v>
                </c:pt>
                <c:pt idx="52">
                  <c:v>8</c:v>
                </c:pt>
                <c:pt idx="53">
                  <c:v>0</c:v>
                </c:pt>
                <c:pt idx="54">
                  <c:v>5</c:v>
                </c:pt>
                <c:pt idx="55">
                  <c:v>3</c:v>
                </c:pt>
                <c:pt idx="56">
                  <c:v>4</c:v>
                </c:pt>
                <c:pt idx="57">
                  <c:v>0</c:v>
                </c:pt>
                <c:pt idx="58">
                  <c:v>-6</c:v>
                </c:pt>
                <c:pt idx="59">
                  <c:v>-8</c:v>
                </c:pt>
                <c:pt idx="60">
                  <c:v>-6</c:v>
                </c:pt>
                <c:pt idx="61">
                  <c:v>-12</c:v>
                </c:pt>
                <c:pt idx="62">
                  <c:v>-13</c:v>
                </c:pt>
                <c:pt idx="63">
                  <c:v>-15</c:v>
                </c:pt>
                <c:pt idx="64">
                  <c:v>0</c:v>
                </c:pt>
                <c:pt idx="65">
                  <c:v>-6</c:v>
                </c:pt>
                <c:pt idx="66">
                  <c:v>8</c:v>
                </c:pt>
                <c:pt idx="67">
                  <c:v>8</c:v>
                </c:pt>
                <c:pt idx="68">
                  <c:v>0</c:v>
                </c:pt>
                <c:pt idx="69">
                  <c:v>7</c:v>
                </c:pt>
              </c:numCache>
            </c:numRef>
          </c:val>
          <c:smooth val="0"/>
          <c:extLst xmlns:c16r2="http://schemas.microsoft.com/office/drawing/2015/06/chart">
            <c:ext xmlns:c16="http://schemas.microsoft.com/office/drawing/2014/chart" uri="{C3380CC4-5D6E-409C-BE32-E72D297353CC}">
              <c16:uniqueId val="{00000002-2F5B-4209-A468-4BD0F4EF9BCE}"/>
            </c:ext>
          </c:extLst>
        </c:ser>
        <c:ser>
          <c:idx val="3"/>
          <c:order val="3"/>
          <c:tx>
            <c:v>Deliveries</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Analysis'!$B$109:$BS$109</c:f>
              <c:numCache>
                <c:formatCode>General</c:formatCode>
                <c:ptCount val="70"/>
                <c:pt idx="0">
                  <c:v>0</c:v>
                </c:pt>
                <c:pt idx="1">
                  <c:v>-11</c:v>
                </c:pt>
                <c:pt idx="2">
                  <c:v>-11</c:v>
                </c:pt>
                <c:pt idx="3">
                  <c:v>-8</c:v>
                </c:pt>
                <c:pt idx="4">
                  <c:v>0</c:v>
                </c:pt>
                <c:pt idx="5">
                  <c:v>0</c:v>
                </c:pt>
                <c:pt idx="6">
                  <c:v>0</c:v>
                </c:pt>
                <c:pt idx="7">
                  <c:v>-5</c:v>
                </c:pt>
                <c:pt idx="8">
                  <c:v>0</c:v>
                </c:pt>
                <c:pt idx="9">
                  <c:v>0</c:v>
                </c:pt>
                <c:pt idx="10">
                  <c:v>0</c:v>
                </c:pt>
                <c:pt idx="11">
                  <c:v>0</c:v>
                </c:pt>
                <c:pt idx="12">
                  <c:v>0</c:v>
                </c:pt>
                <c:pt idx="13">
                  <c:v>0</c:v>
                </c:pt>
                <c:pt idx="14">
                  <c:v>0</c:v>
                </c:pt>
                <c:pt idx="15">
                  <c:v>0</c:v>
                </c:pt>
                <c:pt idx="16">
                  <c:v>0</c:v>
                </c:pt>
                <c:pt idx="17">
                  <c:v>10</c:v>
                </c:pt>
                <c:pt idx="18">
                  <c:v>0</c:v>
                </c:pt>
                <c:pt idx="19">
                  <c:v>0</c:v>
                </c:pt>
                <c:pt idx="20">
                  <c:v>0</c:v>
                </c:pt>
                <c:pt idx="21">
                  <c:v>0</c:v>
                </c:pt>
                <c:pt idx="22">
                  <c:v>0</c:v>
                </c:pt>
                <c:pt idx="23">
                  <c:v>-11</c:v>
                </c:pt>
                <c:pt idx="24">
                  <c:v>-13</c:v>
                </c:pt>
                <c:pt idx="25">
                  <c:v>-12</c:v>
                </c:pt>
                <c:pt idx="26">
                  <c:v>-12</c:v>
                </c:pt>
                <c:pt idx="27">
                  <c:v>0</c:v>
                </c:pt>
                <c:pt idx="28">
                  <c:v>0</c:v>
                </c:pt>
                <c:pt idx="29">
                  <c:v>1</c:v>
                </c:pt>
                <c:pt idx="30">
                  <c:v>0</c:v>
                </c:pt>
                <c:pt idx="31">
                  <c:v>-14</c:v>
                </c:pt>
                <c:pt idx="32">
                  <c:v>0</c:v>
                </c:pt>
                <c:pt idx="33">
                  <c:v>0</c:v>
                </c:pt>
                <c:pt idx="34">
                  <c:v>0</c:v>
                </c:pt>
                <c:pt idx="35">
                  <c:v>-12</c:v>
                </c:pt>
                <c:pt idx="36">
                  <c:v>0</c:v>
                </c:pt>
                <c:pt idx="37">
                  <c:v>-13</c:v>
                </c:pt>
                <c:pt idx="38">
                  <c:v>-13</c:v>
                </c:pt>
                <c:pt idx="39">
                  <c:v>-11</c:v>
                </c:pt>
                <c:pt idx="40">
                  <c:v>-14</c:v>
                </c:pt>
                <c:pt idx="41">
                  <c:v>-11</c:v>
                </c:pt>
                <c:pt idx="42">
                  <c:v>-9</c:v>
                </c:pt>
                <c:pt idx="43">
                  <c:v>-13</c:v>
                </c:pt>
                <c:pt idx="44">
                  <c:v>-12</c:v>
                </c:pt>
                <c:pt idx="45">
                  <c:v>0</c:v>
                </c:pt>
                <c:pt idx="46">
                  <c:v>-11</c:v>
                </c:pt>
                <c:pt idx="47">
                  <c:v>11</c:v>
                </c:pt>
                <c:pt idx="48">
                  <c:v>-12</c:v>
                </c:pt>
                <c:pt idx="49">
                  <c:v>-10</c:v>
                </c:pt>
                <c:pt idx="50">
                  <c:v>-10</c:v>
                </c:pt>
                <c:pt idx="51">
                  <c:v>3</c:v>
                </c:pt>
                <c:pt idx="52">
                  <c:v>0</c:v>
                </c:pt>
                <c:pt idx="53">
                  <c:v>0</c:v>
                </c:pt>
                <c:pt idx="54">
                  <c:v>-7</c:v>
                </c:pt>
                <c:pt idx="55">
                  <c:v>-9</c:v>
                </c:pt>
                <c:pt idx="56">
                  <c:v>-5</c:v>
                </c:pt>
                <c:pt idx="57">
                  <c:v>-7</c:v>
                </c:pt>
                <c:pt idx="58">
                  <c:v>-5</c:v>
                </c:pt>
                <c:pt idx="59">
                  <c:v>-8</c:v>
                </c:pt>
                <c:pt idx="60">
                  <c:v>-13</c:v>
                </c:pt>
                <c:pt idx="61">
                  <c:v>-15</c:v>
                </c:pt>
                <c:pt idx="62">
                  <c:v>-15</c:v>
                </c:pt>
                <c:pt idx="63">
                  <c:v>-6</c:v>
                </c:pt>
                <c:pt idx="64">
                  <c:v>-11</c:v>
                </c:pt>
                <c:pt idx="65">
                  <c:v>-12</c:v>
                </c:pt>
                <c:pt idx="66">
                  <c:v>6</c:v>
                </c:pt>
                <c:pt idx="67">
                  <c:v>-14</c:v>
                </c:pt>
                <c:pt idx="68">
                  <c:v>-15</c:v>
                </c:pt>
                <c:pt idx="69">
                  <c:v>-13</c:v>
                </c:pt>
              </c:numCache>
            </c:numRef>
          </c:val>
          <c:smooth val="0"/>
          <c:extLst xmlns:c16r2="http://schemas.microsoft.com/office/drawing/2015/06/chart">
            <c:ext xmlns:c16="http://schemas.microsoft.com/office/drawing/2014/chart" uri="{C3380CC4-5D6E-409C-BE32-E72D297353CC}">
              <c16:uniqueId val="{00000003-2F5B-4209-A468-4BD0F4EF9BCE}"/>
            </c:ext>
          </c:extLst>
        </c:ser>
        <c:ser>
          <c:idx val="4"/>
          <c:order val="4"/>
          <c:tx>
            <c:v>Inventories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Analysis'!$B$129:$BS$129</c:f>
              <c:numCache>
                <c:formatCode>General</c:formatCode>
                <c:ptCount val="70"/>
                <c:pt idx="0">
                  <c:v>0</c:v>
                </c:pt>
                <c:pt idx="1">
                  <c:v>9</c:v>
                </c:pt>
                <c:pt idx="2">
                  <c:v>-3</c:v>
                </c:pt>
                <c:pt idx="3">
                  <c:v>-1</c:v>
                </c:pt>
                <c:pt idx="4">
                  <c:v>-4</c:v>
                </c:pt>
                <c:pt idx="5">
                  <c:v>-4</c:v>
                </c:pt>
                <c:pt idx="6">
                  <c:v>0</c:v>
                </c:pt>
                <c:pt idx="7">
                  <c:v>6</c:v>
                </c:pt>
                <c:pt idx="8">
                  <c:v>-6</c:v>
                </c:pt>
                <c:pt idx="9">
                  <c:v>-10</c:v>
                </c:pt>
                <c:pt idx="10">
                  <c:v>0</c:v>
                </c:pt>
                <c:pt idx="11">
                  <c:v>0</c:v>
                </c:pt>
                <c:pt idx="12">
                  <c:v>0</c:v>
                </c:pt>
                <c:pt idx="13">
                  <c:v>-12</c:v>
                </c:pt>
                <c:pt idx="14">
                  <c:v>-9</c:v>
                </c:pt>
                <c:pt idx="15">
                  <c:v>-12</c:v>
                </c:pt>
                <c:pt idx="16">
                  <c:v>0</c:v>
                </c:pt>
                <c:pt idx="17">
                  <c:v>0</c:v>
                </c:pt>
                <c:pt idx="18">
                  <c:v>-11</c:v>
                </c:pt>
                <c:pt idx="19">
                  <c:v>7</c:v>
                </c:pt>
                <c:pt idx="20">
                  <c:v>6</c:v>
                </c:pt>
                <c:pt idx="21">
                  <c:v>-6</c:v>
                </c:pt>
                <c:pt idx="22">
                  <c:v>-11</c:v>
                </c:pt>
                <c:pt idx="23">
                  <c:v>0</c:v>
                </c:pt>
                <c:pt idx="24">
                  <c:v>9</c:v>
                </c:pt>
                <c:pt idx="25">
                  <c:v>8</c:v>
                </c:pt>
                <c:pt idx="26">
                  <c:v>6</c:v>
                </c:pt>
                <c:pt idx="27">
                  <c:v>0</c:v>
                </c:pt>
                <c:pt idx="28">
                  <c:v>0</c:v>
                </c:pt>
                <c:pt idx="29">
                  <c:v>6</c:v>
                </c:pt>
                <c:pt idx="30">
                  <c:v>0</c:v>
                </c:pt>
                <c:pt idx="31">
                  <c:v>9</c:v>
                </c:pt>
                <c:pt idx="32">
                  <c:v>-10</c:v>
                </c:pt>
                <c:pt idx="33">
                  <c:v>-10</c:v>
                </c:pt>
                <c:pt idx="34">
                  <c:v>-7</c:v>
                </c:pt>
                <c:pt idx="35">
                  <c:v>8</c:v>
                </c:pt>
                <c:pt idx="36">
                  <c:v>0</c:v>
                </c:pt>
                <c:pt idx="37">
                  <c:v>0</c:v>
                </c:pt>
                <c:pt idx="38">
                  <c:v>-4</c:v>
                </c:pt>
                <c:pt idx="39">
                  <c:v>6</c:v>
                </c:pt>
                <c:pt idx="40">
                  <c:v>0</c:v>
                </c:pt>
                <c:pt idx="41">
                  <c:v>12</c:v>
                </c:pt>
                <c:pt idx="42">
                  <c:v>10</c:v>
                </c:pt>
                <c:pt idx="43">
                  <c:v>11</c:v>
                </c:pt>
                <c:pt idx="44">
                  <c:v>6</c:v>
                </c:pt>
                <c:pt idx="45">
                  <c:v>8</c:v>
                </c:pt>
                <c:pt idx="46">
                  <c:v>9</c:v>
                </c:pt>
                <c:pt idx="47">
                  <c:v>9</c:v>
                </c:pt>
                <c:pt idx="48">
                  <c:v>10</c:v>
                </c:pt>
                <c:pt idx="49">
                  <c:v>0</c:v>
                </c:pt>
                <c:pt idx="50">
                  <c:v>8</c:v>
                </c:pt>
                <c:pt idx="51">
                  <c:v>5</c:v>
                </c:pt>
                <c:pt idx="52">
                  <c:v>6</c:v>
                </c:pt>
                <c:pt idx="53">
                  <c:v>-5</c:v>
                </c:pt>
                <c:pt idx="54">
                  <c:v>4</c:v>
                </c:pt>
                <c:pt idx="55">
                  <c:v>-7</c:v>
                </c:pt>
                <c:pt idx="56">
                  <c:v>-9</c:v>
                </c:pt>
                <c:pt idx="57">
                  <c:v>-9</c:v>
                </c:pt>
                <c:pt idx="58">
                  <c:v>-9</c:v>
                </c:pt>
                <c:pt idx="59">
                  <c:v>0</c:v>
                </c:pt>
                <c:pt idx="60">
                  <c:v>0</c:v>
                </c:pt>
                <c:pt idx="61">
                  <c:v>-6</c:v>
                </c:pt>
                <c:pt idx="62">
                  <c:v>8</c:v>
                </c:pt>
                <c:pt idx="63">
                  <c:v>0</c:v>
                </c:pt>
                <c:pt idx="64">
                  <c:v>7</c:v>
                </c:pt>
                <c:pt idx="65">
                  <c:v>0</c:v>
                </c:pt>
                <c:pt idx="66">
                  <c:v>0</c:v>
                </c:pt>
                <c:pt idx="67">
                  <c:v>0</c:v>
                </c:pt>
                <c:pt idx="68">
                  <c:v>0</c:v>
                </c:pt>
                <c:pt idx="69">
                  <c:v>-9</c:v>
                </c:pt>
              </c:numCache>
            </c:numRef>
          </c:val>
          <c:smooth val="0"/>
          <c:extLst xmlns:c16r2="http://schemas.microsoft.com/office/drawing/2015/06/chart">
            <c:ext xmlns:c16="http://schemas.microsoft.com/office/drawing/2014/chart" uri="{C3380CC4-5D6E-409C-BE32-E72D297353CC}">
              <c16:uniqueId val="{00000004-2F5B-4209-A468-4BD0F4EF9BCE}"/>
            </c:ext>
          </c:extLst>
        </c:ser>
        <c:ser>
          <c:idx val="6"/>
          <c:order val="6"/>
          <c:tx>
            <c:strRef>
              <c:f>'MAIN Analysis'!$A$68</c:f>
              <c:strCache>
                <c:ptCount val="1"/>
                <c:pt idx="0">
                  <c:v>Production</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Analysis'!$B$69:$BS$69</c:f>
              <c:numCache>
                <c:formatCode>General</c:formatCode>
                <c:ptCount val="70"/>
                <c:pt idx="0">
                  <c:v>-3</c:v>
                </c:pt>
                <c:pt idx="1">
                  <c:v>-4</c:v>
                </c:pt>
                <c:pt idx="2">
                  <c:v>0</c:v>
                </c:pt>
                <c:pt idx="3">
                  <c:v>13</c:v>
                </c:pt>
                <c:pt idx="4">
                  <c:v>0</c:v>
                </c:pt>
                <c:pt idx="5">
                  <c:v>0</c:v>
                </c:pt>
                <c:pt idx="6">
                  <c:v>8</c:v>
                </c:pt>
                <c:pt idx="7">
                  <c:v>0</c:v>
                </c:pt>
                <c:pt idx="8">
                  <c:v>0</c:v>
                </c:pt>
                <c:pt idx="9">
                  <c:v>0</c:v>
                </c:pt>
                <c:pt idx="10">
                  <c:v>6</c:v>
                </c:pt>
                <c:pt idx="11">
                  <c:v>6</c:v>
                </c:pt>
                <c:pt idx="12">
                  <c:v>10</c:v>
                </c:pt>
                <c:pt idx="13">
                  <c:v>0</c:v>
                </c:pt>
                <c:pt idx="14">
                  <c:v>-1</c:v>
                </c:pt>
                <c:pt idx="15">
                  <c:v>8</c:v>
                </c:pt>
                <c:pt idx="16">
                  <c:v>0</c:v>
                </c:pt>
                <c:pt idx="17">
                  <c:v>0</c:v>
                </c:pt>
                <c:pt idx="18">
                  <c:v>-1</c:v>
                </c:pt>
                <c:pt idx="19">
                  <c:v>-1</c:v>
                </c:pt>
                <c:pt idx="20">
                  <c:v>9</c:v>
                </c:pt>
                <c:pt idx="21">
                  <c:v>6</c:v>
                </c:pt>
                <c:pt idx="22">
                  <c:v>0</c:v>
                </c:pt>
                <c:pt idx="23">
                  <c:v>-4</c:v>
                </c:pt>
                <c:pt idx="24">
                  <c:v>11</c:v>
                </c:pt>
                <c:pt idx="25">
                  <c:v>17</c:v>
                </c:pt>
                <c:pt idx="26">
                  <c:v>15</c:v>
                </c:pt>
                <c:pt idx="27">
                  <c:v>0</c:v>
                </c:pt>
                <c:pt idx="28">
                  <c:v>-1</c:v>
                </c:pt>
                <c:pt idx="29">
                  <c:v>-1</c:v>
                </c:pt>
                <c:pt idx="30">
                  <c:v>11</c:v>
                </c:pt>
                <c:pt idx="31">
                  <c:v>13</c:v>
                </c:pt>
                <c:pt idx="32">
                  <c:v>0</c:v>
                </c:pt>
                <c:pt idx="33">
                  <c:v>0</c:v>
                </c:pt>
                <c:pt idx="34">
                  <c:v>0</c:v>
                </c:pt>
                <c:pt idx="35">
                  <c:v>0</c:v>
                </c:pt>
                <c:pt idx="36">
                  <c:v>0</c:v>
                </c:pt>
                <c:pt idx="37">
                  <c:v>-1</c:v>
                </c:pt>
                <c:pt idx="38">
                  <c:v>0</c:v>
                </c:pt>
                <c:pt idx="39">
                  <c:v>15</c:v>
                </c:pt>
                <c:pt idx="40">
                  <c:v>16</c:v>
                </c:pt>
                <c:pt idx="41">
                  <c:v>12</c:v>
                </c:pt>
                <c:pt idx="42">
                  <c:v>11</c:v>
                </c:pt>
                <c:pt idx="43">
                  <c:v>11</c:v>
                </c:pt>
                <c:pt idx="44">
                  <c:v>13</c:v>
                </c:pt>
                <c:pt idx="45">
                  <c:v>0</c:v>
                </c:pt>
                <c:pt idx="46">
                  <c:v>7</c:v>
                </c:pt>
                <c:pt idx="47">
                  <c:v>-1</c:v>
                </c:pt>
                <c:pt idx="48">
                  <c:v>-4</c:v>
                </c:pt>
                <c:pt idx="49">
                  <c:v>6</c:v>
                </c:pt>
                <c:pt idx="50">
                  <c:v>10</c:v>
                </c:pt>
                <c:pt idx="51">
                  <c:v>0</c:v>
                </c:pt>
                <c:pt idx="52">
                  <c:v>11</c:v>
                </c:pt>
                <c:pt idx="53">
                  <c:v>4</c:v>
                </c:pt>
                <c:pt idx="54">
                  <c:v>4</c:v>
                </c:pt>
                <c:pt idx="55">
                  <c:v>-9</c:v>
                </c:pt>
                <c:pt idx="56">
                  <c:v>-11</c:v>
                </c:pt>
                <c:pt idx="57">
                  <c:v>-10</c:v>
                </c:pt>
                <c:pt idx="58">
                  <c:v>-9</c:v>
                </c:pt>
                <c:pt idx="59">
                  <c:v>0</c:v>
                </c:pt>
                <c:pt idx="60">
                  <c:v>6</c:v>
                </c:pt>
                <c:pt idx="61">
                  <c:v>-6</c:v>
                </c:pt>
                <c:pt idx="62">
                  <c:v>-14</c:v>
                </c:pt>
                <c:pt idx="63">
                  <c:v>0</c:v>
                </c:pt>
                <c:pt idx="64">
                  <c:v>13</c:v>
                </c:pt>
                <c:pt idx="65">
                  <c:v>14</c:v>
                </c:pt>
                <c:pt idx="66">
                  <c:v>9</c:v>
                </c:pt>
                <c:pt idx="67">
                  <c:v>-2</c:v>
                </c:pt>
                <c:pt idx="68">
                  <c:v>-1</c:v>
                </c:pt>
                <c:pt idx="69">
                  <c:v>13</c:v>
                </c:pt>
              </c:numCache>
            </c:numRef>
          </c:val>
          <c:smooth val="0"/>
          <c:extLst xmlns:c16r2="http://schemas.microsoft.com/office/drawing/2015/06/chart">
            <c:ext xmlns:c16="http://schemas.microsoft.com/office/drawing/2014/chart" uri="{C3380CC4-5D6E-409C-BE32-E72D297353CC}">
              <c16:uniqueId val="{00000000-33D5-4B74-9ADC-63AE8020C9A2}"/>
            </c:ext>
          </c:extLst>
        </c:ser>
        <c:dLbls>
          <c:showLegendKey val="0"/>
          <c:showVal val="0"/>
          <c:showCatName val="0"/>
          <c:showSerName val="0"/>
          <c:showPercent val="0"/>
          <c:showBubbleSize val="0"/>
        </c:dLbls>
        <c:marker val="1"/>
        <c:smooth val="0"/>
        <c:axId val="-1275618160"/>
        <c:axId val="-1275609456"/>
        <c:extLst xmlns:c16r2="http://schemas.microsoft.com/office/drawing/2015/06/chart">
          <c:ext xmlns:c15="http://schemas.microsoft.com/office/drawing/2012/chart" uri="{02D57815-91ED-43cb-92C2-25804820EDAC}">
            <c15:filteredLineSeries>
              <c15:ser>
                <c:idx val="5"/>
                <c:order val="5"/>
                <c:tx>
                  <c:v>Textile mills as a whole</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extLst xmlns:c16r2="http://schemas.microsoft.com/office/drawing/2015/06/chart">
                      <c:ext uri="{02D57815-91ED-43cb-92C2-25804820EDAC}">
                        <c15:formulaRef>
                          <c15:sqref>'MAIN Analysis'!$B$27:$BS$27</c15:sqref>
                        </c15:formulaRef>
                      </c:ext>
                    </c:extLst>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extLst xmlns:c16r2="http://schemas.microsoft.com/office/drawing/2015/06/chart">
                      <c:ext uri="{02D57815-91ED-43cb-92C2-25804820EDAC}">
                        <c15:formulaRef>
                          <c15:sqref>'MAIN Analysis'!$BN$28:$BQ$28</c15:sqref>
                        </c15:formulaRef>
                      </c:ext>
                    </c:extLst>
                    <c:numCache>
                      <c:formatCode>General</c:formatCode>
                      <c:ptCount val="4"/>
                      <c:pt idx="0">
                        <c:v>13</c:v>
                      </c:pt>
                      <c:pt idx="1">
                        <c:v>11</c:v>
                      </c:pt>
                      <c:pt idx="2">
                        <c:v>12</c:v>
                      </c:pt>
                      <c:pt idx="3">
                        <c:v>3</c:v>
                      </c:pt>
                    </c:numCache>
                  </c:numRef>
                </c:val>
                <c:smooth val="0"/>
                <c:extLst xmlns:c16r2="http://schemas.microsoft.com/office/drawing/2015/06/chart">
                  <c:ext xmlns:c16="http://schemas.microsoft.com/office/drawing/2014/chart" uri="{C3380CC4-5D6E-409C-BE32-E72D297353CC}">
                    <c16:uniqueId val="{00000005-2F5B-4209-A468-4BD0F4EF9BCE}"/>
                  </c:ext>
                </c:extLst>
              </c15:ser>
            </c15:filteredLineSeries>
          </c:ext>
        </c:extLst>
      </c:lineChart>
      <c:catAx>
        <c:axId val="-127561816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1" i="0" u="none" strike="noStrike" kern="1200" baseline="0">
                <a:solidFill>
                  <a:schemeClr val="lt1">
                    <a:lumMod val="85000"/>
                  </a:schemeClr>
                </a:solidFill>
                <a:latin typeface="+mn-lt"/>
                <a:ea typeface="+mn-ea"/>
                <a:cs typeface="+mn-cs"/>
              </a:defRPr>
            </a:pPr>
            <a:endParaRPr lang="bg-BG"/>
          </a:p>
        </c:txPr>
        <c:crossAx val="-1275609456"/>
        <c:crosses val="autoZero"/>
        <c:auto val="1"/>
        <c:lblAlgn val="ctr"/>
        <c:lblOffset val="100"/>
        <c:noMultiLvlLbl val="0"/>
      </c:catAx>
      <c:valAx>
        <c:axId val="-127560945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75618160"/>
        <c:crosses val="autoZero"/>
        <c:crossBetween val="between"/>
      </c:valAx>
      <c:spPr>
        <a:noFill/>
        <a:ln>
          <a:noFill/>
        </a:ln>
        <a:effectLst/>
      </c:spPr>
    </c:plotArea>
    <c:legend>
      <c:legendPos val="b"/>
      <c:legendEntry>
        <c:idx val="1"/>
        <c:txPr>
          <a:bodyPr rot="0" spcFirstLastPara="1" vertOverflow="ellipsis" vert="horz" wrap="square" anchor="ctr" anchorCtr="1"/>
          <a:lstStyle/>
          <a:p>
            <a:pPr>
              <a:defRPr sz="3000" b="0" i="0" u="none" strike="noStrike" kern="1200" baseline="0">
                <a:ln>
                  <a:noFill/>
                </a:ln>
                <a:solidFill>
                  <a:schemeClr val="lt1">
                    <a:lumMod val="85000"/>
                  </a:schemeClr>
                </a:solidFill>
                <a:latin typeface="+mn-lt"/>
                <a:ea typeface="+mn-ea"/>
                <a:cs typeface="+mn-cs"/>
              </a:defRPr>
            </a:pPr>
            <a:endParaRPr lang="bg-BG"/>
          </a:p>
        </c:txPr>
      </c:legendEntry>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Miscellaneous Manufacturing</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v>Miscell Manufacturing as a whole</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Analysis'!$B$29:$BS$29</c:f>
              <c:numCache>
                <c:formatCode>General</c:formatCode>
                <c:ptCount val="70"/>
                <c:pt idx="0">
                  <c:v>11</c:v>
                </c:pt>
                <c:pt idx="1">
                  <c:v>6</c:v>
                </c:pt>
                <c:pt idx="2">
                  <c:v>-3</c:v>
                </c:pt>
                <c:pt idx="3">
                  <c:v>7</c:v>
                </c:pt>
                <c:pt idx="4">
                  <c:v>2</c:v>
                </c:pt>
                <c:pt idx="5">
                  <c:v>8</c:v>
                </c:pt>
                <c:pt idx="6">
                  <c:v>4</c:v>
                </c:pt>
                <c:pt idx="7">
                  <c:v>3</c:v>
                </c:pt>
                <c:pt idx="8">
                  <c:v>5</c:v>
                </c:pt>
                <c:pt idx="9">
                  <c:v>3</c:v>
                </c:pt>
                <c:pt idx="10">
                  <c:v>3</c:v>
                </c:pt>
                <c:pt idx="11">
                  <c:v>6</c:v>
                </c:pt>
                <c:pt idx="12">
                  <c:v>6</c:v>
                </c:pt>
                <c:pt idx="13">
                  <c:v>9</c:v>
                </c:pt>
                <c:pt idx="14">
                  <c:v>-2</c:v>
                </c:pt>
                <c:pt idx="15">
                  <c:v>5</c:v>
                </c:pt>
                <c:pt idx="16">
                  <c:v>6</c:v>
                </c:pt>
                <c:pt idx="17">
                  <c:v>9</c:v>
                </c:pt>
                <c:pt idx="18">
                  <c:v>3</c:v>
                </c:pt>
                <c:pt idx="19">
                  <c:v>2</c:v>
                </c:pt>
                <c:pt idx="20">
                  <c:v>9</c:v>
                </c:pt>
                <c:pt idx="21">
                  <c:v>11</c:v>
                </c:pt>
                <c:pt idx="22">
                  <c:v>9</c:v>
                </c:pt>
                <c:pt idx="23">
                  <c:v>11</c:v>
                </c:pt>
                <c:pt idx="24">
                  <c:v>1</c:v>
                </c:pt>
                <c:pt idx="25">
                  <c:v>11</c:v>
                </c:pt>
                <c:pt idx="26">
                  <c:v>6</c:v>
                </c:pt>
                <c:pt idx="27">
                  <c:v>7</c:v>
                </c:pt>
                <c:pt idx="28">
                  <c:v>2</c:v>
                </c:pt>
                <c:pt idx="29">
                  <c:v>3</c:v>
                </c:pt>
                <c:pt idx="30">
                  <c:v>6</c:v>
                </c:pt>
                <c:pt idx="31">
                  <c:v>6</c:v>
                </c:pt>
                <c:pt idx="32">
                  <c:v>10</c:v>
                </c:pt>
                <c:pt idx="33">
                  <c:v>2</c:v>
                </c:pt>
                <c:pt idx="34">
                  <c:v>7</c:v>
                </c:pt>
                <c:pt idx="35">
                  <c:v>2</c:v>
                </c:pt>
                <c:pt idx="36">
                  <c:v>4</c:v>
                </c:pt>
                <c:pt idx="37">
                  <c:v>3</c:v>
                </c:pt>
                <c:pt idx="38">
                  <c:v>2</c:v>
                </c:pt>
                <c:pt idx="39">
                  <c:v>4</c:v>
                </c:pt>
                <c:pt idx="40">
                  <c:v>4</c:v>
                </c:pt>
                <c:pt idx="41">
                  <c:v>7</c:v>
                </c:pt>
                <c:pt idx="42">
                  <c:v>12</c:v>
                </c:pt>
                <c:pt idx="43">
                  <c:v>14</c:v>
                </c:pt>
                <c:pt idx="44">
                  <c:v>6</c:v>
                </c:pt>
                <c:pt idx="45">
                  <c:v>8</c:v>
                </c:pt>
                <c:pt idx="46">
                  <c:v>3</c:v>
                </c:pt>
                <c:pt idx="47">
                  <c:v>11</c:v>
                </c:pt>
                <c:pt idx="48">
                  <c:v>6</c:v>
                </c:pt>
                <c:pt idx="49">
                  <c:v>4</c:v>
                </c:pt>
                <c:pt idx="50">
                  <c:v>11</c:v>
                </c:pt>
                <c:pt idx="51">
                  <c:v>7</c:v>
                </c:pt>
                <c:pt idx="52">
                  <c:v>3</c:v>
                </c:pt>
                <c:pt idx="53">
                  <c:v>-3</c:v>
                </c:pt>
                <c:pt idx="54">
                  <c:v>2</c:v>
                </c:pt>
                <c:pt idx="55">
                  <c:v>3</c:v>
                </c:pt>
                <c:pt idx="56">
                  <c:v>-2</c:v>
                </c:pt>
                <c:pt idx="57">
                  <c:v>2</c:v>
                </c:pt>
                <c:pt idx="58">
                  <c:v>2</c:v>
                </c:pt>
                <c:pt idx="59">
                  <c:v>4</c:v>
                </c:pt>
                <c:pt idx="60">
                  <c:v>5</c:v>
                </c:pt>
                <c:pt idx="61">
                  <c:v>2</c:v>
                </c:pt>
                <c:pt idx="62">
                  <c:v>-4</c:v>
                </c:pt>
                <c:pt idx="63">
                  <c:v>-5</c:v>
                </c:pt>
                <c:pt idx="64">
                  <c:v>4</c:v>
                </c:pt>
                <c:pt idx="65">
                  <c:v>2</c:v>
                </c:pt>
                <c:pt idx="66">
                  <c:v>4</c:v>
                </c:pt>
                <c:pt idx="67">
                  <c:v>6</c:v>
                </c:pt>
                <c:pt idx="68">
                  <c:v>1</c:v>
                </c:pt>
                <c:pt idx="69">
                  <c:v>4</c:v>
                </c:pt>
              </c:numCache>
            </c:numRef>
          </c:val>
          <c:extLst xmlns:c16r2="http://schemas.microsoft.com/office/drawing/2015/06/chart">
            <c:ext xmlns:c16="http://schemas.microsoft.com/office/drawing/2014/chart" uri="{C3380CC4-5D6E-409C-BE32-E72D297353CC}">
              <c16:uniqueId val="{00000000-6B32-40C2-A0C8-940656188BF4}"/>
            </c:ext>
          </c:extLst>
        </c:ser>
        <c:dLbls>
          <c:showLegendKey val="0"/>
          <c:showVal val="0"/>
          <c:showCatName val="0"/>
          <c:showSerName val="0"/>
          <c:showPercent val="0"/>
          <c:showBubbleSize val="0"/>
        </c:dLbls>
        <c:gapWidth val="219"/>
        <c:overlap val="-27"/>
        <c:axId val="-1275613808"/>
        <c:axId val="-1275619248"/>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Analysis'!$B$50:$BS$50</c:f>
              <c:numCache>
                <c:formatCode>General</c:formatCode>
                <c:ptCount val="70"/>
                <c:pt idx="0">
                  <c:v>9</c:v>
                </c:pt>
                <c:pt idx="1">
                  <c:v>2</c:v>
                </c:pt>
                <c:pt idx="2">
                  <c:v>-4</c:v>
                </c:pt>
                <c:pt idx="3">
                  <c:v>2</c:v>
                </c:pt>
                <c:pt idx="4">
                  <c:v>2</c:v>
                </c:pt>
                <c:pt idx="5">
                  <c:v>8</c:v>
                </c:pt>
                <c:pt idx="6">
                  <c:v>2</c:v>
                </c:pt>
                <c:pt idx="7">
                  <c:v>1</c:v>
                </c:pt>
                <c:pt idx="8">
                  <c:v>5</c:v>
                </c:pt>
                <c:pt idx="9">
                  <c:v>3</c:v>
                </c:pt>
                <c:pt idx="10">
                  <c:v>5</c:v>
                </c:pt>
                <c:pt idx="11">
                  <c:v>5</c:v>
                </c:pt>
                <c:pt idx="12">
                  <c:v>5</c:v>
                </c:pt>
                <c:pt idx="13">
                  <c:v>11</c:v>
                </c:pt>
                <c:pt idx="14">
                  <c:v>3</c:v>
                </c:pt>
                <c:pt idx="15">
                  <c:v>11</c:v>
                </c:pt>
                <c:pt idx="16">
                  <c:v>2</c:v>
                </c:pt>
                <c:pt idx="17">
                  <c:v>11</c:v>
                </c:pt>
                <c:pt idx="18">
                  <c:v>3</c:v>
                </c:pt>
                <c:pt idx="19">
                  <c:v>7</c:v>
                </c:pt>
                <c:pt idx="20">
                  <c:v>6</c:v>
                </c:pt>
                <c:pt idx="21">
                  <c:v>8</c:v>
                </c:pt>
                <c:pt idx="22">
                  <c:v>9</c:v>
                </c:pt>
                <c:pt idx="23">
                  <c:v>10</c:v>
                </c:pt>
                <c:pt idx="24">
                  <c:v>4</c:v>
                </c:pt>
                <c:pt idx="25">
                  <c:v>7</c:v>
                </c:pt>
                <c:pt idx="26">
                  <c:v>10</c:v>
                </c:pt>
                <c:pt idx="27">
                  <c:v>0</c:v>
                </c:pt>
                <c:pt idx="28">
                  <c:v>3</c:v>
                </c:pt>
                <c:pt idx="29">
                  <c:v>2</c:v>
                </c:pt>
                <c:pt idx="30">
                  <c:v>8</c:v>
                </c:pt>
                <c:pt idx="31">
                  <c:v>11</c:v>
                </c:pt>
                <c:pt idx="32">
                  <c:v>8</c:v>
                </c:pt>
                <c:pt idx="33">
                  <c:v>2</c:v>
                </c:pt>
                <c:pt idx="34">
                  <c:v>10</c:v>
                </c:pt>
                <c:pt idx="35">
                  <c:v>5</c:v>
                </c:pt>
                <c:pt idx="36">
                  <c:v>4</c:v>
                </c:pt>
                <c:pt idx="37">
                  <c:v>5</c:v>
                </c:pt>
                <c:pt idx="38">
                  <c:v>3</c:v>
                </c:pt>
                <c:pt idx="39">
                  <c:v>10</c:v>
                </c:pt>
                <c:pt idx="40">
                  <c:v>2</c:v>
                </c:pt>
                <c:pt idx="41">
                  <c:v>2</c:v>
                </c:pt>
                <c:pt idx="42">
                  <c:v>5</c:v>
                </c:pt>
                <c:pt idx="43">
                  <c:v>11</c:v>
                </c:pt>
                <c:pt idx="44">
                  <c:v>5</c:v>
                </c:pt>
                <c:pt idx="45">
                  <c:v>9</c:v>
                </c:pt>
                <c:pt idx="46">
                  <c:v>0</c:v>
                </c:pt>
                <c:pt idx="47">
                  <c:v>9</c:v>
                </c:pt>
                <c:pt idx="48">
                  <c:v>5</c:v>
                </c:pt>
                <c:pt idx="49">
                  <c:v>1</c:v>
                </c:pt>
                <c:pt idx="50">
                  <c:v>11</c:v>
                </c:pt>
                <c:pt idx="51">
                  <c:v>6</c:v>
                </c:pt>
                <c:pt idx="52">
                  <c:v>3</c:v>
                </c:pt>
                <c:pt idx="53">
                  <c:v>-3</c:v>
                </c:pt>
                <c:pt idx="54">
                  <c:v>2</c:v>
                </c:pt>
                <c:pt idx="55">
                  <c:v>3</c:v>
                </c:pt>
                <c:pt idx="56">
                  <c:v>-2</c:v>
                </c:pt>
                <c:pt idx="57">
                  <c:v>1</c:v>
                </c:pt>
                <c:pt idx="58">
                  <c:v>1</c:v>
                </c:pt>
                <c:pt idx="59">
                  <c:v>7</c:v>
                </c:pt>
                <c:pt idx="60">
                  <c:v>6</c:v>
                </c:pt>
                <c:pt idx="61">
                  <c:v>-3</c:v>
                </c:pt>
                <c:pt idx="62">
                  <c:v>-5</c:v>
                </c:pt>
                <c:pt idx="63">
                  <c:v>-8</c:v>
                </c:pt>
                <c:pt idx="64">
                  <c:v>3</c:v>
                </c:pt>
                <c:pt idx="65">
                  <c:v>4</c:v>
                </c:pt>
                <c:pt idx="66">
                  <c:v>3</c:v>
                </c:pt>
                <c:pt idx="67">
                  <c:v>-1</c:v>
                </c:pt>
                <c:pt idx="68">
                  <c:v>1</c:v>
                </c:pt>
                <c:pt idx="69">
                  <c:v>4</c:v>
                </c:pt>
              </c:numCache>
            </c:numRef>
          </c:val>
          <c:smooth val="0"/>
          <c:extLst xmlns:c16r2="http://schemas.microsoft.com/office/drawing/2015/06/chart">
            <c:ext xmlns:c16="http://schemas.microsoft.com/office/drawing/2014/chart" uri="{C3380CC4-5D6E-409C-BE32-E72D297353CC}">
              <c16:uniqueId val="{00000001-6B32-40C2-A0C8-940656188BF4}"/>
            </c:ext>
          </c:extLst>
        </c:ser>
        <c:ser>
          <c:idx val="2"/>
          <c:order val="2"/>
          <c:tx>
            <c:v>Production</c:v>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Analysis'!$BN$70:$BR$70</c:f>
              <c:numCache>
                <c:formatCode>General</c:formatCode>
                <c:ptCount val="5"/>
                <c:pt idx="0">
                  <c:v>1</c:v>
                </c:pt>
                <c:pt idx="1">
                  <c:v>1</c:v>
                </c:pt>
                <c:pt idx="2">
                  <c:v>3</c:v>
                </c:pt>
                <c:pt idx="3">
                  <c:v>1</c:v>
                </c:pt>
                <c:pt idx="4">
                  <c:v>0</c:v>
                </c:pt>
              </c:numCache>
            </c:numRef>
          </c:val>
          <c:smooth val="0"/>
          <c:extLst xmlns:c16r2="http://schemas.microsoft.com/office/drawing/2015/06/chart">
            <c:ext xmlns:c16="http://schemas.microsoft.com/office/drawing/2014/chart" uri="{C3380CC4-5D6E-409C-BE32-E72D297353CC}">
              <c16:uniqueId val="{00000002-6B32-40C2-A0C8-940656188BF4}"/>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Analysis'!$B$90:$BS$90</c:f>
              <c:numCache>
                <c:formatCode>General</c:formatCode>
                <c:ptCount val="70"/>
                <c:pt idx="0">
                  <c:v>6</c:v>
                </c:pt>
                <c:pt idx="1">
                  <c:v>8</c:v>
                </c:pt>
                <c:pt idx="2">
                  <c:v>-1</c:v>
                </c:pt>
                <c:pt idx="3">
                  <c:v>6</c:v>
                </c:pt>
                <c:pt idx="4">
                  <c:v>3</c:v>
                </c:pt>
                <c:pt idx="5">
                  <c:v>0</c:v>
                </c:pt>
                <c:pt idx="6">
                  <c:v>-2</c:v>
                </c:pt>
                <c:pt idx="7">
                  <c:v>1</c:v>
                </c:pt>
                <c:pt idx="8">
                  <c:v>0</c:v>
                </c:pt>
                <c:pt idx="9">
                  <c:v>1</c:v>
                </c:pt>
                <c:pt idx="10">
                  <c:v>1</c:v>
                </c:pt>
                <c:pt idx="11">
                  <c:v>3</c:v>
                </c:pt>
                <c:pt idx="12">
                  <c:v>4</c:v>
                </c:pt>
                <c:pt idx="13">
                  <c:v>0</c:v>
                </c:pt>
                <c:pt idx="14">
                  <c:v>0</c:v>
                </c:pt>
                <c:pt idx="15">
                  <c:v>3</c:v>
                </c:pt>
                <c:pt idx="16">
                  <c:v>3</c:v>
                </c:pt>
                <c:pt idx="17">
                  <c:v>4</c:v>
                </c:pt>
                <c:pt idx="18">
                  <c:v>0</c:v>
                </c:pt>
                <c:pt idx="19">
                  <c:v>0</c:v>
                </c:pt>
                <c:pt idx="20">
                  <c:v>9</c:v>
                </c:pt>
                <c:pt idx="21">
                  <c:v>5</c:v>
                </c:pt>
                <c:pt idx="22">
                  <c:v>6</c:v>
                </c:pt>
                <c:pt idx="23">
                  <c:v>4</c:v>
                </c:pt>
                <c:pt idx="24">
                  <c:v>-3</c:v>
                </c:pt>
                <c:pt idx="25">
                  <c:v>2</c:v>
                </c:pt>
                <c:pt idx="26">
                  <c:v>1</c:v>
                </c:pt>
                <c:pt idx="27">
                  <c:v>8</c:v>
                </c:pt>
                <c:pt idx="28">
                  <c:v>0</c:v>
                </c:pt>
                <c:pt idx="29">
                  <c:v>3</c:v>
                </c:pt>
                <c:pt idx="30">
                  <c:v>0</c:v>
                </c:pt>
                <c:pt idx="31">
                  <c:v>0</c:v>
                </c:pt>
                <c:pt idx="32">
                  <c:v>1</c:v>
                </c:pt>
                <c:pt idx="33">
                  <c:v>4</c:v>
                </c:pt>
                <c:pt idx="34">
                  <c:v>3</c:v>
                </c:pt>
                <c:pt idx="35">
                  <c:v>-2</c:v>
                </c:pt>
                <c:pt idx="36">
                  <c:v>3</c:v>
                </c:pt>
                <c:pt idx="37">
                  <c:v>9</c:v>
                </c:pt>
                <c:pt idx="38">
                  <c:v>11</c:v>
                </c:pt>
                <c:pt idx="39">
                  <c:v>7</c:v>
                </c:pt>
                <c:pt idx="40">
                  <c:v>2</c:v>
                </c:pt>
                <c:pt idx="41">
                  <c:v>11</c:v>
                </c:pt>
                <c:pt idx="42">
                  <c:v>10</c:v>
                </c:pt>
                <c:pt idx="43">
                  <c:v>11</c:v>
                </c:pt>
                <c:pt idx="44">
                  <c:v>11</c:v>
                </c:pt>
                <c:pt idx="45">
                  <c:v>4</c:v>
                </c:pt>
                <c:pt idx="46">
                  <c:v>1</c:v>
                </c:pt>
                <c:pt idx="47">
                  <c:v>0</c:v>
                </c:pt>
                <c:pt idx="48">
                  <c:v>0</c:v>
                </c:pt>
                <c:pt idx="49">
                  <c:v>6</c:v>
                </c:pt>
                <c:pt idx="50">
                  <c:v>8</c:v>
                </c:pt>
                <c:pt idx="51">
                  <c:v>3</c:v>
                </c:pt>
                <c:pt idx="52">
                  <c:v>5</c:v>
                </c:pt>
                <c:pt idx="53">
                  <c:v>-1</c:v>
                </c:pt>
                <c:pt idx="54">
                  <c:v>4</c:v>
                </c:pt>
                <c:pt idx="55">
                  <c:v>4</c:v>
                </c:pt>
                <c:pt idx="56">
                  <c:v>0</c:v>
                </c:pt>
                <c:pt idx="57">
                  <c:v>0</c:v>
                </c:pt>
                <c:pt idx="58">
                  <c:v>0</c:v>
                </c:pt>
                <c:pt idx="59">
                  <c:v>-2</c:v>
                </c:pt>
                <c:pt idx="60">
                  <c:v>-3</c:v>
                </c:pt>
                <c:pt idx="61">
                  <c:v>-4</c:v>
                </c:pt>
                <c:pt idx="62">
                  <c:v>-5</c:v>
                </c:pt>
                <c:pt idx="63">
                  <c:v>-3</c:v>
                </c:pt>
                <c:pt idx="64">
                  <c:v>0</c:v>
                </c:pt>
                <c:pt idx="65">
                  <c:v>-3</c:v>
                </c:pt>
                <c:pt idx="66">
                  <c:v>1</c:v>
                </c:pt>
                <c:pt idx="67">
                  <c:v>6</c:v>
                </c:pt>
                <c:pt idx="68">
                  <c:v>-2</c:v>
                </c:pt>
                <c:pt idx="69">
                  <c:v>0</c:v>
                </c:pt>
              </c:numCache>
            </c:numRef>
          </c:val>
          <c:smooth val="0"/>
          <c:extLst xmlns:c16r2="http://schemas.microsoft.com/office/drawing/2015/06/chart">
            <c:ext xmlns:c16="http://schemas.microsoft.com/office/drawing/2014/chart" uri="{C3380CC4-5D6E-409C-BE32-E72D297353CC}">
              <c16:uniqueId val="{00000003-6B32-40C2-A0C8-940656188BF4}"/>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Analysis'!$B$110:$BS$110</c:f>
              <c:numCache>
                <c:formatCode>General</c:formatCode>
                <c:ptCount val="70"/>
                <c:pt idx="0">
                  <c:v>-3</c:v>
                </c:pt>
                <c:pt idx="1">
                  <c:v>0</c:v>
                </c:pt>
                <c:pt idx="2">
                  <c:v>-5</c:v>
                </c:pt>
                <c:pt idx="3">
                  <c:v>0</c:v>
                </c:pt>
                <c:pt idx="4">
                  <c:v>4</c:v>
                </c:pt>
                <c:pt idx="5">
                  <c:v>5</c:v>
                </c:pt>
                <c:pt idx="6">
                  <c:v>-4</c:v>
                </c:pt>
                <c:pt idx="7">
                  <c:v>-1</c:v>
                </c:pt>
                <c:pt idx="8">
                  <c:v>2</c:v>
                </c:pt>
                <c:pt idx="9">
                  <c:v>3</c:v>
                </c:pt>
                <c:pt idx="10">
                  <c:v>0</c:v>
                </c:pt>
                <c:pt idx="11">
                  <c:v>3</c:v>
                </c:pt>
                <c:pt idx="12">
                  <c:v>2</c:v>
                </c:pt>
                <c:pt idx="13">
                  <c:v>0</c:v>
                </c:pt>
                <c:pt idx="14">
                  <c:v>0</c:v>
                </c:pt>
                <c:pt idx="15">
                  <c:v>0</c:v>
                </c:pt>
                <c:pt idx="16">
                  <c:v>1</c:v>
                </c:pt>
                <c:pt idx="17">
                  <c:v>7</c:v>
                </c:pt>
                <c:pt idx="18">
                  <c:v>-4</c:v>
                </c:pt>
                <c:pt idx="19">
                  <c:v>0</c:v>
                </c:pt>
                <c:pt idx="20">
                  <c:v>1</c:v>
                </c:pt>
                <c:pt idx="21">
                  <c:v>-9</c:v>
                </c:pt>
                <c:pt idx="22">
                  <c:v>4</c:v>
                </c:pt>
                <c:pt idx="23">
                  <c:v>-6</c:v>
                </c:pt>
                <c:pt idx="24">
                  <c:v>-3</c:v>
                </c:pt>
                <c:pt idx="25">
                  <c:v>-3</c:v>
                </c:pt>
                <c:pt idx="26">
                  <c:v>0</c:v>
                </c:pt>
                <c:pt idx="27">
                  <c:v>0</c:v>
                </c:pt>
                <c:pt idx="28">
                  <c:v>-6</c:v>
                </c:pt>
                <c:pt idx="29">
                  <c:v>0</c:v>
                </c:pt>
                <c:pt idx="30">
                  <c:v>1</c:v>
                </c:pt>
                <c:pt idx="31">
                  <c:v>0</c:v>
                </c:pt>
                <c:pt idx="32">
                  <c:v>1</c:v>
                </c:pt>
                <c:pt idx="33">
                  <c:v>-2</c:v>
                </c:pt>
                <c:pt idx="34">
                  <c:v>-1</c:v>
                </c:pt>
                <c:pt idx="35">
                  <c:v>0</c:v>
                </c:pt>
                <c:pt idx="36">
                  <c:v>1</c:v>
                </c:pt>
                <c:pt idx="37">
                  <c:v>0</c:v>
                </c:pt>
                <c:pt idx="38">
                  <c:v>-1</c:v>
                </c:pt>
                <c:pt idx="39">
                  <c:v>-1</c:v>
                </c:pt>
                <c:pt idx="40">
                  <c:v>-5</c:v>
                </c:pt>
                <c:pt idx="41">
                  <c:v>-3</c:v>
                </c:pt>
                <c:pt idx="42">
                  <c:v>-8</c:v>
                </c:pt>
                <c:pt idx="43">
                  <c:v>-5</c:v>
                </c:pt>
                <c:pt idx="44">
                  <c:v>0</c:v>
                </c:pt>
                <c:pt idx="45">
                  <c:v>-4</c:v>
                </c:pt>
                <c:pt idx="46">
                  <c:v>-5</c:v>
                </c:pt>
                <c:pt idx="47">
                  <c:v>1</c:v>
                </c:pt>
                <c:pt idx="48">
                  <c:v>-5</c:v>
                </c:pt>
                <c:pt idx="49">
                  <c:v>-2</c:v>
                </c:pt>
                <c:pt idx="50">
                  <c:v>-4</c:v>
                </c:pt>
                <c:pt idx="51">
                  <c:v>-5</c:v>
                </c:pt>
                <c:pt idx="52">
                  <c:v>-2</c:v>
                </c:pt>
                <c:pt idx="53">
                  <c:v>-1</c:v>
                </c:pt>
                <c:pt idx="54">
                  <c:v>-2</c:v>
                </c:pt>
                <c:pt idx="55">
                  <c:v>-7</c:v>
                </c:pt>
                <c:pt idx="56">
                  <c:v>-2</c:v>
                </c:pt>
                <c:pt idx="57">
                  <c:v>-3</c:v>
                </c:pt>
                <c:pt idx="58">
                  <c:v>-2</c:v>
                </c:pt>
                <c:pt idx="59">
                  <c:v>-4</c:v>
                </c:pt>
                <c:pt idx="60">
                  <c:v>-5</c:v>
                </c:pt>
                <c:pt idx="61">
                  <c:v>-2</c:v>
                </c:pt>
                <c:pt idx="62">
                  <c:v>-14</c:v>
                </c:pt>
                <c:pt idx="63">
                  <c:v>-18</c:v>
                </c:pt>
                <c:pt idx="64">
                  <c:v>-12</c:v>
                </c:pt>
                <c:pt idx="65">
                  <c:v>-8</c:v>
                </c:pt>
                <c:pt idx="66">
                  <c:v>1</c:v>
                </c:pt>
                <c:pt idx="67">
                  <c:v>-8</c:v>
                </c:pt>
                <c:pt idx="68">
                  <c:v>-2</c:v>
                </c:pt>
                <c:pt idx="69">
                  <c:v>-7</c:v>
                </c:pt>
              </c:numCache>
            </c:numRef>
          </c:val>
          <c:smooth val="0"/>
          <c:extLst xmlns:c16r2="http://schemas.microsoft.com/office/drawing/2015/06/chart">
            <c:ext xmlns:c16="http://schemas.microsoft.com/office/drawing/2014/chart" uri="{C3380CC4-5D6E-409C-BE32-E72D297353CC}">
              <c16:uniqueId val="{00000004-6B32-40C2-A0C8-940656188BF4}"/>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Analysis'!$B$130:$BS$130</c:f>
              <c:numCache>
                <c:formatCode>General</c:formatCode>
                <c:ptCount val="70"/>
                <c:pt idx="0">
                  <c:v>0</c:v>
                </c:pt>
                <c:pt idx="1">
                  <c:v>2</c:v>
                </c:pt>
                <c:pt idx="2">
                  <c:v>5</c:v>
                </c:pt>
                <c:pt idx="3">
                  <c:v>3</c:v>
                </c:pt>
                <c:pt idx="4">
                  <c:v>5</c:v>
                </c:pt>
                <c:pt idx="5">
                  <c:v>8</c:v>
                </c:pt>
                <c:pt idx="6">
                  <c:v>1</c:v>
                </c:pt>
                <c:pt idx="7">
                  <c:v>2</c:v>
                </c:pt>
                <c:pt idx="8">
                  <c:v>0</c:v>
                </c:pt>
                <c:pt idx="9">
                  <c:v>-2</c:v>
                </c:pt>
                <c:pt idx="10">
                  <c:v>-3</c:v>
                </c:pt>
                <c:pt idx="11">
                  <c:v>1</c:v>
                </c:pt>
                <c:pt idx="12">
                  <c:v>-1</c:v>
                </c:pt>
                <c:pt idx="13">
                  <c:v>-1</c:v>
                </c:pt>
                <c:pt idx="14">
                  <c:v>-8</c:v>
                </c:pt>
                <c:pt idx="15">
                  <c:v>-3</c:v>
                </c:pt>
                <c:pt idx="16">
                  <c:v>-3</c:v>
                </c:pt>
                <c:pt idx="17">
                  <c:v>-6</c:v>
                </c:pt>
                <c:pt idx="18">
                  <c:v>-6</c:v>
                </c:pt>
                <c:pt idx="19">
                  <c:v>-7</c:v>
                </c:pt>
                <c:pt idx="20">
                  <c:v>1</c:v>
                </c:pt>
                <c:pt idx="21">
                  <c:v>-3</c:v>
                </c:pt>
                <c:pt idx="22">
                  <c:v>-2</c:v>
                </c:pt>
                <c:pt idx="23">
                  <c:v>-1</c:v>
                </c:pt>
                <c:pt idx="24">
                  <c:v>-3</c:v>
                </c:pt>
                <c:pt idx="25">
                  <c:v>3</c:v>
                </c:pt>
                <c:pt idx="26">
                  <c:v>0</c:v>
                </c:pt>
                <c:pt idx="27">
                  <c:v>3</c:v>
                </c:pt>
                <c:pt idx="28">
                  <c:v>0</c:v>
                </c:pt>
                <c:pt idx="29">
                  <c:v>0</c:v>
                </c:pt>
                <c:pt idx="30">
                  <c:v>10</c:v>
                </c:pt>
                <c:pt idx="31">
                  <c:v>3</c:v>
                </c:pt>
                <c:pt idx="32">
                  <c:v>2</c:v>
                </c:pt>
                <c:pt idx="33">
                  <c:v>-4</c:v>
                </c:pt>
                <c:pt idx="34">
                  <c:v>1</c:v>
                </c:pt>
                <c:pt idx="35">
                  <c:v>-4</c:v>
                </c:pt>
                <c:pt idx="36">
                  <c:v>3</c:v>
                </c:pt>
                <c:pt idx="37">
                  <c:v>0</c:v>
                </c:pt>
                <c:pt idx="38">
                  <c:v>-1</c:v>
                </c:pt>
                <c:pt idx="39">
                  <c:v>-3</c:v>
                </c:pt>
                <c:pt idx="40">
                  <c:v>3</c:v>
                </c:pt>
                <c:pt idx="41">
                  <c:v>5</c:v>
                </c:pt>
                <c:pt idx="42">
                  <c:v>3</c:v>
                </c:pt>
                <c:pt idx="43">
                  <c:v>2</c:v>
                </c:pt>
                <c:pt idx="44">
                  <c:v>0</c:v>
                </c:pt>
                <c:pt idx="45">
                  <c:v>-1</c:v>
                </c:pt>
                <c:pt idx="46">
                  <c:v>2</c:v>
                </c:pt>
                <c:pt idx="47">
                  <c:v>7</c:v>
                </c:pt>
                <c:pt idx="48">
                  <c:v>-1</c:v>
                </c:pt>
                <c:pt idx="49">
                  <c:v>-3</c:v>
                </c:pt>
                <c:pt idx="50">
                  <c:v>3</c:v>
                </c:pt>
                <c:pt idx="51">
                  <c:v>-3</c:v>
                </c:pt>
                <c:pt idx="52">
                  <c:v>2</c:v>
                </c:pt>
                <c:pt idx="53">
                  <c:v>-4</c:v>
                </c:pt>
                <c:pt idx="54">
                  <c:v>-6</c:v>
                </c:pt>
                <c:pt idx="55">
                  <c:v>-2</c:v>
                </c:pt>
                <c:pt idx="56">
                  <c:v>-3</c:v>
                </c:pt>
                <c:pt idx="57">
                  <c:v>2</c:v>
                </c:pt>
                <c:pt idx="58">
                  <c:v>-4</c:v>
                </c:pt>
                <c:pt idx="59">
                  <c:v>5</c:v>
                </c:pt>
                <c:pt idx="60">
                  <c:v>-2</c:v>
                </c:pt>
                <c:pt idx="61">
                  <c:v>4</c:v>
                </c:pt>
                <c:pt idx="62">
                  <c:v>0</c:v>
                </c:pt>
                <c:pt idx="63">
                  <c:v>0</c:v>
                </c:pt>
                <c:pt idx="64">
                  <c:v>2</c:v>
                </c:pt>
                <c:pt idx="65">
                  <c:v>1</c:v>
                </c:pt>
                <c:pt idx="66">
                  <c:v>0</c:v>
                </c:pt>
                <c:pt idx="67">
                  <c:v>2</c:v>
                </c:pt>
                <c:pt idx="68">
                  <c:v>5</c:v>
                </c:pt>
                <c:pt idx="69">
                  <c:v>-6</c:v>
                </c:pt>
              </c:numCache>
            </c:numRef>
          </c:val>
          <c:smooth val="0"/>
          <c:extLst xmlns:c16r2="http://schemas.microsoft.com/office/drawing/2015/06/chart">
            <c:ext xmlns:c16="http://schemas.microsoft.com/office/drawing/2014/chart" uri="{C3380CC4-5D6E-409C-BE32-E72D297353CC}">
              <c16:uniqueId val="{00000005-6B32-40C2-A0C8-940656188BF4}"/>
            </c:ext>
          </c:extLst>
        </c:ser>
        <c:dLbls>
          <c:showLegendKey val="0"/>
          <c:showVal val="0"/>
          <c:showCatName val="0"/>
          <c:showSerName val="0"/>
          <c:showPercent val="0"/>
          <c:showBubbleSize val="0"/>
        </c:dLbls>
        <c:marker val="1"/>
        <c:smooth val="0"/>
        <c:axId val="-1275613808"/>
        <c:axId val="-1275619248"/>
      </c:lineChart>
      <c:catAx>
        <c:axId val="-12756138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75619248"/>
        <c:crosses val="autoZero"/>
        <c:auto val="1"/>
        <c:lblAlgn val="ctr"/>
        <c:lblOffset val="100"/>
        <c:noMultiLvlLbl val="0"/>
      </c:catAx>
      <c:valAx>
        <c:axId val="-12756192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75613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Food</a:t>
            </a:r>
            <a:r>
              <a:rPr lang="en-US" baseline="0"/>
              <a:t>, Beverages and Tabacco</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1.15091942606305E-2"/>
          <c:y val="1.4682666666666669E-2"/>
          <c:w val="0.98487479370677233"/>
          <c:h val="0.94731531758530185"/>
        </c:manualLayout>
      </c:layout>
      <c:barChart>
        <c:barDir val="col"/>
        <c:grouping val="clustered"/>
        <c:varyColors val="0"/>
        <c:ser>
          <c:idx val="0"/>
          <c:order val="0"/>
          <c:tx>
            <c:strRef>
              <c:f>'MAIN Analysis'!$A$30</c:f>
              <c:strCache>
                <c:ptCount val="1"/>
                <c:pt idx="0">
                  <c:v>Food, Beverage &amp; Tobacco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Analysis'!$B$30:$BS$30</c:f>
              <c:numCache>
                <c:formatCode>General</c:formatCode>
                <c:ptCount val="70"/>
                <c:pt idx="0">
                  <c:v>3</c:v>
                </c:pt>
                <c:pt idx="1">
                  <c:v>7</c:v>
                </c:pt>
                <c:pt idx="2">
                  <c:v>2</c:v>
                </c:pt>
                <c:pt idx="3">
                  <c:v>9</c:v>
                </c:pt>
                <c:pt idx="4">
                  <c:v>11</c:v>
                </c:pt>
                <c:pt idx="5">
                  <c:v>7</c:v>
                </c:pt>
                <c:pt idx="6">
                  <c:v>5</c:v>
                </c:pt>
                <c:pt idx="7">
                  <c:v>4</c:v>
                </c:pt>
                <c:pt idx="8">
                  <c:v>4</c:v>
                </c:pt>
                <c:pt idx="9">
                  <c:v>2</c:v>
                </c:pt>
                <c:pt idx="10">
                  <c:v>1</c:v>
                </c:pt>
                <c:pt idx="11">
                  <c:v>-3</c:v>
                </c:pt>
                <c:pt idx="12">
                  <c:v>4</c:v>
                </c:pt>
                <c:pt idx="13">
                  <c:v>6</c:v>
                </c:pt>
                <c:pt idx="14">
                  <c:v>1</c:v>
                </c:pt>
                <c:pt idx="15">
                  <c:v>3</c:v>
                </c:pt>
                <c:pt idx="16">
                  <c:v>10</c:v>
                </c:pt>
                <c:pt idx="17">
                  <c:v>5</c:v>
                </c:pt>
                <c:pt idx="18">
                  <c:v>2</c:v>
                </c:pt>
                <c:pt idx="19">
                  <c:v>4</c:v>
                </c:pt>
                <c:pt idx="20">
                  <c:v>8</c:v>
                </c:pt>
                <c:pt idx="21">
                  <c:v>7</c:v>
                </c:pt>
                <c:pt idx="22">
                  <c:v>8</c:v>
                </c:pt>
                <c:pt idx="23">
                  <c:v>6</c:v>
                </c:pt>
                <c:pt idx="24">
                  <c:v>6</c:v>
                </c:pt>
                <c:pt idx="25">
                  <c:v>3</c:v>
                </c:pt>
                <c:pt idx="26">
                  <c:v>14</c:v>
                </c:pt>
                <c:pt idx="27">
                  <c:v>10</c:v>
                </c:pt>
                <c:pt idx="28">
                  <c:v>7</c:v>
                </c:pt>
                <c:pt idx="29">
                  <c:v>8</c:v>
                </c:pt>
                <c:pt idx="30">
                  <c:v>1</c:v>
                </c:pt>
                <c:pt idx="31">
                  <c:v>9</c:v>
                </c:pt>
                <c:pt idx="32">
                  <c:v>11</c:v>
                </c:pt>
                <c:pt idx="33">
                  <c:v>7</c:v>
                </c:pt>
                <c:pt idx="34">
                  <c:v>6</c:v>
                </c:pt>
                <c:pt idx="35">
                  <c:v>1</c:v>
                </c:pt>
                <c:pt idx="36">
                  <c:v>1</c:v>
                </c:pt>
                <c:pt idx="37">
                  <c:v>2</c:v>
                </c:pt>
                <c:pt idx="38">
                  <c:v>5</c:v>
                </c:pt>
                <c:pt idx="39">
                  <c:v>8</c:v>
                </c:pt>
                <c:pt idx="40">
                  <c:v>10</c:v>
                </c:pt>
                <c:pt idx="41">
                  <c:v>5</c:v>
                </c:pt>
                <c:pt idx="42">
                  <c:v>6</c:v>
                </c:pt>
                <c:pt idx="43">
                  <c:v>11</c:v>
                </c:pt>
                <c:pt idx="44">
                  <c:v>9</c:v>
                </c:pt>
                <c:pt idx="45">
                  <c:v>4</c:v>
                </c:pt>
                <c:pt idx="46">
                  <c:v>4</c:v>
                </c:pt>
                <c:pt idx="47">
                  <c:v>2</c:v>
                </c:pt>
                <c:pt idx="48">
                  <c:v>7</c:v>
                </c:pt>
                <c:pt idx="49">
                  <c:v>14</c:v>
                </c:pt>
                <c:pt idx="50">
                  <c:v>4</c:v>
                </c:pt>
                <c:pt idx="51">
                  <c:v>3</c:v>
                </c:pt>
                <c:pt idx="52">
                  <c:v>8</c:v>
                </c:pt>
                <c:pt idx="53">
                  <c:v>6</c:v>
                </c:pt>
                <c:pt idx="54">
                  <c:v>7</c:v>
                </c:pt>
                <c:pt idx="55">
                  <c:v>2</c:v>
                </c:pt>
                <c:pt idx="56">
                  <c:v>3</c:v>
                </c:pt>
                <c:pt idx="57">
                  <c:v>4</c:v>
                </c:pt>
                <c:pt idx="58">
                  <c:v>3</c:v>
                </c:pt>
                <c:pt idx="59">
                  <c:v>6</c:v>
                </c:pt>
                <c:pt idx="60">
                  <c:v>7</c:v>
                </c:pt>
                <c:pt idx="61">
                  <c:v>9</c:v>
                </c:pt>
                <c:pt idx="62">
                  <c:v>1</c:v>
                </c:pt>
                <c:pt idx="63">
                  <c:v>3</c:v>
                </c:pt>
                <c:pt idx="64">
                  <c:v>8</c:v>
                </c:pt>
                <c:pt idx="65">
                  <c:v>9</c:v>
                </c:pt>
                <c:pt idx="66">
                  <c:v>13</c:v>
                </c:pt>
                <c:pt idx="67">
                  <c:v>12</c:v>
                </c:pt>
                <c:pt idx="68">
                  <c:v>12</c:v>
                </c:pt>
                <c:pt idx="69">
                  <c:v>1</c:v>
                </c:pt>
              </c:numCache>
            </c:numRef>
          </c:val>
          <c:extLst xmlns:c16r2="http://schemas.microsoft.com/office/drawing/2015/06/chart">
            <c:ext xmlns:c16="http://schemas.microsoft.com/office/drawing/2014/chart" uri="{C3380CC4-5D6E-409C-BE32-E72D297353CC}">
              <c16:uniqueId val="{00000000-6C04-4FAB-8AAA-B82FECE57095}"/>
            </c:ext>
          </c:extLst>
        </c:ser>
        <c:dLbls>
          <c:showLegendKey val="0"/>
          <c:showVal val="0"/>
          <c:showCatName val="0"/>
          <c:showSerName val="0"/>
          <c:showPercent val="0"/>
          <c:showBubbleSize val="0"/>
        </c:dLbls>
        <c:gapWidth val="219"/>
        <c:overlap val="-27"/>
        <c:axId val="-1275624144"/>
        <c:axId val="-1275608912"/>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Analysis'!$B$51:$BS$51</c:f>
              <c:numCache>
                <c:formatCode>General</c:formatCode>
                <c:ptCount val="70"/>
                <c:pt idx="0">
                  <c:v>3</c:v>
                </c:pt>
                <c:pt idx="1">
                  <c:v>6</c:v>
                </c:pt>
                <c:pt idx="2">
                  <c:v>5</c:v>
                </c:pt>
                <c:pt idx="3">
                  <c:v>3</c:v>
                </c:pt>
                <c:pt idx="4">
                  <c:v>7</c:v>
                </c:pt>
                <c:pt idx="5">
                  <c:v>3</c:v>
                </c:pt>
                <c:pt idx="6">
                  <c:v>3</c:v>
                </c:pt>
                <c:pt idx="7">
                  <c:v>4</c:v>
                </c:pt>
                <c:pt idx="8">
                  <c:v>3</c:v>
                </c:pt>
                <c:pt idx="9">
                  <c:v>0</c:v>
                </c:pt>
                <c:pt idx="10">
                  <c:v>-1</c:v>
                </c:pt>
                <c:pt idx="11">
                  <c:v>-2</c:v>
                </c:pt>
                <c:pt idx="12">
                  <c:v>0</c:v>
                </c:pt>
                <c:pt idx="13">
                  <c:v>4</c:v>
                </c:pt>
                <c:pt idx="14">
                  <c:v>2</c:v>
                </c:pt>
                <c:pt idx="15">
                  <c:v>8</c:v>
                </c:pt>
                <c:pt idx="16">
                  <c:v>5</c:v>
                </c:pt>
                <c:pt idx="17">
                  <c:v>7</c:v>
                </c:pt>
                <c:pt idx="18">
                  <c:v>4</c:v>
                </c:pt>
                <c:pt idx="19">
                  <c:v>8</c:v>
                </c:pt>
                <c:pt idx="20">
                  <c:v>7</c:v>
                </c:pt>
                <c:pt idx="21">
                  <c:v>4</c:v>
                </c:pt>
                <c:pt idx="22">
                  <c:v>5</c:v>
                </c:pt>
                <c:pt idx="23">
                  <c:v>1</c:v>
                </c:pt>
                <c:pt idx="24">
                  <c:v>3</c:v>
                </c:pt>
                <c:pt idx="25">
                  <c:v>1</c:v>
                </c:pt>
                <c:pt idx="26">
                  <c:v>1</c:v>
                </c:pt>
                <c:pt idx="27">
                  <c:v>8</c:v>
                </c:pt>
                <c:pt idx="28">
                  <c:v>6</c:v>
                </c:pt>
                <c:pt idx="29">
                  <c:v>6</c:v>
                </c:pt>
                <c:pt idx="30">
                  <c:v>-1</c:v>
                </c:pt>
                <c:pt idx="31">
                  <c:v>6</c:v>
                </c:pt>
                <c:pt idx="32">
                  <c:v>7</c:v>
                </c:pt>
                <c:pt idx="33">
                  <c:v>5</c:v>
                </c:pt>
                <c:pt idx="34">
                  <c:v>6</c:v>
                </c:pt>
                <c:pt idx="35">
                  <c:v>2</c:v>
                </c:pt>
                <c:pt idx="36">
                  <c:v>1</c:v>
                </c:pt>
                <c:pt idx="37">
                  <c:v>4</c:v>
                </c:pt>
                <c:pt idx="38">
                  <c:v>2</c:v>
                </c:pt>
                <c:pt idx="39">
                  <c:v>4</c:v>
                </c:pt>
                <c:pt idx="40">
                  <c:v>7</c:v>
                </c:pt>
                <c:pt idx="41">
                  <c:v>1</c:v>
                </c:pt>
                <c:pt idx="42">
                  <c:v>9</c:v>
                </c:pt>
                <c:pt idx="43">
                  <c:v>3</c:v>
                </c:pt>
                <c:pt idx="44">
                  <c:v>4</c:v>
                </c:pt>
                <c:pt idx="45">
                  <c:v>1</c:v>
                </c:pt>
                <c:pt idx="46">
                  <c:v>3</c:v>
                </c:pt>
                <c:pt idx="47">
                  <c:v>1</c:v>
                </c:pt>
                <c:pt idx="48">
                  <c:v>3</c:v>
                </c:pt>
                <c:pt idx="49">
                  <c:v>12</c:v>
                </c:pt>
                <c:pt idx="50">
                  <c:v>1</c:v>
                </c:pt>
                <c:pt idx="51">
                  <c:v>0</c:v>
                </c:pt>
                <c:pt idx="52">
                  <c:v>5</c:v>
                </c:pt>
                <c:pt idx="53">
                  <c:v>4</c:v>
                </c:pt>
                <c:pt idx="54">
                  <c:v>7</c:v>
                </c:pt>
                <c:pt idx="55">
                  <c:v>2</c:v>
                </c:pt>
                <c:pt idx="56">
                  <c:v>3</c:v>
                </c:pt>
                <c:pt idx="57">
                  <c:v>2</c:v>
                </c:pt>
                <c:pt idx="58">
                  <c:v>2</c:v>
                </c:pt>
                <c:pt idx="59">
                  <c:v>5</c:v>
                </c:pt>
                <c:pt idx="60">
                  <c:v>2</c:v>
                </c:pt>
                <c:pt idx="61">
                  <c:v>6</c:v>
                </c:pt>
                <c:pt idx="62">
                  <c:v>2</c:v>
                </c:pt>
                <c:pt idx="63">
                  <c:v>2</c:v>
                </c:pt>
                <c:pt idx="64">
                  <c:v>7</c:v>
                </c:pt>
                <c:pt idx="65">
                  <c:v>7</c:v>
                </c:pt>
                <c:pt idx="66">
                  <c:v>7</c:v>
                </c:pt>
                <c:pt idx="67">
                  <c:v>6</c:v>
                </c:pt>
                <c:pt idx="68">
                  <c:v>7</c:v>
                </c:pt>
                <c:pt idx="69">
                  <c:v>3</c:v>
                </c:pt>
              </c:numCache>
            </c:numRef>
          </c:val>
          <c:smooth val="0"/>
          <c:extLst xmlns:c16r2="http://schemas.microsoft.com/office/drawing/2015/06/chart">
            <c:ext xmlns:c16="http://schemas.microsoft.com/office/drawing/2014/chart" uri="{C3380CC4-5D6E-409C-BE32-E72D297353CC}">
              <c16:uniqueId val="{00000001-6C04-4FAB-8AAA-B82FECE57095}"/>
            </c:ext>
          </c:extLst>
        </c:ser>
        <c:ser>
          <c:idx val="2"/>
          <c:order val="2"/>
          <c:tx>
            <c:v>Production</c:v>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Analysis'!$B$71:$BS$71</c:f>
              <c:numCache>
                <c:formatCode>General</c:formatCode>
                <c:ptCount val="70"/>
                <c:pt idx="0">
                  <c:v>-1</c:v>
                </c:pt>
                <c:pt idx="1">
                  <c:v>4</c:v>
                </c:pt>
                <c:pt idx="2">
                  <c:v>5</c:v>
                </c:pt>
                <c:pt idx="3">
                  <c:v>7</c:v>
                </c:pt>
                <c:pt idx="4">
                  <c:v>4</c:v>
                </c:pt>
                <c:pt idx="5">
                  <c:v>-1</c:v>
                </c:pt>
                <c:pt idx="6">
                  <c:v>2</c:v>
                </c:pt>
                <c:pt idx="7">
                  <c:v>6</c:v>
                </c:pt>
                <c:pt idx="8">
                  <c:v>4</c:v>
                </c:pt>
                <c:pt idx="9">
                  <c:v>1</c:v>
                </c:pt>
                <c:pt idx="10">
                  <c:v>2</c:v>
                </c:pt>
                <c:pt idx="11">
                  <c:v>-2</c:v>
                </c:pt>
                <c:pt idx="12">
                  <c:v>3</c:v>
                </c:pt>
                <c:pt idx="13">
                  <c:v>3</c:v>
                </c:pt>
                <c:pt idx="14">
                  <c:v>1</c:v>
                </c:pt>
                <c:pt idx="15">
                  <c:v>3</c:v>
                </c:pt>
                <c:pt idx="16">
                  <c:v>7</c:v>
                </c:pt>
                <c:pt idx="17">
                  <c:v>6</c:v>
                </c:pt>
                <c:pt idx="18">
                  <c:v>2</c:v>
                </c:pt>
                <c:pt idx="19">
                  <c:v>6</c:v>
                </c:pt>
                <c:pt idx="20">
                  <c:v>7</c:v>
                </c:pt>
                <c:pt idx="21">
                  <c:v>4</c:v>
                </c:pt>
                <c:pt idx="22">
                  <c:v>7</c:v>
                </c:pt>
                <c:pt idx="23">
                  <c:v>2</c:v>
                </c:pt>
                <c:pt idx="24">
                  <c:v>4</c:v>
                </c:pt>
                <c:pt idx="25">
                  <c:v>2</c:v>
                </c:pt>
                <c:pt idx="26">
                  <c:v>2</c:v>
                </c:pt>
                <c:pt idx="27">
                  <c:v>2</c:v>
                </c:pt>
                <c:pt idx="28">
                  <c:v>9</c:v>
                </c:pt>
                <c:pt idx="29">
                  <c:v>6</c:v>
                </c:pt>
                <c:pt idx="30">
                  <c:v>1</c:v>
                </c:pt>
                <c:pt idx="31">
                  <c:v>3</c:v>
                </c:pt>
                <c:pt idx="32">
                  <c:v>9</c:v>
                </c:pt>
                <c:pt idx="33">
                  <c:v>9</c:v>
                </c:pt>
                <c:pt idx="34">
                  <c:v>3</c:v>
                </c:pt>
                <c:pt idx="35">
                  <c:v>0</c:v>
                </c:pt>
                <c:pt idx="36">
                  <c:v>1</c:v>
                </c:pt>
                <c:pt idx="37">
                  <c:v>3</c:v>
                </c:pt>
                <c:pt idx="38">
                  <c:v>3</c:v>
                </c:pt>
                <c:pt idx="39">
                  <c:v>6</c:v>
                </c:pt>
                <c:pt idx="40">
                  <c:v>8</c:v>
                </c:pt>
                <c:pt idx="41">
                  <c:v>2</c:v>
                </c:pt>
                <c:pt idx="42">
                  <c:v>5</c:v>
                </c:pt>
                <c:pt idx="43">
                  <c:v>7</c:v>
                </c:pt>
                <c:pt idx="44">
                  <c:v>8</c:v>
                </c:pt>
                <c:pt idx="45">
                  <c:v>2</c:v>
                </c:pt>
                <c:pt idx="46">
                  <c:v>2</c:v>
                </c:pt>
                <c:pt idx="47">
                  <c:v>5</c:v>
                </c:pt>
                <c:pt idx="48">
                  <c:v>2</c:v>
                </c:pt>
                <c:pt idx="49">
                  <c:v>9</c:v>
                </c:pt>
                <c:pt idx="50">
                  <c:v>4</c:v>
                </c:pt>
                <c:pt idx="51">
                  <c:v>3</c:v>
                </c:pt>
                <c:pt idx="52">
                  <c:v>7</c:v>
                </c:pt>
                <c:pt idx="53">
                  <c:v>5</c:v>
                </c:pt>
                <c:pt idx="54">
                  <c:v>3</c:v>
                </c:pt>
                <c:pt idx="55">
                  <c:v>0</c:v>
                </c:pt>
                <c:pt idx="56">
                  <c:v>3</c:v>
                </c:pt>
                <c:pt idx="57">
                  <c:v>5</c:v>
                </c:pt>
                <c:pt idx="58">
                  <c:v>2</c:v>
                </c:pt>
                <c:pt idx="59">
                  <c:v>5</c:v>
                </c:pt>
                <c:pt idx="60">
                  <c:v>1</c:v>
                </c:pt>
                <c:pt idx="61">
                  <c:v>6</c:v>
                </c:pt>
                <c:pt idx="62">
                  <c:v>1</c:v>
                </c:pt>
                <c:pt idx="63">
                  <c:v>2</c:v>
                </c:pt>
                <c:pt idx="64">
                  <c:v>7</c:v>
                </c:pt>
                <c:pt idx="65">
                  <c:v>8</c:v>
                </c:pt>
                <c:pt idx="66">
                  <c:v>7</c:v>
                </c:pt>
                <c:pt idx="67">
                  <c:v>4</c:v>
                </c:pt>
                <c:pt idx="68">
                  <c:v>7</c:v>
                </c:pt>
                <c:pt idx="69">
                  <c:v>1</c:v>
                </c:pt>
              </c:numCache>
            </c:numRef>
          </c:val>
          <c:smooth val="0"/>
          <c:extLst xmlns:c16r2="http://schemas.microsoft.com/office/drawing/2015/06/chart">
            <c:ext xmlns:c16="http://schemas.microsoft.com/office/drawing/2014/chart" uri="{C3380CC4-5D6E-409C-BE32-E72D297353CC}">
              <c16:uniqueId val="{00000002-6C04-4FAB-8AAA-B82FECE57095}"/>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Analysis'!$B$91:$BS$91</c:f>
              <c:numCache>
                <c:formatCode>General</c:formatCode>
                <c:ptCount val="70"/>
                <c:pt idx="0">
                  <c:v>2</c:v>
                </c:pt>
                <c:pt idx="1">
                  <c:v>5</c:v>
                </c:pt>
                <c:pt idx="2">
                  <c:v>-2</c:v>
                </c:pt>
                <c:pt idx="3">
                  <c:v>3</c:v>
                </c:pt>
                <c:pt idx="4">
                  <c:v>11</c:v>
                </c:pt>
                <c:pt idx="5">
                  <c:v>4</c:v>
                </c:pt>
                <c:pt idx="6">
                  <c:v>1</c:v>
                </c:pt>
                <c:pt idx="7">
                  <c:v>3</c:v>
                </c:pt>
                <c:pt idx="8">
                  <c:v>1</c:v>
                </c:pt>
                <c:pt idx="9">
                  <c:v>4</c:v>
                </c:pt>
                <c:pt idx="10">
                  <c:v>-1</c:v>
                </c:pt>
                <c:pt idx="11">
                  <c:v>-4</c:v>
                </c:pt>
                <c:pt idx="12">
                  <c:v>2</c:v>
                </c:pt>
                <c:pt idx="13">
                  <c:v>1</c:v>
                </c:pt>
                <c:pt idx="14">
                  <c:v>3</c:v>
                </c:pt>
                <c:pt idx="15">
                  <c:v>0</c:v>
                </c:pt>
                <c:pt idx="16">
                  <c:v>-1</c:v>
                </c:pt>
                <c:pt idx="17">
                  <c:v>2</c:v>
                </c:pt>
                <c:pt idx="18">
                  <c:v>0</c:v>
                </c:pt>
                <c:pt idx="19">
                  <c:v>3</c:v>
                </c:pt>
                <c:pt idx="20">
                  <c:v>4</c:v>
                </c:pt>
                <c:pt idx="21">
                  <c:v>-2</c:v>
                </c:pt>
                <c:pt idx="22">
                  <c:v>-2</c:v>
                </c:pt>
                <c:pt idx="23">
                  <c:v>8</c:v>
                </c:pt>
                <c:pt idx="24">
                  <c:v>3</c:v>
                </c:pt>
                <c:pt idx="25">
                  <c:v>6</c:v>
                </c:pt>
                <c:pt idx="26">
                  <c:v>8</c:v>
                </c:pt>
                <c:pt idx="27">
                  <c:v>6</c:v>
                </c:pt>
                <c:pt idx="28">
                  <c:v>10</c:v>
                </c:pt>
                <c:pt idx="29">
                  <c:v>10</c:v>
                </c:pt>
                <c:pt idx="30">
                  <c:v>11</c:v>
                </c:pt>
                <c:pt idx="31">
                  <c:v>3</c:v>
                </c:pt>
                <c:pt idx="32">
                  <c:v>11</c:v>
                </c:pt>
                <c:pt idx="33">
                  <c:v>6</c:v>
                </c:pt>
                <c:pt idx="34">
                  <c:v>6</c:v>
                </c:pt>
                <c:pt idx="35">
                  <c:v>-1</c:v>
                </c:pt>
                <c:pt idx="36">
                  <c:v>2</c:v>
                </c:pt>
                <c:pt idx="37">
                  <c:v>-1</c:v>
                </c:pt>
                <c:pt idx="38">
                  <c:v>6</c:v>
                </c:pt>
                <c:pt idx="39">
                  <c:v>10</c:v>
                </c:pt>
                <c:pt idx="40">
                  <c:v>6</c:v>
                </c:pt>
                <c:pt idx="41">
                  <c:v>8</c:v>
                </c:pt>
                <c:pt idx="42">
                  <c:v>8</c:v>
                </c:pt>
                <c:pt idx="43">
                  <c:v>8</c:v>
                </c:pt>
                <c:pt idx="44">
                  <c:v>9</c:v>
                </c:pt>
                <c:pt idx="45">
                  <c:v>3</c:v>
                </c:pt>
                <c:pt idx="46">
                  <c:v>6</c:v>
                </c:pt>
                <c:pt idx="47">
                  <c:v>0</c:v>
                </c:pt>
                <c:pt idx="48">
                  <c:v>7</c:v>
                </c:pt>
                <c:pt idx="49">
                  <c:v>9</c:v>
                </c:pt>
                <c:pt idx="50">
                  <c:v>6</c:v>
                </c:pt>
                <c:pt idx="51">
                  <c:v>6</c:v>
                </c:pt>
                <c:pt idx="52">
                  <c:v>3</c:v>
                </c:pt>
                <c:pt idx="53">
                  <c:v>7</c:v>
                </c:pt>
                <c:pt idx="54">
                  <c:v>0</c:v>
                </c:pt>
                <c:pt idx="55">
                  <c:v>2</c:v>
                </c:pt>
                <c:pt idx="56">
                  <c:v>1</c:v>
                </c:pt>
                <c:pt idx="57">
                  <c:v>2</c:v>
                </c:pt>
                <c:pt idx="58">
                  <c:v>0</c:v>
                </c:pt>
                <c:pt idx="59">
                  <c:v>0</c:v>
                </c:pt>
                <c:pt idx="60">
                  <c:v>3</c:v>
                </c:pt>
                <c:pt idx="61">
                  <c:v>2</c:v>
                </c:pt>
                <c:pt idx="62">
                  <c:v>-1</c:v>
                </c:pt>
                <c:pt idx="63">
                  <c:v>-5</c:v>
                </c:pt>
                <c:pt idx="64">
                  <c:v>2</c:v>
                </c:pt>
                <c:pt idx="65">
                  <c:v>0</c:v>
                </c:pt>
                <c:pt idx="66">
                  <c:v>7</c:v>
                </c:pt>
                <c:pt idx="67">
                  <c:v>3</c:v>
                </c:pt>
                <c:pt idx="68">
                  <c:v>9</c:v>
                </c:pt>
                <c:pt idx="69">
                  <c:v>-3</c:v>
                </c:pt>
              </c:numCache>
            </c:numRef>
          </c:val>
          <c:smooth val="0"/>
          <c:extLst xmlns:c16r2="http://schemas.microsoft.com/office/drawing/2015/06/chart">
            <c:ext xmlns:c16="http://schemas.microsoft.com/office/drawing/2014/chart" uri="{C3380CC4-5D6E-409C-BE32-E72D297353CC}">
              <c16:uniqueId val="{00000003-6C04-4FAB-8AAA-B82FECE57095}"/>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Analysis'!$B$111:$BS$111</c:f>
              <c:numCache>
                <c:formatCode>General</c:formatCode>
                <c:ptCount val="70"/>
                <c:pt idx="0">
                  <c:v>-4</c:v>
                </c:pt>
                <c:pt idx="1">
                  <c:v>-7</c:v>
                </c:pt>
                <c:pt idx="2">
                  <c:v>2</c:v>
                </c:pt>
                <c:pt idx="3">
                  <c:v>-6</c:v>
                </c:pt>
                <c:pt idx="4">
                  <c:v>-3</c:v>
                </c:pt>
                <c:pt idx="5">
                  <c:v>-2</c:v>
                </c:pt>
                <c:pt idx="6">
                  <c:v>-3</c:v>
                </c:pt>
                <c:pt idx="7">
                  <c:v>-4</c:v>
                </c:pt>
                <c:pt idx="8">
                  <c:v>-1</c:v>
                </c:pt>
                <c:pt idx="9">
                  <c:v>-3</c:v>
                </c:pt>
                <c:pt idx="10">
                  <c:v>-3</c:v>
                </c:pt>
                <c:pt idx="11">
                  <c:v>-4</c:v>
                </c:pt>
                <c:pt idx="12">
                  <c:v>-4</c:v>
                </c:pt>
                <c:pt idx="13">
                  <c:v>-4</c:v>
                </c:pt>
                <c:pt idx="14">
                  <c:v>-2</c:v>
                </c:pt>
                <c:pt idx="15">
                  <c:v>-3</c:v>
                </c:pt>
                <c:pt idx="16">
                  <c:v>-7</c:v>
                </c:pt>
                <c:pt idx="17">
                  <c:v>6</c:v>
                </c:pt>
                <c:pt idx="18">
                  <c:v>-2</c:v>
                </c:pt>
                <c:pt idx="19">
                  <c:v>-3</c:v>
                </c:pt>
                <c:pt idx="20">
                  <c:v>-6</c:v>
                </c:pt>
                <c:pt idx="21">
                  <c:v>-5</c:v>
                </c:pt>
                <c:pt idx="22">
                  <c:v>-3</c:v>
                </c:pt>
                <c:pt idx="23">
                  <c:v>-2</c:v>
                </c:pt>
                <c:pt idx="24">
                  <c:v>-1</c:v>
                </c:pt>
                <c:pt idx="25">
                  <c:v>-9</c:v>
                </c:pt>
                <c:pt idx="26">
                  <c:v>-7</c:v>
                </c:pt>
                <c:pt idx="27">
                  <c:v>-2</c:v>
                </c:pt>
                <c:pt idx="28">
                  <c:v>-5</c:v>
                </c:pt>
                <c:pt idx="29">
                  <c:v>-3</c:v>
                </c:pt>
                <c:pt idx="30">
                  <c:v>-4</c:v>
                </c:pt>
                <c:pt idx="31">
                  <c:v>-4</c:v>
                </c:pt>
                <c:pt idx="32">
                  <c:v>-3</c:v>
                </c:pt>
                <c:pt idx="33">
                  <c:v>-4</c:v>
                </c:pt>
                <c:pt idx="34">
                  <c:v>-3</c:v>
                </c:pt>
                <c:pt idx="35">
                  <c:v>-3</c:v>
                </c:pt>
                <c:pt idx="36">
                  <c:v>5</c:v>
                </c:pt>
                <c:pt idx="37">
                  <c:v>-7</c:v>
                </c:pt>
                <c:pt idx="38">
                  <c:v>-7</c:v>
                </c:pt>
                <c:pt idx="39">
                  <c:v>-7</c:v>
                </c:pt>
                <c:pt idx="40">
                  <c:v>-6</c:v>
                </c:pt>
                <c:pt idx="41">
                  <c:v>-7</c:v>
                </c:pt>
                <c:pt idx="42">
                  <c:v>-5</c:v>
                </c:pt>
                <c:pt idx="43">
                  <c:v>-6</c:v>
                </c:pt>
                <c:pt idx="44">
                  <c:v>-8</c:v>
                </c:pt>
                <c:pt idx="45">
                  <c:v>-8</c:v>
                </c:pt>
                <c:pt idx="46">
                  <c:v>0</c:v>
                </c:pt>
                <c:pt idx="47">
                  <c:v>0</c:v>
                </c:pt>
                <c:pt idx="48">
                  <c:v>-4</c:v>
                </c:pt>
                <c:pt idx="49">
                  <c:v>-3</c:v>
                </c:pt>
                <c:pt idx="50">
                  <c:v>-5</c:v>
                </c:pt>
                <c:pt idx="51">
                  <c:v>-1</c:v>
                </c:pt>
                <c:pt idx="52">
                  <c:v>-1</c:v>
                </c:pt>
                <c:pt idx="53">
                  <c:v>-2</c:v>
                </c:pt>
                <c:pt idx="54">
                  <c:v>-3</c:v>
                </c:pt>
                <c:pt idx="55">
                  <c:v>-8</c:v>
                </c:pt>
                <c:pt idx="56">
                  <c:v>-4</c:v>
                </c:pt>
                <c:pt idx="57">
                  <c:v>-4</c:v>
                </c:pt>
                <c:pt idx="58">
                  <c:v>0</c:v>
                </c:pt>
                <c:pt idx="59">
                  <c:v>-7</c:v>
                </c:pt>
                <c:pt idx="60">
                  <c:v>-2</c:v>
                </c:pt>
                <c:pt idx="61">
                  <c:v>-8</c:v>
                </c:pt>
                <c:pt idx="62">
                  <c:v>-12</c:v>
                </c:pt>
                <c:pt idx="63">
                  <c:v>-13</c:v>
                </c:pt>
                <c:pt idx="64">
                  <c:v>-5</c:v>
                </c:pt>
                <c:pt idx="65">
                  <c:v>-4</c:v>
                </c:pt>
                <c:pt idx="66">
                  <c:v>9</c:v>
                </c:pt>
                <c:pt idx="67">
                  <c:v>-11</c:v>
                </c:pt>
                <c:pt idx="68">
                  <c:v>-8</c:v>
                </c:pt>
                <c:pt idx="69">
                  <c:v>-5</c:v>
                </c:pt>
              </c:numCache>
            </c:numRef>
          </c:val>
          <c:smooth val="0"/>
          <c:extLst xmlns:c16r2="http://schemas.microsoft.com/office/drawing/2015/06/chart">
            <c:ext xmlns:c16="http://schemas.microsoft.com/office/drawing/2014/chart" uri="{C3380CC4-5D6E-409C-BE32-E72D297353CC}">
              <c16:uniqueId val="{00000004-6C04-4FAB-8AAA-B82FECE57095}"/>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Analysis'!$B$131:$BS$131</c:f>
              <c:numCache>
                <c:formatCode>General</c:formatCode>
                <c:ptCount val="70"/>
                <c:pt idx="0">
                  <c:v>-1</c:v>
                </c:pt>
                <c:pt idx="1">
                  <c:v>1</c:v>
                </c:pt>
                <c:pt idx="2">
                  <c:v>3</c:v>
                </c:pt>
                <c:pt idx="3">
                  <c:v>2</c:v>
                </c:pt>
                <c:pt idx="4">
                  <c:v>-1</c:v>
                </c:pt>
                <c:pt idx="5">
                  <c:v>6</c:v>
                </c:pt>
                <c:pt idx="6">
                  <c:v>5</c:v>
                </c:pt>
                <c:pt idx="7">
                  <c:v>1</c:v>
                </c:pt>
                <c:pt idx="8">
                  <c:v>-1</c:v>
                </c:pt>
                <c:pt idx="9">
                  <c:v>-3</c:v>
                </c:pt>
                <c:pt idx="10">
                  <c:v>0</c:v>
                </c:pt>
                <c:pt idx="11">
                  <c:v>-3</c:v>
                </c:pt>
                <c:pt idx="12">
                  <c:v>1</c:v>
                </c:pt>
                <c:pt idx="13">
                  <c:v>-5</c:v>
                </c:pt>
                <c:pt idx="14">
                  <c:v>-5</c:v>
                </c:pt>
                <c:pt idx="15">
                  <c:v>-6</c:v>
                </c:pt>
                <c:pt idx="16">
                  <c:v>2</c:v>
                </c:pt>
                <c:pt idx="17">
                  <c:v>5</c:v>
                </c:pt>
                <c:pt idx="18">
                  <c:v>0</c:v>
                </c:pt>
                <c:pt idx="19">
                  <c:v>2</c:v>
                </c:pt>
                <c:pt idx="20">
                  <c:v>0</c:v>
                </c:pt>
                <c:pt idx="21">
                  <c:v>3</c:v>
                </c:pt>
                <c:pt idx="22">
                  <c:v>4</c:v>
                </c:pt>
                <c:pt idx="23">
                  <c:v>1</c:v>
                </c:pt>
                <c:pt idx="24">
                  <c:v>5</c:v>
                </c:pt>
                <c:pt idx="25">
                  <c:v>2</c:v>
                </c:pt>
                <c:pt idx="26">
                  <c:v>2</c:v>
                </c:pt>
                <c:pt idx="27">
                  <c:v>1</c:v>
                </c:pt>
                <c:pt idx="28">
                  <c:v>-3</c:v>
                </c:pt>
                <c:pt idx="29">
                  <c:v>1</c:v>
                </c:pt>
                <c:pt idx="30">
                  <c:v>-1</c:v>
                </c:pt>
                <c:pt idx="31">
                  <c:v>0</c:v>
                </c:pt>
                <c:pt idx="32">
                  <c:v>-1</c:v>
                </c:pt>
                <c:pt idx="33">
                  <c:v>-6</c:v>
                </c:pt>
                <c:pt idx="34">
                  <c:v>-2</c:v>
                </c:pt>
                <c:pt idx="35">
                  <c:v>-5</c:v>
                </c:pt>
                <c:pt idx="36">
                  <c:v>2</c:v>
                </c:pt>
                <c:pt idx="37">
                  <c:v>0</c:v>
                </c:pt>
                <c:pt idx="38">
                  <c:v>1</c:v>
                </c:pt>
                <c:pt idx="39">
                  <c:v>0</c:v>
                </c:pt>
                <c:pt idx="40">
                  <c:v>5</c:v>
                </c:pt>
                <c:pt idx="41">
                  <c:v>3</c:v>
                </c:pt>
                <c:pt idx="42">
                  <c:v>2</c:v>
                </c:pt>
                <c:pt idx="43">
                  <c:v>7</c:v>
                </c:pt>
                <c:pt idx="44">
                  <c:v>3</c:v>
                </c:pt>
                <c:pt idx="45">
                  <c:v>0</c:v>
                </c:pt>
                <c:pt idx="46">
                  <c:v>6</c:v>
                </c:pt>
                <c:pt idx="47">
                  <c:v>1</c:v>
                </c:pt>
                <c:pt idx="48">
                  <c:v>0</c:v>
                </c:pt>
                <c:pt idx="49">
                  <c:v>0</c:v>
                </c:pt>
                <c:pt idx="50">
                  <c:v>1</c:v>
                </c:pt>
                <c:pt idx="51">
                  <c:v>1</c:v>
                </c:pt>
                <c:pt idx="52">
                  <c:v>4</c:v>
                </c:pt>
                <c:pt idx="53">
                  <c:v>2</c:v>
                </c:pt>
                <c:pt idx="54">
                  <c:v>1</c:v>
                </c:pt>
                <c:pt idx="55">
                  <c:v>0</c:v>
                </c:pt>
                <c:pt idx="56">
                  <c:v>2</c:v>
                </c:pt>
                <c:pt idx="57">
                  <c:v>1</c:v>
                </c:pt>
                <c:pt idx="58">
                  <c:v>3</c:v>
                </c:pt>
                <c:pt idx="59">
                  <c:v>0</c:v>
                </c:pt>
                <c:pt idx="60">
                  <c:v>1</c:v>
                </c:pt>
                <c:pt idx="61">
                  <c:v>3</c:v>
                </c:pt>
                <c:pt idx="62">
                  <c:v>-3</c:v>
                </c:pt>
                <c:pt idx="63">
                  <c:v>-3</c:v>
                </c:pt>
                <c:pt idx="64">
                  <c:v>3</c:v>
                </c:pt>
                <c:pt idx="65">
                  <c:v>3</c:v>
                </c:pt>
                <c:pt idx="66">
                  <c:v>0</c:v>
                </c:pt>
                <c:pt idx="67">
                  <c:v>3</c:v>
                </c:pt>
                <c:pt idx="68">
                  <c:v>2</c:v>
                </c:pt>
                <c:pt idx="69">
                  <c:v>-3</c:v>
                </c:pt>
              </c:numCache>
            </c:numRef>
          </c:val>
          <c:smooth val="0"/>
          <c:extLst xmlns:c16r2="http://schemas.microsoft.com/office/drawing/2015/06/chart">
            <c:ext xmlns:c16="http://schemas.microsoft.com/office/drawing/2014/chart" uri="{C3380CC4-5D6E-409C-BE32-E72D297353CC}">
              <c16:uniqueId val="{00000005-6C04-4FAB-8AAA-B82FECE57095}"/>
            </c:ext>
          </c:extLst>
        </c:ser>
        <c:dLbls>
          <c:showLegendKey val="0"/>
          <c:showVal val="0"/>
          <c:showCatName val="0"/>
          <c:showSerName val="0"/>
          <c:showPercent val="0"/>
          <c:showBubbleSize val="0"/>
        </c:dLbls>
        <c:marker val="1"/>
        <c:smooth val="0"/>
        <c:axId val="-1275624144"/>
        <c:axId val="-1275608912"/>
      </c:lineChart>
      <c:catAx>
        <c:axId val="-12756241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75608912"/>
        <c:crosses val="autoZero"/>
        <c:auto val="1"/>
        <c:lblAlgn val="ctr"/>
        <c:lblOffset val="100"/>
        <c:noMultiLvlLbl val="0"/>
      </c:catAx>
      <c:valAx>
        <c:axId val="-127560891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75624144"/>
        <c:crosses val="autoZero"/>
        <c:crossBetween val="between"/>
      </c:valAx>
      <c:spPr>
        <a:noFill/>
        <a:ln>
          <a:noFill/>
        </a:ln>
        <a:effectLst/>
      </c:spPr>
    </c:plotArea>
    <c:legend>
      <c:legendPos val="b"/>
      <c:layout>
        <c:manualLayout>
          <c:xMode val="edge"/>
          <c:yMode val="edge"/>
          <c:x val="3.4566793418721424E-2"/>
          <c:y val="0.95354784251968505"/>
          <c:w val="0.93325453168995676"/>
          <c:h val="2.6782698162729653E-2"/>
        </c:manualLayout>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Nometalic</a:t>
            </a:r>
            <a:r>
              <a:rPr lang="en-US" baseline="0"/>
              <a:t> Mineral Product</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Analysis'!$A$31</c:f>
              <c:strCache>
                <c:ptCount val="1"/>
                <c:pt idx="0">
                  <c:v>Nonmetallic Mineral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Analysis'!$B$31:$BS$31</c:f>
              <c:numCache>
                <c:formatCode>General</c:formatCode>
                <c:ptCount val="70"/>
                <c:pt idx="0">
                  <c:v>-1</c:v>
                </c:pt>
                <c:pt idx="1">
                  <c:v>8</c:v>
                </c:pt>
                <c:pt idx="2">
                  <c:v>6</c:v>
                </c:pt>
                <c:pt idx="3">
                  <c:v>15</c:v>
                </c:pt>
                <c:pt idx="4">
                  <c:v>10</c:v>
                </c:pt>
                <c:pt idx="5">
                  <c:v>9</c:v>
                </c:pt>
                <c:pt idx="6">
                  <c:v>7</c:v>
                </c:pt>
                <c:pt idx="7">
                  <c:v>1</c:v>
                </c:pt>
                <c:pt idx="8">
                  <c:v>0</c:v>
                </c:pt>
                <c:pt idx="9">
                  <c:v>4</c:v>
                </c:pt>
                <c:pt idx="10">
                  <c:v>-1</c:v>
                </c:pt>
                <c:pt idx="11">
                  <c:v>-9</c:v>
                </c:pt>
                <c:pt idx="12">
                  <c:v>0</c:v>
                </c:pt>
                <c:pt idx="13">
                  <c:v>10</c:v>
                </c:pt>
                <c:pt idx="14">
                  <c:v>2</c:v>
                </c:pt>
                <c:pt idx="15">
                  <c:v>-3</c:v>
                </c:pt>
                <c:pt idx="16">
                  <c:v>1</c:v>
                </c:pt>
                <c:pt idx="17">
                  <c:v>3</c:v>
                </c:pt>
                <c:pt idx="18">
                  <c:v>5</c:v>
                </c:pt>
                <c:pt idx="19">
                  <c:v>7</c:v>
                </c:pt>
                <c:pt idx="20">
                  <c:v>7</c:v>
                </c:pt>
                <c:pt idx="21">
                  <c:v>2</c:v>
                </c:pt>
                <c:pt idx="22">
                  <c:v>-2</c:v>
                </c:pt>
                <c:pt idx="23">
                  <c:v>-5</c:v>
                </c:pt>
                <c:pt idx="24">
                  <c:v>11</c:v>
                </c:pt>
                <c:pt idx="25">
                  <c:v>9</c:v>
                </c:pt>
                <c:pt idx="26">
                  <c:v>3</c:v>
                </c:pt>
                <c:pt idx="27">
                  <c:v>15</c:v>
                </c:pt>
                <c:pt idx="28">
                  <c:v>14</c:v>
                </c:pt>
                <c:pt idx="29">
                  <c:v>5</c:v>
                </c:pt>
                <c:pt idx="30">
                  <c:v>4</c:v>
                </c:pt>
                <c:pt idx="31">
                  <c:v>15</c:v>
                </c:pt>
                <c:pt idx="32">
                  <c:v>15</c:v>
                </c:pt>
                <c:pt idx="33">
                  <c:v>10</c:v>
                </c:pt>
                <c:pt idx="34">
                  <c:v>10</c:v>
                </c:pt>
                <c:pt idx="35">
                  <c:v>-1</c:v>
                </c:pt>
                <c:pt idx="36">
                  <c:v>10</c:v>
                </c:pt>
                <c:pt idx="37">
                  <c:v>12</c:v>
                </c:pt>
                <c:pt idx="38">
                  <c:v>9</c:v>
                </c:pt>
                <c:pt idx="39">
                  <c:v>15</c:v>
                </c:pt>
                <c:pt idx="40">
                  <c:v>15</c:v>
                </c:pt>
                <c:pt idx="41">
                  <c:v>10</c:v>
                </c:pt>
                <c:pt idx="42">
                  <c:v>8</c:v>
                </c:pt>
                <c:pt idx="43">
                  <c:v>1</c:v>
                </c:pt>
                <c:pt idx="44">
                  <c:v>-2</c:v>
                </c:pt>
                <c:pt idx="45">
                  <c:v>-2</c:v>
                </c:pt>
                <c:pt idx="46">
                  <c:v>-4</c:v>
                </c:pt>
                <c:pt idx="47">
                  <c:v>-1</c:v>
                </c:pt>
                <c:pt idx="48">
                  <c:v>-1</c:v>
                </c:pt>
                <c:pt idx="49">
                  <c:v>6</c:v>
                </c:pt>
                <c:pt idx="50">
                  <c:v>8</c:v>
                </c:pt>
                <c:pt idx="51">
                  <c:v>2</c:v>
                </c:pt>
                <c:pt idx="52">
                  <c:v>9</c:v>
                </c:pt>
                <c:pt idx="53">
                  <c:v>-6</c:v>
                </c:pt>
                <c:pt idx="54">
                  <c:v>4</c:v>
                </c:pt>
                <c:pt idx="55">
                  <c:v>-4</c:v>
                </c:pt>
                <c:pt idx="56">
                  <c:v>0</c:v>
                </c:pt>
                <c:pt idx="57">
                  <c:v>-4</c:v>
                </c:pt>
                <c:pt idx="58">
                  <c:v>-10</c:v>
                </c:pt>
                <c:pt idx="59">
                  <c:v>3</c:v>
                </c:pt>
                <c:pt idx="60">
                  <c:v>-1</c:v>
                </c:pt>
                <c:pt idx="61">
                  <c:v>0</c:v>
                </c:pt>
                <c:pt idx="62">
                  <c:v>-10</c:v>
                </c:pt>
                <c:pt idx="63">
                  <c:v>6</c:v>
                </c:pt>
                <c:pt idx="64">
                  <c:v>3</c:v>
                </c:pt>
                <c:pt idx="65">
                  <c:v>0</c:v>
                </c:pt>
                <c:pt idx="66">
                  <c:v>5</c:v>
                </c:pt>
                <c:pt idx="67">
                  <c:v>9</c:v>
                </c:pt>
                <c:pt idx="68">
                  <c:v>13</c:v>
                </c:pt>
                <c:pt idx="69">
                  <c:v>15</c:v>
                </c:pt>
              </c:numCache>
            </c:numRef>
          </c:val>
          <c:extLst xmlns:c16r2="http://schemas.microsoft.com/office/drawing/2015/06/chart">
            <c:ext xmlns:c16="http://schemas.microsoft.com/office/drawing/2014/chart" uri="{C3380CC4-5D6E-409C-BE32-E72D297353CC}">
              <c16:uniqueId val="{00000000-57F4-4772-AB06-4D9555A486B0}"/>
            </c:ext>
          </c:extLst>
        </c:ser>
        <c:dLbls>
          <c:showLegendKey val="0"/>
          <c:showVal val="0"/>
          <c:showCatName val="0"/>
          <c:showSerName val="0"/>
          <c:showPercent val="0"/>
          <c:showBubbleSize val="0"/>
        </c:dLbls>
        <c:gapWidth val="219"/>
        <c:overlap val="-27"/>
        <c:axId val="-1275621968"/>
        <c:axId val="-1275614352"/>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Analysis'!$B$52:$BS$52</c:f>
              <c:numCache>
                <c:formatCode>General</c:formatCode>
                <c:ptCount val="70"/>
                <c:pt idx="0">
                  <c:v>-1</c:v>
                </c:pt>
                <c:pt idx="1">
                  <c:v>0</c:v>
                </c:pt>
                <c:pt idx="2">
                  <c:v>0</c:v>
                </c:pt>
                <c:pt idx="3">
                  <c:v>9</c:v>
                </c:pt>
                <c:pt idx="4">
                  <c:v>10</c:v>
                </c:pt>
                <c:pt idx="5">
                  <c:v>9</c:v>
                </c:pt>
                <c:pt idx="6">
                  <c:v>0</c:v>
                </c:pt>
                <c:pt idx="7">
                  <c:v>-4</c:v>
                </c:pt>
                <c:pt idx="8">
                  <c:v>0</c:v>
                </c:pt>
                <c:pt idx="9">
                  <c:v>4</c:v>
                </c:pt>
                <c:pt idx="10">
                  <c:v>-5</c:v>
                </c:pt>
                <c:pt idx="11">
                  <c:v>-4</c:v>
                </c:pt>
                <c:pt idx="12">
                  <c:v>6</c:v>
                </c:pt>
                <c:pt idx="13">
                  <c:v>10</c:v>
                </c:pt>
                <c:pt idx="14">
                  <c:v>0</c:v>
                </c:pt>
                <c:pt idx="15">
                  <c:v>1</c:v>
                </c:pt>
                <c:pt idx="16">
                  <c:v>7</c:v>
                </c:pt>
                <c:pt idx="17">
                  <c:v>6</c:v>
                </c:pt>
                <c:pt idx="18">
                  <c:v>6</c:v>
                </c:pt>
                <c:pt idx="19">
                  <c:v>6</c:v>
                </c:pt>
                <c:pt idx="20">
                  <c:v>0</c:v>
                </c:pt>
                <c:pt idx="21">
                  <c:v>-4</c:v>
                </c:pt>
                <c:pt idx="22">
                  <c:v>-2</c:v>
                </c:pt>
                <c:pt idx="23">
                  <c:v>-5</c:v>
                </c:pt>
                <c:pt idx="24">
                  <c:v>9</c:v>
                </c:pt>
                <c:pt idx="25">
                  <c:v>9</c:v>
                </c:pt>
                <c:pt idx="26">
                  <c:v>15</c:v>
                </c:pt>
                <c:pt idx="27">
                  <c:v>11</c:v>
                </c:pt>
                <c:pt idx="28">
                  <c:v>7</c:v>
                </c:pt>
                <c:pt idx="29">
                  <c:v>5</c:v>
                </c:pt>
                <c:pt idx="30">
                  <c:v>0</c:v>
                </c:pt>
                <c:pt idx="31">
                  <c:v>12</c:v>
                </c:pt>
                <c:pt idx="32">
                  <c:v>6</c:v>
                </c:pt>
                <c:pt idx="33">
                  <c:v>4</c:v>
                </c:pt>
                <c:pt idx="34">
                  <c:v>4</c:v>
                </c:pt>
                <c:pt idx="35">
                  <c:v>-3</c:v>
                </c:pt>
                <c:pt idx="36">
                  <c:v>7</c:v>
                </c:pt>
                <c:pt idx="37">
                  <c:v>14</c:v>
                </c:pt>
                <c:pt idx="38">
                  <c:v>13</c:v>
                </c:pt>
                <c:pt idx="39">
                  <c:v>15</c:v>
                </c:pt>
                <c:pt idx="40">
                  <c:v>11</c:v>
                </c:pt>
                <c:pt idx="41">
                  <c:v>0</c:v>
                </c:pt>
                <c:pt idx="42">
                  <c:v>10</c:v>
                </c:pt>
                <c:pt idx="43">
                  <c:v>-3</c:v>
                </c:pt>
                <c:pt idx="44">
                  <c:v>-4</c:v>
                </c:pt>
                <c:pt idx="45">
                  <c:v>-4</c:v>
                </c:pt>
                <c:pt idx="46">
                  <c:v>-3</c:v>
                </c:pt>
                <c:pt idx="47">
                  <c:v>0</c:v>
                </c:pt>
                <c:pt idx="48">
                  <c:v>-1</c:v>
                </c:pt>
                <c:pt idx="50">
                  <c:v>14</c:v>
                </c:pt>
                <c:pt idx="51">
                  <c:v>5</c:v>
                </c:pt>
                <c:pt idx="52">
                  <c:v>9</c:v>
                </c:pt>
                <c:pt idx="53">
                  <c:v>-4</c:v>
                </c:pt>
                <c:pt idx="54">
                  <c:v>4</c:v>
                </c:pt>
                <c:pt idx="55">
                  <c:v>-7</c:v>
                </c:pt>
                <c:pt idx="56">
                  <c:v>-5</c:v>
                </c:pt>
                <c:pt idx="57">
                  <c:v>-4</c:v>
                </c:pt>
                <c:pt idx="58">
                  <c:v>-10</c:v>
                </c:pt>
                <c:pt idx="59">
                  <c:v>0</c:v>
                </c:pt>
                <c:pt idx="60">
                  <c:v>5</c:v>
                </c:pt>
                <c:pt idx="61">
                  <c:v>-5</c:v>
                </c:pt>
                <c:pt idx="62">
                  <c:v>-13</c:v>
                </c:pt>
                <c:pt idx="63">
                  <c:v>3</c:v>
                </c:pt>
                <c:pt idx="64">
                  <c:v>0</c:v>
                </c:pt>
                <c:pt idx="65">
                  <c:v>0</c:v>
                </c:pt>
                <c:pt idx="66">
                  <c:v>10</c:v>
                </c:pt>
                <c:pt idx="67">
                  <c:v>4</c:v>
                </c:pt>
                <c:pt idx="68">
                  <c:v>2</c:v>
                </c:pt>
                <c:pt idx="69">
                  <c:v>8</c:v>
                </c:pt>
              </c:numCache>
            </c:numRef>
          </c:val>
          <c:smooth val="0"/>
          <c:extLst xmlns:c16r2="http://schemas.microsoft.com/office/drawing/2015/06/chart">
            <c:ext xmlns:c16="http://schemas.microsoft.com/office/drawing/2014/chart" uri="{C3380CC4-5D6E-409C-BE32-E72D297353CC}">
              <c16:uniqueId val="{00000001-57F4-4772-AB06-4D9555A486B0}"/>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Analysis'!$B$72:$BS$72</c:f>
              <c:numCache>
                <c:formatCode>General</c:formatCode>
                <c:ptCount val="70"/>
                <c:pt idx="0">
                  <c:v>-2</c:v>
                </c:pt>
                <c:pt idx="1">
                  <c:v>0</c:v>
                </c:pt>
                <c:pt idx="2">
                  <c:v>7</c:v>
                </c:pt>
                <c:pt idx="3">
                  <c:v>11</c:v>
                </c:pt>
                <c:pt idx="4">
                  <c:v>10</c:v>
                </c:pt>
                <c:pt idx="5">
                  <c:v>9</c:v>
                </c:pt>
                <c:pt idx="6">
                  <c:v>0</c:v>
                </c:pt>
                <c:pt idx="7">
                  <c:v>8</c:v>
                </c:pt>
                <c:pt idx="8">
                  <c:v>0</c:v>
                </c:pt>
                <c:pt idx="9">
                  <c:v>0</c:v>
                </c:pt>
                <c:pt idx="10">
                  <c:v>0</c:v>
                </c:pt>
                <c:pt idx="11">
                  <c:v>-7</c:v>
                </c:pt>
                <c:pt idx="12">
                  <c:v>-4</c:v>
                </c:pt>
                <c:pt idx="13">
                  <c:v>10</c:v>
                </c:pt>
                <c:pt idx="14">
                  <c:v>5</c:v>
                </c:pt>
                <c:pt idx="15">
                  <c:v>-4</c:v>
                </c:pt>
                <c:pt idx="16">
                  <c:v>2</c:v>
                </c:pt>
                <c:pt idx="17">
                  <c:v>3</c:v>
                </c:pt>
                <c:pt idx="18">
                  <c:v>1</c:v>
                </c:pt>
                <c:pt idx="19">
                  <c:v>9</c:v>
                </c:pt>
                <c:pt idx="20">
                  <c:v>6</c:v>
                </c:pt>
                <c:pt idx="21">
                  <c:v>-4</c:v>
                </c:pt>
                <c:pt idx="22">
                  <c:v>-2</c:v>
                </c:pt>
                <c:pt idx="23">
                  <c:v>-3</c:v>
                </c:pt>
                <c:pt idx="24">
                  <c:v>9</c:v>
                </c:pt>
                <c:pt idx="25">
                  <c:v>10</c:v>
                </c:pt>
                <c:pt idx="26">
                  <c:v>16</c:v>
                </c:pt>
                <c:pt idx="27">
                  <c:v>13</c:v>
                </c:pt>
                <c:pt idx="28">
                  <c:v>11</c:v>
                </c:pt>
                <c:pt idx="29">
                  <c:v>13</c:v>
                </c:pt>
                <c:pt idx="30">
                  <c:v>0</c:v>
                </c:pt>
                <c:pt idx="31">
                  <c:v>10</c:v>
                </c:pt>
                <c:pt idx="32">
                  <c:v>12</c:v>
                </c:pt>
                <c:pt idx="33">
                  <c:v>1</c:v>
                </c:pt>
                <c:pt idx="34">
                  <c:v>-1</c:v>
                </c:pt>
                <c:pt idx="35">
                  <c:v>-2</c:v>
                </c:pt>
                <c:pt idx="36">
                  <c:v>4</c:v>
                </c:pt>
                <c:pt idx="37">
                  <c:v>4</c:v>
                </c:pt>
                <c:pt idx="38">
                  <c:v>10</c:v>
                </c:pt>
                <c:pt idx="39">
                  <c:v>12</c:v>
                </c:pt>
                <c:pt idx="40">
                  <c:v>14</c:v>
                </c:pt>
                <c:pt idx="41">
                  <c:v>8</c:v>
                </c:pt>
                <c:pt idx="42">
                  <c:v>12</c:v>
                </c:pt>
                <c:pt idx="43">
                  <c:v>0</c:v>
                </c:pt>
                <c:pt idx="44">
                  <c:v>-2</c:v>
                </c:pt>
                <c:pt idx="45">
                  <c:v>-2</c:v>
                </c:pt>
                <c:pt idx="46">
                  <c:v>-2</c:v>
                </c:pt>
                <c:pt idx="47">
                  <c:v>0</c:v>
                </c:pt>
                <c:pt idx="48">
                  <c:v>-3</c:v>
                </c:pt>
                <c:pt idx="49">
                  <c:v>7</c:v>
                </c:pt>
                <c:pt idx="50">
                  <c:v>12</c:v>
                </c:pt>
                <c:pt idx="51">
                  <c:v>5</c:v>
                </c:pt>
                <c:pt idx="52">
                  <c:v>8</c:v>
                </c:pt>
                <c:pt idx="53">
                  <c:v>-7</c:v>
                </c:pt>
                <c:pt idx="54">
                  <c:v>2</c:v>
                </c:pt>
                <c:pt idx="55">
                  <c:v>-7</c:v>
                </c:pt>
                <c:pt idx="56">
                  <c:v>-7</c:v>
                </c:pt>
                <c:pt idx="57">
                  <c:v>-11</c:v>
                </c:pt>
                <c:pt idx="58">
                  <c:v>-12</c:v>
                </c:pt>
                <c:pt idx="59">
                  <c:v>0</c:v>
                </c:pt>
                <c:pt idx="60">
                  <c:v>-2</c:v>
                </c:pt>
                <c:pt idx="61">
                  <c:v>-5</c:v>
                </c:pt>
                <c:pt idx="62">
                  <c:v>-7</c:v>
                </c:pt>
                <c:pt idx="63">
                  <c:v>0</c:v>
                </c:pt>
                <c:pt idx="64">
                  <c:v>0</c:v>
                </c:pt>
                <c:pt idx="65">
                  <c:v>6</c:v>
                </c:pt>
                <c:pt idx="66">
                  <c:v>11</c:v>
                </c:pt>
                <c:pt idx="67">
                  <c:v>7</c:v>
                </c:pt>
                <c:pt idx="68">
                  <c:v>11</c:v>
                </c:pt>
                <c:pt idx="69">
                  <c:v>6</c:v>
                </c:pt>
              </c:numCache>
            </c:numRef>
          </c:val>
          <c:smooth val="0"/>
          <c:extLst xmlns:c16r2="http://schemas.microsoft.com/office/drawing/2015/06/chart">
            <c:ext xmlns:c16="http://schemas.microsoft.com/office/drawing/2014/chart" uri="{C3380CC4-5D6E-409C-BE32-E72D297353CC}">
              <c16:uniqueId val="{00000002-57F4-4772-AB06-4D9555A486B0}"/>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Analysis'!$B$92:$BS$92</c:f>
              <c:numCache>
                <c:formatCode>General</c:formatCode>
                <c:ptCount val="70"/>
                <c:pt idx="0">
                  <c:v>-4</c:v>
                </c:pt>
                <c:pt idx="1">
                  <c:v>9</c:v>
                </c:pt>
                <c:pt idx="2">
                  <c:v>6</c:v>
                </c:pt>
                <c:pt idx="3">
                  <c:v>10</c:v>
                </c:pt>
                <c:pt idx="4">
                  <c:v>0</c:v>
                </c:pt>
                <c:pt idx="5">
                  <c:v>7</c:v>
                </c:pt>
                <c:pt idx="6">
                  <c:v>6</c:v>
                </c:pt>
                <c:pt idx="7">
                  <c:v>5</c:v>
                </c:pt>
                <c:pt idx="8">
                  <c:v>4</c:v>
                </c:pt>
                <c:pt idx="9">
                  <c:v>6</c:v>
                </c:pt>
                <c:pt idx="10">
                  <c:v>0</c:v>
                </c:pt>
                <c:pt idx="11">
                  <c:v>0</c:v>
                </c:pt>
                <c:pt idx="12">
                  <c:v>0</c:v>
                </c:pt>
                <c:pt idx="13">
                  <c:v>5</c:v>
                </c:pt>
                <c:pt idx="14">
                  <c:v>4</c:v>
                </c:pt>
                <c:pt idx="15">
                  <c:v>-4</c:v>
                </c:pt>
                <c:pt idx="16">
                  <c:v>0</c:v>
                </c:pt>
                <c:pt idx="17">
                  <c:v>6</c:v>
                </c:pt>
                <c:pt idx="18">
                  <c:v>1</c:v>
                </c:pt>
                <c:pt idx="19">
                  <c:v>6</c:v>
                </c:pt>
                <c:pt idx="20">
                  <c:v>2</c:v>
                </c:pt>
                <c:pt idx="21">
                  <c:v>6</c:v>
                </c:pt>
                <c:pt idx="22">
                  <c:v>7</c:v>
                </c:pt>
                <c:pt idx="23">
                  <c:v>1</c:v>
                </c:pt>
                <c:pt idx="24">
                  <c:v>5</c:v>
                </c:pt>
                <c:pt idx="25">
                  <c:v>11</c:v>
                </c:pt>
                <c:pt idx="26">
                  <c:v>9</c:v>
                </c:pt>
                <c:pt idx="27">
                  <c:v>10</c:v>
                </c:pt>
                <c:pt idx="28">
                  <c:v>3</c:v>
                </c:pt>
                <c:pt idx="29">
                  <c:v>-2</c:v>
                </c:pt>
                <c:pt idx="30">
                  <c:v>4</c:v>
                </c:pt>
                <c:pt idx="31">
                  <c:v>9</c:v>
                </c:pt>
                <c:pt idx="32">
                  <c:v>13</c:v>
                </c:pt>
                <c:pt idx="33">
                  <c:v>5</c:v>
                </c:pt>
                <c:pt idx="34">
                  <c:v>2</c:v>
                </c:pt>
                <c:pt idx="35">
                  <c:v>3</c:v>
                </c:pt>
                <c:pt idx="36">
                  <c:v>0</c:v>
                </c:pt>
                <c:pt idx="37">
                  <c:v>0</c:v>
                </c:pt>
                <c:pt idx="38">
                  <c:v>8</c:v>
                </c:pt>
                <c:pt idx="39">
                  <c:v>-1</c:v>
                </c:pt>
                <c:pt idx="40">
                  <c:v>3</c:v>
                </c:pt>
                <c:pt idx="41">
                  <c:v>6</c:v>
                </c:pt>
                <c:pt idx="42">
                  <c:v>-3</c:v>
                </c:pt>
                <c:pt idx="43">
                  <c:v>0</c:v>
                </c:pt>
                <c:pt idx="44">
                  <c:v>0</c:v>
                </c:pt>
                <c:pt idx="45">
                  <c:v>-3</c:v>
                </c:pt>
                <c:pt idx="46">
                  <c:v>-2</c:v>
                </c:pt>
                <c:pt idx="47">
                  <c:v>-2</c:v>
                </c:pt>
                <c:pt idx="48">
                  <c:v>9</c:v>
                </c:pt>
                <c:pt idx="49">
                  <c:v>4</c:v>
                </c:pt>
                <c:pt idx="50">
                  <c:v>0</c:v>
                </c:pt>
                <c:pt idx="51">
                  <c:v>0</c:v>
                </c:pt>
                <c:pt idx="52">
                  <c:v>0</c:v>
                </c:pt>
                <c:pt idx="53">
                  <c:v>-5</c:v>
                </c:pt>
                <c:pt idx="54">
                  <c:v>2</c:v>
                </c:pt>
                <c:pt idx="55">
                  <c:v>0</c:v>
                </c:pt>
                <c:pt idx="56">
                  <c:v>2</c:v>
                </c:pt>
                <c:pt idx="57">
                  <c:v>-3</c:v>
                </c:pt>
                <c:pt idx="58">
                  <c:v>-3</c:v>
                </c:pt>
                <c:pt idx="59">
                  <c:v>0</c:v>
                </c:pt>
                <c:pt idx="60">
                  <c:v>0</c:v>
                </c:pt>
                <c:pt idx="61">
                  <c:v>0</c:v>
                </c:pt>
                <c:pt idx="62">
                  <c:v>-7</c:v>
                </c:pt>
                <c:pt idx="63">
                  <c:v>-2</c:v>
                </c:pt>
                <c:pt idx="64">
                  <c:v>4</c:v>
                </c:pt>
                <c:pt idx="65">
                  <c:v>0</c:v>
                </c:pt>
                <c:pt idx="66">
                  <c:v>6</c:v>
                </c:pt>
                <c:pt idx="67">
                  <c:v>-4</c:v>
                </c:pt>
                <c:pt idx="68">
                  <c:v>5</c:v>
                </c:pt>
                <c:pt idx="69">
                  <c:v>6</c:v>
                </c:pt>
              </c:numCache>
            </c:numRef>
          </c:val>
          <c:smooth val="0"/>
          <c:extLst xmlns:c16r2="http://schemas.microsoft.com/office/drawing/2015/06/chart">
            <c:ext xmlns:c16="http://schemas.microsoft.com/office/drawing/2014/chart" uri="{C3380CC4-5D6E-409C-BE32-E72D297353CC}">
              <c16:uniqueId val="{00000003-57F4-4772-AB06-4D9555A486B0}"/>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Analysis'!$B$112:$BS$112</c:f>
              <c:numCache>
                <c:formatCode>General</c:formatCode>
                <c:ptCount val="70"/>
                <c:pt idx="0">
                  <c:v>0</c:v>
                </c:pt>
                <c:pt idx="1">
                  <c:v>-10</c:v>
                </c:pt>
                <c:pt idx="2">
                  <c:v>0</c:v>
                </c:pt>
                <c:pt idx="3">
                  <c:v>-5</c:v>
                </c:pt>
                <c:pt idx="4">
                  <c:v>0</c:v>
                </c:pt>
                <c:pt idx="5">
                  <c:v>0</c:v>
                </c:pt>
                <c:pt idx="6">
                  <c:v>0</c:v>
                </c:pt>
                <c:pt idx="7">
                  <c:v>0</c:v>
                </c:pt>
                <c:pt idx="8">
                  <c:v>0</c:v>
                </c:pt>
                <c:pt idx="9">
                  <c:v>0</c:v>
                </c:pt>
                <c:pt idx="10">
                  <c:v>0</c:v>
                </c:pt>
                <c:pt idx="11">
                  <c:v>7</c:v>
                </c:pt>
                <c:pt idx="12">
                  <c:v>0</c:v>
                </c:pt>
                <c:pt idx="13">
                  <c:v>0</c:v>
                </c:pt>
                <c:pt idx="14">
                  <c:v>4</c:v>
                </c:pt>
                <c:pt idx="15">
                  <c:v>0</c:v>
                </c:pt>
                <c:pt idx="16">
                  <c:v>0</c:v>
                </c:pt>
                <c:pt idx="17">
                  <c:v>0</c:v>
                </c:pt>
                <c:pt idx="18">
                  <c:v>-6</c:v>
                </c:pt>
                <c:pt idx="19">
                  <c:v>-7</c:v>
                </c:pt>
                <c:pt idx="20">
                  <c:v>0</c:v>
                </c:pt>
                <c:pt idx="21">
                  <c:v>-7</c:v>
                </c:pt>
                <c:pt idx="22">
                  <c:v>0</c:v>
                </c:pt>
                <c:pt idx="23">
                  <c:v>-7</c:v>
                </c:pt>
                <c:pt idx="24">
                  <c:v>-10</c:v>
                </c:pt>
                <c:pt idx="25">
                  <c:v>-6</c:v>
                </c:pt>
                <c:pt idx="26">
                  <c:v>-6</c:v>
                </c:pt>
                <c:pt idx="27">
                  <c:v>-11</c:v>
                </c:pt>
                <c:pt idx="28">
                  <c:v>-9</c:v>
                </c:pt>
                <c:pt idx="29">
                  <c:v>-4</c:v>
                </c:pt>
                <c:pt idx="30">
                  <c:v>-6</c:v>
                </c:pt>
                <c:pt idx="31">
                  <c:v>-11</c:v>
                </c:pt>
                <c:pt idx="32">
                  <c:v>-7</c:v>
                </c:pt>
                <c:pt idx="33">
                  <c:v>-9</c:v>
                </c:pt>
                <c:pt idx="34">
                  <c:v>-11</c:v>
                </c:pt>
                <c:pt idx="35">
                  <c:v>-8</c:v>
                </c:pt>
                <c:pt idx="36">
                  <c:v>12</c:v>
                </c:pt>
                <c:pt idx="37">
                  <c:v>-10</c:v>
                </c:pt>
                <c:pt idx="38">
                  <c:v>-3</c:v>
                </c:pt>
                <c:pt idx="39">
                  <c:v>-8</c:v>
                </c:pt>
                <c:pt idx="40">
                  <c:v>-3</c:v>
                </c:pt>
                <c:pt idx="41">
                  <c:v>-10</c:v>
                </c:pt>
                <c:pt idx="42">
                  <c:v>-16</c:v>
                </c:pt>
                <c:pt idx="43">
                  <c:v>-11</c:v>
                </c:pt>
                <c:pt idx="44">
                  <c:v>-7</c:v>
                </c:pt>
                <c:pt idx="45">
                  <c:v>-9</c:v>
                </c:pt>
                <c:pt idx="46">
                  <c:v>-6</c:v>
                </c:pt>
                <c:pt idx="47">
                  <c:v>8</c:v>
                </c:pt>
                <c:pt idx="48">
                  <c:v>-7</c:v>
                </c:pt>
                <c:pt idx="49">
                  <c:v>0</c:v>
                </c:pt>
                <c:pt idx="50">
                  <c:v>0</c:v>
                </c:pt>
                <c:pt idx="51">
                  <c:v>0</c:v>
                </c:pt>
                <c:pt idx="52">
                  <c:v>-9</c:v>
                </c:pt>
                <c:pt idx="53">
                  <c:v>0</c:v>
                </c:pt>
                <c:pt idx="54">
                  <c:v>0</c:v>
                </c:pt>
                <c:pt idx="55">
                  <c:v>4</c:v>
                </c:pt>
                <c:pt idx="56">
                  <c:v>6</c:v>
                </c:pt>
                <c:pt idx="57">
                  <c:v>0</c:v>
                </c:pt>
                <c:pt idx="58">
                  <c:v>0</c:v>
                </c:pt>
                <c:pt idx="59">
                  <c:v>-5</c:v>
                </c:pt>
                <c:pt idx="60">
                  <c:v>-6</c:v>
                </c:pt>
                <c:pt idx="61">
                  <c:v>-4</c:v>
                </c:pt>
                <c:pt idx="62">
                  <c:v>-3</c:v>
                </c:pt>
                <c:pt idx="63">
                  <c:v>-10</c:v>
                </c:pt>
                <c:pt idx="64">
                  <c:v>-7</c:v>
                </c:pt>
                <c:pt idx="65">
                  <c:v>-10</c:v>
                </c:pt>
                <c:pt idx="66">
                  <c:v>4</c:v>
                </c:pt>
                <c:pt idx="67">
                  <c:v>-15</c:v>
                </c:pt>
                <c:pt idx="68">
                  <c:v>-6</c:v>
                </c:pt>
                <c:pt idx="69">
                  <c:v>-4</c:v>
                </c:pt>
              </c:numCache>
            </c:numRef>
          </c:val>
          <c:smooth val="0"/>
          <c:extLst xmlns:c16r2="http://schemas.microsoft.com/office/drawing/2015/06/chart">
            <c:ext xmlns:c16="http://schemas.microsoft.com/office/drawing/2014/chart" uri="{C3380CC4-5D6E-409C-BE32-E72D297353CC}">
              <c16:uniqueId val="{00000004-57F4-4772-AB06-4D9555A486B0}"/>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Analysis'!$B$132:$BS$132</c:f>
              <c:numCache>
                <c:formatCode>General</c:formatCode>
                <c:ptCount val="70"/>
                <c:pt idx="0">
                  <c:v>-6</c:v>
                </c:pt>
                <c:pt idx="1">
                  <c:v>4</c:v>
                </c:pt>
                <c:pt idx="2">
                  <c:v>0</c:v>
                </c:pt>
                <c:pt idx="3">
                  <c:v>4</c:v>
                </c:pt>
                <c:pt idx="4">
                  <c:v>-3</c:v>
                </c:pt>
                <c:pt idx="5">
                  <c:v>-3</c:v>
                </c:pt>
                <c:pt idx="6">
                  <c:v>-1</c:v>
                </c:pt>
                <c:pt idx="7">
                  <c:v>-6</c:v>
                </c:pt>
                <c:pt idx="8">
                  <c:v>-4</c:v>
                </c:pt>
                <c:pt idx="9">
                  <c:v>3</c:v>
                </c:pt>
                <c:pt idx="10">
                  <c:v>0</c:v>
                </c:pt>
                <c:pt idx="11">
                  <c:v>-11</c:v>
                </c:pt>
                <c:pt idx="12">
                  <c:v>0</c:v>
                </c:pt>
                <c:pt idx="13">
                  <c:v>-10</c:v>
                </c:pt>
                <c:pt idx="14">
                  <c:v>0</c:v>
                </c:pt>
                <c:pt idx="15">
                  <c:v>-5</c:v>
                </c:pt>
                <c:pt idx="16">
                  <c:v>-2</c:v>
                </c:pt>
                <c:pt idx="17">
                  <c:v>-5</c:v>
                </c:pt>
                <c:pt idx="18">
                  <c:v>1</c:v>
                </c:pt>
                <c:pt idx="19">
                  <c:v>-3</c:v>
                </c:pt>
                <c:pt idx="20">
                  <c:v>5</c:v>
                </c:pt>
                <c:pt idx="21">
                  <c:v>-1</c:v>
                </c:pt>
                <c:pt idx="22">
                  <c:v>-5</c:v>
                </c:pt>
                <c:pt idx="23">
                  <c:v>-6</c:v>
                </c:pt>
                <c:pt idx="24">
                  <c:v>-5</c:v>
                </c:pt>
                <c:pt idx="25">
                  <c:v>-4</c:v>
                </c:pt>
                <c:pt idx="26">
                  <c:v>4</c:v>
                </c:pt>
                <c:pt idx="27">
                  <c:v>5</c:v>
                </c:pt>
                <c:pt idx="28">
                  <c:v>0</c:v>
                </c:pt>
                <c:pt idx="29">
                  <c:v>5</c:v>
                </c:pt>
                <c:pt idx="30">
                  <c:v>8</c:v>
                </c:pt>
                <c:pt idx="31">
                  <c:v>-4</c:v>
                </c:pt>
                <c:pt idx="32">
                  <c:v>6</c:v>
                </c:pt>
                <c:pt idx="33">
                  <c:v>-1</c:v>
                </c:pt>
                <c:pt idx="34">
                  <c:v>9</c:v>
                </c:pt>
                <c:pt idx="35">
                  <c:v>-6</c:v>
                </c:pt>
                <c:pt idx="36">
                  <c:v>6</c:v>
                </c:pt>
                <c:pt idx="37">
                  <c:v>4</c:v>
                </c:pt>
                <c:pt idx="38">
                  <c:v>-2</c:v>
                </c:pt>
                <c:pt idx="39">
                  <c:v>5</c:v>
                </c:pt>
                <c:pt idx="40">
                  <c:v>6</c:v>
                </c:pt>
                <c:pt idx="41">
                  <c:v>10</c:v>
                </c:pt>
                <c:pt idx="42">
                  <c:v>0</c:v>
                </c:pt>
                <c:pt idx="43">
                  <c:v>0</c:v>
                </c:pt>
                <c:pt idx="44">
                  <c:v>-3</c:v>
                </c:pt>
                <c:pt idx="45">
                  <c:v>-4</c:v>
                </c:pt>
                <c:pt idx="46">
                  <c:v>-3</c:v>
                </c:pt>
                <c:pt idx="47">
                  <c:v>-2</c:v>
                </c:pt>
                <c:pt idx="48">
                  <c:v>0</c:v>
                </c:pt>
                <c:pt idx="49">
                  <c:v>0</c:v>
                </c:pt>
                <c:pt idx="50">
                  <c:v>-3</c:v>
                </c:pt>
                <c:pt idx="51">
                  <c:v>0</c:v>
                </c:pt>
                <c:pt idx="52">
                  <c:v>5</c:v>
                </c:pt>
                <c:pt idx="53">
                  <c:v>4</c:v>
                </c:pt>
                <c:pt idx="54">
                  <c:v>-8</c:v>
                </c:pt>
                <c:pt idx="55">
                  <c:v>4</c:v>
                </c:pt>
                <c:pt idx="56">
                  <c:v>7</c:v>
                </c:pt>
                <c:pt idx="57">
                  <c:v>3</c:v>
                </c:pt>
                <c:pt idx="58">
                  <c:v>4</c:v>
                </c:pt>
                <c:pt idx="59">
                  <c:v>4</c:v>
                </c:pt>
                <c:pt idx="60">
                  <c:v>-7</c:v>
                </c:pt>
                <c:pt idx="61">
                  <c:v>0</c:v>
                </c:pt>
                <c:pt idx="62">
                  <c:v>0</c:v>
                </c:pt>
                <c:pt idx="63">
                  <c:v>7</c:v>
                </c:pt>
                <c:pt idx="64">
                  <c:v>4</c:v>
                </c:pt>
                <c:pt idx="65">
                  <c:v>-8</c:v>
                </c:pt>
                <c:pt idx="66">
                  <c:v>-9</c:v>
                </c:pt>
                <c:pt idx="67">
                  <c:v>-5</c:v>
                </c:pt>
                <c:pt idx="68">
                  <c:v>6</c:v>
                </c:pt>
                <c:pt idx="69">
                  <c:v>4</c:v>
                </c:pt>
              </c:numCache>
            </c:numRef>
          </c:val>
          <c:smooth val="0"/>
          <c:extLst xmlns:c16r2="http://schemas.microsoft.com/office/drawing/2015/06/chart">
            <c:ext xmlns:c16="http://schemas.microsoft.com/office/drawing/2014/chart" uri="{C3380CC4-5D6E-409C-BE32-E72D297353CC}">
              <c16:uniqueId val="{00000005-57F4-4772-AB06-4D9555A486B0}"/>
            </c:ext>
          </c:extLst>
        </c:ser>
        <c:dLbls>
          <c:showLegendKey val="0"/>
          <c:showVal val="0"/>
          <c:showCatName val="0"/>
          <c:showSerName val="0"/>
          <c:showPercent val="0"/>
          <c:showBubbleSize val="0"/>
        </c:dLbls>
        <c:marker val="1"/>
        <c:smooth val="0"/>
        <c:axId val="-1275621968"/>
        <c:axId val="-1275614352"/>
      </c:lineChart>
      <c:catAx>
        <c:axId val="-12756219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75614352"/>
        <c:crosses val="autoZero"/>
        <c:auto val="1"/>
        <c:lblAlgn val="ctr"/>
        <c:lblOffset val="100"/>
        <c:noMultiLvlLbl val="0"/>
      </c:catAx>
      <c:valAx>
        <c:axId val="-127561435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75621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Computers and Electronics Products</a:t>
            </a:r>
          </a:p>
        </c:rich>
      </c:tx>
      <c:layout>
        <c:manualLayout>
          <c:xMode val="edge"/>
          <c:yMode val="edge"/>
          <c:x val="0.23449300087489064"/>
          <c:y val="4.6296296296296294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Analysis'!$A$32</c:f>
              <c:strCache>
                <c:ptCount val="1"/>
                <c:pt idx="0">
                  <c:v>Computer &amp; Electronic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Analysis'!$B$32:$BS$32</c:f>
              <c:numCache>
                <c:formatCode>General</c:formatCode>
                <c:ptCount val="70"/>
                <c:pt idx="0">
                  <c:v>2</c:v>
                </c:pt>
                <c:pt idx="1">
                  <c:v>-1</c:v>
                </c:pt>
                <c:pt idx="2">
                  <c:v>1</c:v>
                </c:pt>
                <c:pt idx="3">
                  <c:v>-1</c:v>
                </c:pt>
                <c:pt idx="4">
                  <c:v>-1</c:v>
                </c:pt>
                <c:pt idx="5">
                  <c:v>1</c:v>
                </c:pt>
                <c:pt idx="6">
                  <c:v>-2</c:v>
                </c:pt>
                <c:pt idx="7">
                  <c:v>-5</c:v>
                </c:pt>
                <c:pt idx="8">
                  <c:v>-1</c:v>
                </c:pt>
                <c:pt idx="9">
                  <c:v>-4</c:v>
                </c:pt>
                <c:pt idx="10">
                  <c:v>-3</c:v>
                </c:pt>
                <c:pt idx="11">
                  <c:v>3</c:v>
                </c:pt>
                <c:pt idx="12">
                  <c:v>-5</c:v>
                </c:pt>
                <c:pt idx="13">
                  <c:v>1</c:v>
                </c:pt>
                <c:pt idx="14">
                  <c:v>3</c:v>
                </c:pt>
                <c:pt idx="15">
                  <c:v>6</c:v>
                </c:pt>
                <c:pt idx="16">
                  <c:v>5</c:v>
                </c:pt>
                <c:pt idx="17">
                  <c:v>1</c:v>
                </c:pt>
                <c:pt idx="18">
                  <c:v>4</c:v>
                </c:pt>
                <c:pt idx="19">
                  <c:v>3</c:v>
                </c:pt>
                <c:pt idx="20">
                  <c:v>6</c:v>
                </c:pt>
                <c:pt idx="21">
                  <c:v>8</c:v>
                </c:pt>
                <c:pt idx="22">
                  <c:v>3</c:v>
                </c:pt>
                <c:pt idx="23">
                  <c:v>1</c:v>
                </c:pt>
                <c:pt idx="24">
                  <c:v>14</c:v>
                </c:pt>
                <c:pt idx="25">
                  <c:v>4</c:v>
                </c:pt>
                <c:pt idx="26">
                  <c:v>13</c:v>
                </c:pt>
                <c:pt idx="27">
                  <c:v>6</c:v>
                </c:pt>
                <c:pt idx="28">
                  <c:v>8</c:v>
                </c:pt>
                <c:pt idx="29">
                  <c:v>6</c:v>
                </c:pt>
                <c:pt idx="30">
                  <c:v>9</c:v>
                </c:pt>
                <c:pt idx="31">
                  <c:v>10</c:v>
                </c:pt>
                <c:pt idx="32">
                  <c:v>5</c:v>
                </c:pt>
                <c:pt idx="33">
                  <c:v>11</c:v>
                </c:pt>
                <c:pt idx="34">
                  <c:v>15</c:v>
                </c:pt>
                <c:pt idx="35">
                  <c:v>6</c:v>
                </c:pt>
                <c:pt idx="36">
                  <c:v>12</c:v>
                </c:pt>
                <c:pt idx="37">
                  <c:v>15</c:v>
                </c:pt>
                <c:pt idx="38">
                  <c:v>7</c:v>
                </c:pt>
                <c:pt idx="39">
                  <c:v>7</c:v>
                </c:pt>
                <c:pt idx="40">
                  <c:v>11</c:v>
                </c:pt>
                <c:pt idx="41">
                  <c:v>14</c:v>
                </c:pt>
                <c:pt idx="42">
                  <c:v>16</c:v>
                </c:pt>
                <c:pt idx="43">
                  <c:v>12</c:v>
                </c:pt>
                <c:pt idx="44">
                  <c:v>8</c:v>
                </c:pt>
                <c:pt idx="45">
                  <c:v>13</c:v>
                </c:pt>
                <c:pt idx="46">
                  <c:v>7</c:v>
                </c:pt>
                <c:pt idx="47">
                  <c:v>13</c:v>
                </c:pt>
                <c:pt idx="48">
                  <c:v>14</c:v>
                </c:pt>
                <c:pt idx="49">
                  <c:v>12</c:v>
                </c:pt>
                <c:pt idx="50">
                  <c:v>3</c:v>
                </c:pt>
                <c:pt idx="51">
                  <c:v>5</c:v>
                </c:pt>
                <c:pt idx="52">
                  <c:v>5</c:v>
                </c:pt>
                <c:pt idx="53">
                  <c:v>4</c:v>
                </c:pt>
                <c:pt idx="54">
                  <c:v>0</c:v>
                </c:pt>
                <c:pt idx="55">
                  <c:v>-1</c:v>
                </c:pt>
                <c:pt idx="56">
                  <c:v>1</c:v>
                </c:pt>
                <c:pt idx="57">
                  <c:v>1</c:v>
                </c:pt>
                <c:pt idx="58">
                  <c:v>1</c:v>
                </c:pt>
                <c:pt idx="59">
                  <c:v>5</c:v>
                </c:pt>
                <c:pt idx="60">
                  <c:v>6</c:v>
                </c:pt>
                <c:pt idx="61">
                  <c:v>4</c:v>
                </c:pt>
                <c:pt idx="62">
                  <c:v>-3</c:v>
                </c:pt>
                <c:pt idx="63">
                  <c:v>-2</c:v>
                </c:pt>
                <c:pt idx="64">
                  <c:v>7</c:v>
                </c:pt>
                <c:pt idx="65">
                  <c:v>5</c:v>
                </c:pt>
                <c:pt idx="66">
                  <c:v>10</c:v>
                </c:pt>
                <c:pt idx="67">
                  <c:v>2</c:v>
                </c:pt>
                <c:pt idx="68">
                  <c:v>4</c:v>
                </c:pt>
                <c:pt idx="69">
                  <c:v>6</c:v>
                </c:pt>
              </c:numCache>
            </c:numRef>
          </c:val>
          <c:extLst xmlns:c16r2="http://schemas.microsoft.com/office/drawing/2015/06/chart">
            <c:ext xmlns:c16="http://schemas.microsoft.com/office/drawing/2014/chart" uri="{C3380CC4-5D6E-409C-BE32-E72D297353CC}">
              <c16:uniqueId val="{00000000-9F81-4D4E-B74B-E88AC1F48C4C}"/>
            </c:ext>
          </c:extLst>
        </c:ser>
        <c:dLbls>
          <c:showLegendKey val="0"/>
          <c:showVal val="0"/>
          <c:showCatName val="0"/>
          <c:showSerName val="0"/>
          <c:showPercent val="0"/>
          <c:showBubbleSize val="0"/>
        </c:dLbls>
        <c:gapWidth val="219"/>
        <c:overlap val="-27"/>
        <c:axId val="-1275623056"/>
        <c:axId val="-1275613264"/>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Analysis'!$B$53:$BS$53</c:f>
              <c:numCache>
                <c:formatCode>General</c:formatCode>
                <c:ptCount val="70"/>
                <c:pt idx="0">
                  <c:v>2</c:v>
                </c:pt>
                <c:pt idx="1">
                  <c:v>-1</c:v>
                </c:pt>
                <c:pt idx="2">
                  <c:v>1</c:v>
                </c:pt>
                <c:pt idx="3">
                  <c:v>-3</c:v>
                </c:pt>
                <c:pt idx="4">
                  <c:v>0</c:v>
                </c:pt>
                <c:pt idx="5">
                  <c:v>6</c:v>
                </c:pt>
                <c:pt idx="6">
                  <c:v>1</c:v>
                </c:pt>
                <c:pt idx="7">
                  <c:v>0</c:v>
                </c:pt>
                <c:pt idx="8">
                  <c:v>2</c:v>
                </c:pt>
                <c:pt idx="9">
                  <c:v>-1</c:v>
                </c:pt>
                <c:pt idx="10">
                  <c:v>-3</c:v>
                </c:pt>
                <c:pt idx="11">
                  <c:v>2</c:v>
                </c:pt>
                <c:pt idx="12">
                  <c:v>-1</c:v>
                </c:pt>
                <c:pt idx="13">
                  <c:v>-2</c:v>
                </c:pt>
                <c:pt idx="14">
                  <c:v>4</c:v>
                </c:pt>
                <c:pt idx="15">
                  <c:v>7</c:v>
                </c:pt>
                <c:pt idx="16">
                  <c:v>3</c:v>
                </c:pt>
                <c:pt idx="17">
                  <c:v>4</c:v>
                </c:pt>
                <c:pt idx="18">
                  <c:v>5</c:v>
                </c:pt>
                <c:pt idx="19">
                  <c:v>5</c:v>
                </c:pt>
                <c:pt idx="20">
                  <c:v>2</c:v>
                </c:pt>
                <c:pt idx="21">
                  <c:v>5</c:v>
                </c:pt>
                <c:pt idx="22">
                  <c:v>6</c:v>
                </c:pt>
                <c:pt idx="23">
                  <c:v>-2</c:v>
                </c:pt>
                <c:pt idx="24">
                  <c:v>11</c:v>
                </c:pt>
                <c:pt idx="25">
                  <c:v>4</c:v>
                </c:pt>
                <c:pt idx="26">
                  <c:v>2</c:v>
                </c:pt>
                <c:pt idx="27">
                  <c:v>2</c:v>
                </c:pt>
                <c:pt idx="28">
                  <c:v>1</c:v>
                </c:pt>
                <c:pt idx="29">
                  <c:v>7</c:v>
                </c:pt>
                <c:pt idx="30">
                  <c:v>5</c:v>
                </c:pt>
                <c:pt idx="31">
                  <c:v>4</c:v>
                </c:pt>
                <c:pt idx="32">
                  <c:v>3</c:v>
                </c:pt>
                <c:pt idx="33">
                  <c:v>7</c:v>
                </c:pt>
                <c:pt idx="34">
                  <c:v>12</c:v>
                </c:pt>
                <c:pt idx="35">
                  <c:v>8</c:v>
                </c:pt>
                <c:pt idx="36">
                  <c:v>10</c:v>
                </c:pt>
                <c:pt idx="37">
                  <c:v>13</c:v>
                </c:pt>
                <c:pt idx="38">
                  <c:v>8</c:v>
                </c:pt>
                <c:pt idx="39">
                  <c:v>14</c:v>
                </c:pt>
                <c:pt idx="40">
                  <c:v>9</c:v>
                </c:pt>
                <c:pt idx="41">
                  <c:v>12</c:v>
                </c:pt>
                <c:pt idx="42">
                  <c:v>12</c:v>
                </c:pt>
                <c:pt idx="43">
                  <c:v>9</c:v>
                </c:pt>
                <c:pt idx="44">
                  <c:v>2</c:v>
                </c:pt>
                <c:pt idx="45">
                  <c:v>10</c:v>
                </c:pt>
                <c:pt idx="46">
                  <c:v>2</c:v>
                </c:pt>
                <c:pt idx="47">
                  <c:v>4</c:v>
                </c:pt>
                <c:pt idx="48">
                  <c:v>12</c:v>
                </c:pt>
                <c:pt idx="49">
                  <c:v>7</c:v>
                </c:pt>
                <c:pt idx="50">
                  <c:v>5</c:v>
                </c:pt>
                <c:pt idx="51">
                  <c:v>9</c:v>
                </c:pt>
                <c:pt idx="52">
                  <c:v>1</c:v>
                </c:pt>
                <c:pt idx="53">
                  <c:v>1</c:v>
                </c:pt>
                <c:pt idx="54">
                  <c:v>0</c:v>
                </c:pt>
                <c:pt idx="55">
                  <c:v>-3</c:v>
                </c:pt>
                <c:pt idx="56">
                  <c:v>2</c:v>
                </c:pt>
                <c:pt idx="57">
                  <c:v>-1</c:v>
                </c:pt>
                <c:pt idx="58">
                  <c:v>-3</c:v>
                </c:pt>
                <c:pt idx="59">
                  <c:v>6</c:v>
                </c:pt>
                <c:pt idx="60">
                  <c:v>7</c:v>
                </c:pt>
                <c:pt idx="61">
                  <c:v>1</c:v>
                </c:pt>
                <c:pt idx="62">
                  <c:v>-4</c:v>
                </c:pt>
                <c:pt idx="63">
                  <c:v>-6</c:v>
                </c:pt>
                <c:pt idx="64">
                  <c:v>1</c:v>
                </c:pt>
                <c:pt idx="65">
                  <c:v>2</c:v>
                </c:pt>
                <c:pt idx="66">
                  <c:v>12</c:v>
                </c:pt>
                <c:pt idx="67">
                  <c:v>0</c:v>
                </c:pt>
                <c:pt idx="68">
                  <c:v>9</c:v>
                </c:pt>
                <c:pt idx="69">
                  <c:v>5</c:v>
                </c:pt>
              </c:numCache>
            </c:numRef>
          </c:val>
          <c:smooth val="0"/>
          <c:extLst xmlns:c16r2="http://schemas.microsoft.com/office/drawing/2015/06/chart">
            <c:ext xmlns:c16="http://schemas.microsoft.com/office/drawing/2014/chart" uri="{C3380CC4-5D6E-409C-BE32-E72D297353CC}">
              <c16:uniqueId val="{00000001-9F81-4D4E-B74B-E88AC1F48C4C}"/>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Analysis'!$B$73:$BS$73</c:f>
              <c:numCache>
                <c:formatCode>General</c:formatCode>
                <c:ptCount val="70"/>
                <c:pt idx="0">
                  <c:v>2</c:v>
                </c:pt>
                <c:pt idx="1">
                  <c:v>-1</c:v>
                </c:pt>
                <c:pt idx="2">
                  <c:v>1</c:v>
                </c:pt>
                <c:pt idx="3">
                  <c:v>-1</c:v>
                </c:pt>
                <c:pt idx="4">
                  <c:v>-1</c:v>
                </c:pt>
                <c:pt idx="5">
                  <c:v>6</c:v>
                </c:pt>
                <c:pt idx="6">
                  <c:v>-2</c:v>
                </c:pt>
                <c:pt idx="7">
                  <c:v>-1</c:v>
                </c:pt>
                <c:pt idx="8">
                  <c:v>2</c:v>
                </c:pt>
                <c:pt idx="9">
                  <c:v>0</c:v>
                </c:pt>
                <c:pt idx="10">
                  <c:v>-5</c:v>
                </c:pt>
                <c:pt idx="11">
                  <c:v>3</c:v>
                </c:pt>
                <c:pt idx="12">
                  <c:v>-1</c:v>
                </c:pt>
                <c:pt idx="13">
                  <c:v>0</c:v>
                </c:pt>
                <c:pt idx="14">
                  <c:v>7</c:v>
                </c:pt>
                <c:pt idx="15">
                  <c:v>2</c:v>
                </c:pt>
                <c:pt idx="16">
                  <c:v>6</c:v>
                </c:pt>
                <c:pt idx="17">
                  <c:v>0</c:v>
                </c:pt>
                <c:pt idx="18">
                  <c:v>5</c:v>
                </c:pt>
                <c:pt idx="19">
                  <c:v>8</c:v>
                </c:pt>
                <c:pt idx="20">
                  <c:v>1</c:v>
                </c:pt>
                <c:pt idx="21">
                  <c:v>3</c:v>
                </c:pt>
                <c:pt idx="22">
                  <c:v>3</c:v>
                </c:pt>
                <c:pt idx="23">
                  <c:v>1</c:v>
                </c:pt>
                <c:pt idx="24">
                  <c:v>0</c:v>
                </c:pt>
                <c:pt idx="25">
                  <c:v>1</c:v>
                </c:pt>
                <c:pt idx="26">
                  <c:v>3</c:v>
                </c:pt>
                <c:pt idx="27">
                  <c:v>1</c:v>
                </c:pt>
                <c:pt idx="28">
                  <c:v>6</c:v>
                </c:pt>
                <c:pt idx="29">
                  <c:v>1</c:v>
                </c:pt>
                <c:pt idx="30">
                  <c:v>8</c:v>
                </c:pt>
                <c:pt idx="31">
                  <c:v>6</c:v>
                </c:pt>
                <c:pt idx="32">
                  <c:v>2</c:v>
                </c:pt>
                <c:pt idx="33">
                  <c:v>5</c:v>
                </c:pt>
                <c:pt idx="34">
                  <c:v>10</c:v>
                </c:pt>
                <c:pt idx="35">
                  <c:v>4</c:v>
                </c:pt>
                <c:pt idx="36">
                  <c:v>5</c:v>
                </c:pt>
                <c:pt idx="37">
                  <c:v>11</c:v>
                </c:pt>
                <c:pt idx="38">
                  <c:v>4</c:v>
                </c:pt>
                <c:pt idx="39">
                  <c:v>5</c:v>
                </c:pt>
                <c:pt idx="40">
                  <c:v>5</c:v>
                </c:pt>
                <c:pt idx="41">
                  <c:v>10</c:v>
                </c:pt>
                <c:pt idx="42">
                  <c:v>15</c:v>
                </c:pt>
                <c:pt idx="43">
                  <c:v>9</c:v>
                </c:pt>
                <c:pt idx="44">
                  <c:v>4</c:v>
                </c:pt>
                <c:pt idx="45">
                  <c:v>9</c:v>
                </c:pt>
                <c:pt idx="46">
                  <c:v>4</c:v>
                </c:pt>
                <c:pt idx="47">
                  <c:v>3</c:v>
                </c:pt>
                <c:pt idx="48">
                  <c:v>8</c:v>
                </c:pt>
                <c:pt idx="49">
                  <c:v>5</c:v>
                </c:pt>
                <c:pt idx="50">
                  <c:v>2</c:v>
                </c:pt>
                <c:pt idx="51">
                  <c:v>4</c:v>
                </c:pt>
                <c:pt idx="52">
                  <c:v>4</c:v>
                </c:pt>
                <c:pt idx="53">
                  <c:v>1</c:v>
                </c:pt>
                <c:pt idx="54">
                  <c:v>0</c:v>
                </c:pt>
                <c:pt idx="55">
                  <c:v>2</c:v>
                </c:pt>
                <c:pt idx="56">
                  <c:v>0</c:v>
                </c:pt>
                <c:pt idx="57">
                  <c:v>-2</c:v>
                </c:pt>
                <c:pt idx="58">
                  <c:v>-1</c:v>
                </c:pt>
                <c:pt idx="59">
                  <c:v>3</c:v>
                </c:pt>
                <c:pt idx="60">
                  <c:v>0</c:v>
                </c:pt>
                <c:pt idx="61">
                  <c:v>1</c:v>
                </c:pt>
                <c:pt idx="62">
                  <c:v>-3</c:v>
                </c:pt>
                <c:pt idx="63">
                  <c:v>2</c:v>
                </c:pt>
                <c:pt idx="64">
                  <c:v>5</c:v>
                </c:pt>
                <c:pt idx="65">
                  <c:v>7</c:v>
                </c:pt>
                <c:pt idx="66">
                  <c:v>2</c:v>
                </c:pt>
                <c:pt idx="67">
                  <c:v>3</c:v>
                </c:pt>
                <c:pt idx="68">
                  <c:v>1</c:v>
                </c:pt>
                <c:pt idx="69">
                  <c:v>3</c:v>
                </c:pt>
              </c:numCache>
            </c:numRef>
          </c:val>
          <c:smooth val="0"/>
          <c:extLst xmlns:c16r2="http://schemas.microsoft.com/office/drawing/2015/06/chart">
            <c:ext xmlns:c16="http://schemas.microsoft.com/office/drawing/2014/chart" uri="{C3380CC4-5D6E-409C-BE32-E72D297353CC}">
              <c16:uniqueId val="{00000002-9F81-4D4E-B74B-E88AC1F48C4C}"/>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Analysis'!$B$93:$BS$93</c:f>
              <c:numCache>
                <c:formatCode>General</c:formatCode>
                <c:ptCount val="70"/>
                <c:pt idx="0">
                  <c:v>-3</c:v>
                </c:pt>
                <c:pt idx="1">
                  <c:v>-3</c:v>
                </c:pt>
                <c:pt idx="2">
                  <c:v>-3</c:v>
                </c:pt>
                <c:pt idx="3">
                  <c:v>-2</c:v>
                </c:pt>
                <c:pt idx="4">
                  <c:v>-1</c:v>
                </c:pt>
                <c:pt idx="5">
                  <c:v>0</c:v>
                </c:pt>
                <c:pt idx="6">
                  <c:v>-3</c:v>
                </c:pt>
                <c:pt idx="7">
                  <c:v>-5</c:v>
                </c:pt>
                <c:pt idx="8">
                  <c:v>-4</c:v>
                </c:pt>
                <c:pt idx="9">
                  <c:v>-1</c:v>
                </c:pt>
                <c:pt idx="10">
                  <c:v>-6</c:v>
                </c:pt>
                <c:pt idx="11">
                  <c:v>-2</c:v>
                </c:pt>
                <c:pt idx="12">
                  <c:v>-4</c:v>
                </c:pt>
                <c:pt idx="13">
                  <c:v>-2</c:v>
                </c:pt>
                <c:pt idx="14">
                  <c:v>2</c:v>
                </c:pt>
                <c:pt idx="15">
                  <c:v>1</c:v>
                </c:pt>
                <c:pt idx="16">
                  <c:v>2</c:v>
                </c:pt>
                <c:pt idx="17">
                  <c:v>-1</c:v>
                </c:pt>
                <c:pt idx="18">
                  <c:v>2</c:v>
                </c:pt>
                <c:pt idx="19">
                  <c:v>1</c:v>
                </c:pt>
                <c:pt idx="20">
                  <c:v>0</c:v>
                </c:pt>
                <c:pt idx="21">
                  <c:v>3</c:v>
                </c:pt>
                <c:pt idx="22">
                  <c:v>2</c:v>
                </c:pt>
                <c:pt idx="23">
                  <c:v>2</c:v>
                </c:pt>
                <c:pt idx="24">
                  <c:v>7</c:v>
                </c:pt>
                <c:pt idx="25">
                  <c:v>5</c:v>
                </c:pt>
                <c:pt idx="26">
                  <c:v>4</c:v>
                </c:pt>
                <c:pt idx="27">
                  <c:v>7</c:v>
                </c:pt>
                <c:pt idx="28">
                  <c:v>7</c:v>
                </c:pt>
                <c:pt idx="29">
                  <c:v>0</c:v>
                </c:pt>
                <c:pt idx="30">
                  <c:v>1</c:v>
                </c:pt>
                <c:pt idx="31">
                  <c:v>2</c:v>
                </c:pt>
                <c:pt idx="32">
                  <c:v>2</c:v>
                </c:pt>
                <c:pt idx="33">
                  <c:v>9</c:v>
                </c:pt>
                <c:pt idx="34">
                  <c:v>9</c:v>
                </c:pt>
                <c:pt idx="35">
                  <c:v>2</c:v>
                </c:pt>
                <c:pt idx="36">
                  <c:v>7</c:v>
                </c:pt>
                <c:pt idx="37">
                  <c:v>3</c:v>
                </c:pt>
                <c:pt idx="38">
                  <c:v>5</c:v>
                </c:pt>
                <c:pt idx="39">
                  <c:v>3</c:v>
                </c:pt>
                <c:pt idx="40">
                  <c:v>11</c:v>
                </c:pt>
                <c:pt idx="41">
                  <c:v>9</c:v>
                </c:pt>
                <c:pt idx="42">
                  <c:v>9</c:v>
                </c:pt>
                <c:pt idx="43">
                  <c:v>6</c:v>
                </c:pt>
                <c:pt idx="44">
                  <c:v>8</c:v>
                </c:pt>
                <c:pt idx="45">
                  <c:v>10</c:v>
                </c:pt>
                <c:pt idx="46">
                  <c:v>3</c:v>
                </c:pt>
                <c:pt idx="47">
                  <c:v>8</c:v>
                </c:pt>
                <c:pt idx="48">
                  <c:v>4</c:v>
                </c:pt>
                <c:pt idx="49">
                  <c:v>7</c:v>
                </c:pt>
                <c:pt idx="50">
                  <c:v>7</c:v>
                </c:pt>
                <c:pt idx="51">
                  <c:v>7</c:v>
                </c:pt>
                <c:pt idx="52">
                  <c:v>6</c:v>
                </c:pt>
                <c:pt idx="53">
                  <c:v>0</c:v>
                </c:pt>
                <c:pt idx="54">
                  <c:v>-2</c:v>
                </c:pt>
                <c:pt idx="55">
                  <c:v>-2</c:v>
                </c:pt>
                <c:pt idx="56">
                  <c:v>-3</c:v>
                </c:pt>
                <c:pt idx="57">
                  <c:v>4</c:v>
                </c:pt>
                <c:pt idx="58">
                  <c:v>1</c:v>
                </c:pt>
                <c:pt idx="59">
                  <c:v>1</c:v>
                </c:pt>
                <c:pt idx="60">
                  <c:v>1</c:v>
                </c:pt>
                <c:pt idx="61">
                  <c:v>1</c:v>
                </c:pt>
                <c:pt idx="62">
                  <c:v>-3</c:v>
                </c:pt>
                <c:pt idx="63">
                  <c:v>-8</c:v>
                </c:pt>
                <c:pt idx="64">
                  <c:v>3</c:v>
                </c:pt>
                <c:pt idx="65">
                  <c:v>1</c:v>
                </c:pt>
                <c:pt idx="66">
                  <c:v>3</c:v>
                </c:pt>
                <c:pt idx="67">
                  <c:v>5</c:v>
                </c:pt>
                <c:pt idx="68">
                  <c:v>4</c:v>
                </c:pt>
                <c:pt idx="69">
                  <c:v>-2</c:v>
                </c:pt>
              </c:numCache>
            </c:numRef>
          </c:val>
          <c:smooth val="0"/>
          <c:extLst xmlns:c16r2="http://schemas.microsoft.com/office/drawing/2015/06/chart">
            <c:ext xmlns:c16="http://schemas.microsoft.com/office/drawing/2014/chart" uri="{C3380CC4-5D6E-409C-BE32-E72D297353CC}">
              <c16:uniqueId val="{00000003-9F81-4D4E-B74B-E88AC1F48C4C}"/>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Analysis'!$B$113:$BS$113</c:f>
              <c:numCache>
                <c:formatCode>General</c:formatCode>
                <c:ptCount val="70"/>
                <c:pt idx="0">
                  <c:v>-5</c:v>
                </c:pt>
                <c:pt idx="1">
                  <c:v>-4</c:v>
                </c:pt>
                <c:pt idx="2">
                  <c:v>-2</c:v>
                </c:pt>
                <c:pt idx="3">
                  <c:v>0</c:v>
                </c:pt>
                <c:pt idx="4">
                  <c:v>2</c:v>
                </c:pt>
                <c:pt idx="5">
                  <c:v>6</c:v>
                </c:pt>
                <c:pt idx="6">
                  <c:v>2</c:v>
                </c:pt>
                <c:pt idx="7">
                  <c:v>0</c:v>
                </c:pt>
                <c:pt idx="8">
                  <c:v>1</c:v>
                </c:pt>
                <c:pt idx="9">
                  <c:v>4</c:v>
                </c:pt>
                <c:pt idx="10">
                  <c:v>1</c:v>
                </c:pt>
                <c:pt idx="11">
                  <c:v>-1</c:v>
                </c:pt>
                <c:pt idx="12">
                  <c:v>4</c:v>
                </c:pt>
                <c:pt idx="13">
                  <c:v>-2</c:v>
                </c:pt>
                <c:pt idx="14">
                  <c:v>-3</c:v>
                </c:pt>
                <c:pt idx="15">
                  <c:v>-2</c:v>
                </c:pt>
                <c:pt idx="16">
                  <c:v>-1</c:v>
                </c:pt>
                <c:pt idx="17">
                  <c:v>2</c:v>
                </c:pt>
                <c:pt idx="18">
                  <c:v>0</c:v>
                </c:pt>
                <c:pt idx="19">
                  <c:v>1</c:v>
                </c:pt>
                <c:pt idx="20">
                  <c:v>-2</c:v>
                </c:pt>
                <c:pt idx="21">
                  <c:v>-2</c:v>
                </c:pt>
                <c:pt idx="22">
                  <c:v>-2</c:v>
                </c:pt>
                <c:pt idx="23">
                  <c:v>-1</c:v>
                </c:pt>
                <c:pt idx="24">
                  <c:v>-6</c:v>
                </c:pt>
                <c:pt idx="25">
                  <c:v>-4</c:v>
                </c:pt>
                <c:pt idx="26">
                  <c:v>-4</c:v>
                </c:pt>
                <c:pt idx="27">
                  <c:v>-6</c:v>
                </c:pt>
                <c:pt idx="28">
                  <c:v>-8</c:v>
                </c:pt>
                <c:pt idx="29">
                  <c:v>-9</c:v>
                </c:pt>
                <c:pt idx="30">
                  <c:v>-5</c:v>
                </c:pt>
                <c:pt idx="31">
                  <c:v>-3</c:v>
                </c:pt>
                <c:pt idx="32">
                  <c:v>-5</c:v>
                </c:pt>
                <c:pt idx="33">
                  <c:v>-6</c:v>
                </c:pt>
                <c:pt idx="34">
                  <c:v>-6</c:v>
                </c:pt>
                <c:pt idx="35">
                  <c:v>-2</c:v>
                </c:pt>
                <c:pt idx="36">
                  <c:v>8</c:v>
                </c:pt>
                <c:pt idx="37">
                  <c:v>-9</c:v>
                </c:pt>
                <c:pt idx="38">
                  <c:v>-8</c:v>
                </c:pt>
                <c:pt idx="39">
                  <c:v>-6</c:v>
                </c:pt>
                <c:pt idx="40">
                  <c:v>-13</c:v>
                </c:pt>
                <c:pt idx="41">
                  <c:v>-12</c:v>
                </c:pt>
                <c:pt idx="42">
                  <c:v>-12</c:v>
                </c:pt>
                <c:pt idx="43">
                  <c:v>-7</c:v>
                </c:pt>
                <c:pt idx="44">
                  <c:v>-10</c:v>
                </c:pt>
                <c:pt idx="45">
                  <c:v>-11</c:v>
                </c:pt>
                <c:pt idx="46">
                  <c:v>-8</c:v>
                </c:pt>
                <c:pt idx="47">
                  <c:v>9</c:v>
                </c:pt>
                <c:pt idx="48">
                  <c:v>-1</c:v>
                </c:pt>
                <c:pt idx="49">
                  <c:v>-8</c:v>
                </c:pt>
                <c:pt idx="50">
                  <c:v>-9</c:v>
                </c:pt>
                <c:pt idx="51">
                  <c:v>-3</c:v>
                </c:pt>
                <c:pt idx="52">
                  <c:v>-6</c:v>
                </c:pt>
                <c:pt idx="53">
                  <c:v>-3</c:v>
                </c:pt>
                <c:pt idx="54">
                  <c:v>-6</c:v>
                </c:pt>
                <c:pt idx="55">
                  <c:v>-4</c:v>
                </c:pt>
                <c:pt idx="56">
                  <c:v>-1</c:v>
                </c:pt>
                <c:pt idx="57">
                  <c:v>-5</c:v>
                </c:pt>
                <c:pt idx="58">
                  <c:v>-4</c:v>
                </c:pt>
                <c:pt idx="59">
                  <c:v>-6</c:v>
                </c:pt>
                <c:pt idx="60">
                  <c:v>-11</c:v>
                </c:pt>
                <c:pt idx="61">
                  <c:v>-12</c:v>
                </c:pt>
                <c:pt idx="62">
                  <c:v>-13</c:v>
                </c:pt>
                <c:pt idx="63">
                  <c:v>-14</c:v>
                </c:pt>
                <c:pt idx="64">
                  <c:v>-10</c:v>
                </c:pt>
                <c:pt idx="65">
                  <c:v>-5</c:v>
                </c:pt>
                <c:pt idx="66">
                  <c:v>5</c:v>
                </c:pt>
                <c:pt idx="67">
                  <c:v>-6</c:v>
                </c:pt>
                <c:pt idx="68">
                  <c:v>-4</c:v>
                </c:pt>
                <c:pt idx="69">
                  <c:v>-10</c:v>
                </c:pt>
              </c:numCache>
            </c:numRef>
          </c:val>
          <c:smooth val="0"/>
          <c:extLst xmlns:c16r2="http://schemas.microsoft.com/office/drawing/2015/06/chart">
            <c:ext xmlns:c16="http://schemas.microsoft.com/office/drawing/2014/chart" uri="{C3380CC4-5D6E-409C-BE32-E72D297353CC}">
              <c16:uniqueId val="{00000004-9F81-4D4E-B74B-E88AC1F48C4C}"/>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Analysis'!$B$133:$BS$133</c:f>
              <c:numCache>
                <c:formatCode>General</c:formatCode>
                <c:ptCount val="70"/>
                <c:pt idx="0">
                  <c:v>-4</c:v>
                </c:pt>
                <c:pt idx="1">
                  <c:v>-1</c:v>
                </c:pt>
                <c:pt idx="2">
                  <c:v>4</c:v>
                </c:pt>
                <c:pt idx="3">
                  <c:v>-5</c:v>
                </c:pt>
                <c:pt idx="4">
                  <c:v>1</c:v>
                </c:pt>
                <c:pt idx="5">
                  <c:v>4</c:v>
                </c:pt>
                <c:pt idx="6">
                  <c:v>4</c:v>
                </c:pt>
                <c:pt idx="7">
                  <c:v>-2</c:v>
                </c:pt>
                <c:pt idx="8">
                  <c:v>-2</c:v>
                </c:pt>
                <c:pt idx="9">
                  <c:v>1</c:v>
                </c:pt>
                <c:pt idx="10">
                  <c:v>2</c:v>
                </c:pt>
                <c:pt idx="11">
                  <c:v>2</c:v>
                </c:pt>
                <c:pt idx="12">
                  <c:v>-2</c:v>
                </c:pt>
                <c:pt idx="13">
                  <c:v>1</c:v>
                </c:pt>
                <c:pt idx="14">
                  <c:v>-3</c:v>
                </c:pt>
                <c:pt idx="15">
                  <c:v>2</c:v>
                </c:pt>
                <c:pt idx="16">
                  <c:v>-5</c:v>
                </c:pt>
                <c:pt idx="17">
                  <c:v>0</c:v>
                </c:pt>
                <c:pt idx="18">
                  <c:v>-5</c:v>
                </c:pt>
                <c:pt idx="19">
                  <c:v>6</c:v>
                </c:pt>
                <c:pt idx="20">
                  <c:v>3</c:v>
                </c:pt>
                <c:pt idx="21">
                  <c:v>1</c:v>
                </c:pt>
                <c:pt idx="22">
                  <c:v>-7</c:v>
                </c:pt>
                <c:pt idx="23">
                  <c:v>-2</c:v>
                </c:pt>
                <c:pt idx="24">
                  <c:v>7</c:v>
                </c:pt>
                <c:pt idx="25">
                  <c:v>1</c:v>
                </c:pt>
                <c:pt idx="26">
                  <c:v>-4</c:v>
                </c:pt>
                <c:pt idx="27">
                  <c:v>0</c:v>
                </c:pt>
                <c:pt idx="28">
                  <c:v>2</c:v>
                </c:pt>
                <c:pt idx="29">
                  <c:v>4</c:v>
                </c:pt>
                <c:pt idx="30">
                  <c:v>4</c:v>
                </c:pt>
                <c:pt idx="31">
                  <c:v>6</c:v>
                </c:pt>
                <c:pt idx="32">
                  <c:v>-2</c:v>
                </c:pt>
                <c:pt idx="33">
                  <c:v>-2</c:v>
                </c:pt>
                <c:pt idx="34">
                  <c:v>5</c:v>
                </c:pt>
                <c:pt idx="35">
                  <c:v>2</c:v>
                </c:pt>
                <c:pt idx="36">
                  <c:v>10</c:v>
                </c:pt>
                <c:pt idx="37">
                  <c:v>2</c:v>
                </c:pt>
                <c:pt idx="38">
                  <c:v>0</c:v>
                </c:pt>
                <c:pt idx="39">
                  <c:v>-1</c:v>
                </c:pt>
                <c:pt idx="40">
                  <c:v>-1</c:v>
                </c:pt>
                <c:pt idx="41">
                  <c:v>-3</c:v>
                </c:pt>
                <c:pt idx="42">
                  <c:v>5</c:v>
                </c:pt>
                <c:pt idx="43">
                  <c:v>5</c:v>
                </c:pt>
                <c:pt idx="44">
                  <c:v>4</c:v>
                </c:pt>
                <c:pt idx="45">
                  <c:v>6</c:v>
                </c:pt>
                <c:pt idx="46">
                  <c:v>4</c:v>
                </c:pt>
                <c:pt idx="47">
                  <c:v>8</c:v>
                </c:pt>
                <c:pt idx="48">
                  <c:v>2</c:v>
                </c:pt>
                <c:pt idx="49">
                  <c:v>-5</c:v>
                </c:pt>
                <c:pt idx="50">
                  <c:v>-2</c:v>
                </c:pt>
                <c:pt idx="51">
                  <c:v>-2</c:v>
                </c:pt>
                <c:pt idx="52">
                  <c:v>0</c:v>
                </c:pt>
                <c:pt idx="53">
                  <c:v>1</c:v>
                </c:pt>
                <c:pt idx="54">
                  <c:v>-1</c:v>
                </c:pt>
                <c:pt idx="55">
                  <c:v>-5</c:v>
                </c:pt>
                <c:pt idx="56">
                  <c:v>-2</c:v>
                </c:pt>
                <c:pt idx="57">
                  <c:v>-3</c:v>
                </c:pt>
                <c:pt idx="58">
                  <c:v>1</c:v>
                </c:pt>
                <c:pt idx="59">
                  <c:v>-2</c:v>
                </c:pt>
                <c:pt idx="60">
                  <c:v>-5</c:v>
                </c:pt>
                <c:pt idx="61">
                  <c:v>-1</c:v>
                </c:pt>
                <c:pt idx="62">
                  <c:v>-4</c:v>
                </c:pt>
                <c:pt idx="63">
                  <c:v>2</c:v>
                </c:pt>
                <c:pt idx="64">
                  <c:v>1</c:v>
                </c:pt>
                <c:pt idx="65">
                  <c:v>-2</c:v>
                </c:pt>
                <c:pt idx="66">
                  <c:v>0</c:v>
                </c:pt>
                <c:pt idx="67">
                  <c:v>-1</c:v>
                </c:pt>
                <c:pt idx="68">
                  <c:v>-1</c:v>
                </c:pt>
                <c:pt idx="69">
                  <c:v>-1</c:v>
                </c:pt>
              </c:numCache>
            </c:numRef>
          </c:val>
          <c:smooth val="0"/>
          <c:extLst xmlns:c16r2="http://schemas.microsoft.com/office/drawing/2015/06/chart">
            <c:ext xmlns:c16="http://schemas.microsoft.com/office/drawing/2014/chart" uri="{C3380CC4-5D6E-409C-BE32-E72D297353CC}">
              <c16:uniqueId val="{00000005-9F81-4D4E-B74B-E88AC1F48C4C}"/>
            </c:ext>
          </c:extLst>
        </c:ser>
        <c:dLbls>
          <c:showLegendKey val="0"/>
          <c:showVal val="0"/>
          <c:showCatName val="0"/>
          <c:showSerName val="0"/>
          <c:showPercent val="0"/>
          <c:showBubbleSize val="0"/>
        </c:dLbls>
        <c:marker val="1"/>
        <c:smooth val="0"/>
        <c:axId val="-1275623056"/>
        <c:axId val="-1275613264"/>
      </c:lineChart>
      <c:catAx>
        <c:axId val="-127562305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75613264"/>
        <c:crosses val="autoZero"/>
        <c:auto val="1"/>
        <c:lblAlgn val="ctr"/>
        <c:lblOffset val="100"/>
        <c:noMultiLvlLbl val="0"/>
      </c:catAx>
      <c:valAx>
        <c:axId val="-12756132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75623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Furniture</a:t>
            </a:r>
            <a:r>
              <a:rPr lang="en-US" baseline="0"/>
              <a:t> and Releated Products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1.0018164808606844E-2"/>
          <c:y val="2.7180393469831844E-2"/>
          <c:w val="0.98478641407447831"/>
          <c:h val="0.94703258240673049"/>
        </c:manualLayout>
      </c:layout>
      <c:barChart>
        <c:barDir val="col"/>
        <c:grouping val="clustered"/>
        <c:varyColors val="0"/>
        <c:ser>
          <c:idx val="0"/>
          <c:order val="0"/>
          <c:tx>
            <c:strRef>
              <c:f>'MAIN Analysis'!$A$33</c:f>
              <c:strCache>
                <c:ptCount val="1"/>
                <c:pt idx="0">
                  <c:v>Furniture &amp; Related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Analysis'!$B$33:$BS$33</c:f>
              <c:numCache>
                <c:formatCode>General</c:formatCode>
                <c:ptCount val="70"/>
                <c:pt idx="0">
                  <c:v>1</c:v>
                </c:pt>
                <c:pt idx="1">
                  <c:v>10</c:v>
                </c:pt>
                <c:pt idx="2">
                  <c:v>-1</c:v>
                </c:pt>
                <c:pt idx="3">
                  <c:v>11</c:v>
                </c:pt>
                <c:pt idx="4">
                  <c:v>13</c:v>
                </c:pt>
                <c:pt idx="5">
                  <c:v>11</c:v>
                </c:pt>
                <c:pt idx="6">
                  <c:v>9</c:v>
                </c:pt>
                <c:pt idx="7">
                  <c:v>5</c:v>
                </c:pt>
                <c:pt idx="8">
                  <c:v>6</c:v>
                </c:pt>
                <c:pt idx="9">
                  <c:v>-3</c:v>
                </c:pt>
                <c:pt idx="10">
                  <c:v>0</c:v>
                </c:pt>
                <c:pt idx="11">
                  <c:v>4</c:v>
                </c:pt>
                <c:pt idx="12">
                  <c:v>7</c:v>
                </c:pt>
                <c:pt idx="13">
                  <c:v>11</c:v>
                </c:pt>
                <c:pt idx="14">
                  <c:v>-1</c:v>
                </c:pt>
                <c:pt idx="15">
                  <c:v>-1</c:v>
                </c:pt>
                <c:pt idx="16">
                  <c:v>0</c:v>
                </c:pt>
                <c:pt idx="17">
                  <c:v>7</c:v>
                </c:pt>
                <c:pt idx="18">
                  <c:v>-8</c:v>
                </c:pt>
                <c:pt idx="19">
                  <c:v>6</c:v>
                </c:pt>
                <c:pt idx="20">
                  <c:v>5</c:v>
                </c:pt>
                <c:pt idx="21">
                  <c:v>-1</c:v>
                </c:pt>
                <c:pt idx="22">
                  <c:v>-5</c:v>
                </c:pt>
                <c:pt idx="23">
                  <c:v>-3</c:v>
                </c:pt>
                <c:pt idx="24">
                  <c:v>-1</c:v>
                </c:pt>
                <c:pt idx="25">
                  <c:v>15</c:v>
                </c:pt>
                <c:pt idx="26">
                  <c:v>8</c:v>
                </c:pt>
                <c:pt idx="27">
                  <c:v>14</c:v>
                </c:pt>
                <c:pt idx="28">
                  <c:v>15</c:v>
                </c:pt>
                <c:pt idx="29">
                  <c:v>4</c:v>
                </c:pt>
                <c:pt idx="30">
                  <c:v>0</c:v>
                </c:pt>
                <c:pt idx="31">
                  <c:v>0</c:v>
                </c:pt>
                <c:pt idx="32">
                  <c:v>3</c:v>
                </c:pt>
                <c:pt idx="33">
                  <c:v>4</c:v>
                </c:pt>
                <c:pt idx="34">
                  <c:v>5</c:v>
                </c:pt>
                <c:pt idx="35">
                  <c:v>-2</c:v>
                </c:pt>
                <c:pt idx="36">
                  <c:v>-1</c:v>
                </c:pt>
                <c:pt idx="37">
                  <c:v>4</c:v>
                </c:pt>
                <c:pt idx="38">
                  <c:v>13</c:v>
                </c:pt>
                <c:pt idx="39">
                  <c:v>11</c:v>
                </c:pt>
                <c:pt idx="40">
                  <c:v>7</c:v>
                </c:pt>
                <c:pt idx="41">
                  <c:v>4</c:v>
                </c:pt>
                <c:pt idx="42">
                  <c:v>10</c:v>
                </c:pt>
                <c:pt idx="43">
                  <c:v>3</c:v>
                </c:pt>
                <c:pt idx="44">
                  <c:v>7</c:v>
                </c:pt>
                <c:pt idx="45">
                  <c:v>2</c:v>
                </c:pt>
                <c:pt idx="46">
                  <c:v>0</c:v>
                </c:pt>
                <c:pt idx="47">
                  <c:v>10</c:v>
                </c:pt>
                <c:pt idx="48">
                  <c:v>2</c:v>
                </c:pt>
                <c:pt idx="49">
                  <c:v>10</c:v>
                </c:pt>
                <c:pt idx="50">
                  <c:v>5</c:v>
                </c:pt>
                <c:pt idx="51">
                  <c:v>10</c:v>
                </c:pt>
                <c:pt idx="52">
                  <c:v>12</c:v>
                </c:pt>
                <c:pt idx="53">
                  <c:v>7</c:v>
                </c:pt>
                <c:pt idx="54">
                  <c:v>8</c:v>
                </c:pt>
                <c:pt idx="55">
                  <c:v>-2</c:v>
                </c:pt>
                <c:pt idx="56">
                  <c:v>5</c:v>
                </c:pt>
                <c:pt idx="57">
                  <c:v>-11</c:v>
                </c:pt>
                <c:pt idx="58">
                  <c:v>-12</c:v>
                </c:pt>
                <c:pt idx="59">
                  <c:v>8</c:v>
                </c:pt>
                <c:pt idx="60">
                  <c:v>13</c:v>
                </c:pt>
                <c:pt idx="61">
                  <c:v>-3</c:v>
                </c:pt>
                <c:pt idx="62">
                  <c:v>-14</c:v>
                </c:pt>
                <c:pt idx="63">
                  <c:v>5</c:v>
                </c:pt>
                <c:pt idx="64">
                  <c:v>11</c:v>
                </c:pt>
                <c:pt idx="65">
                  <c:v>12</c:v>
                </c:pt>
                <c:pt idx="66">
                  <c:v>-1</c:v>
                </c:pt>
                <c:pt idx="67">
                  <c:v>11</c:v>
                </c:pt>
                <c:pt idx="68">
                  <c:v>9</c:v>
                </c:pt>
                <c:pt idx="69">
                  <c:v>2</c:v>
                </c:pt>
              </c:numCache>
            </c:numRef>
          </c:val>
          <c:extLst xmlns:c16r2="http://schemas.microsoft.com/office/drawing/2015/06/chart">
            <c:ext xmlns:c16="http://schemas.microsoft.com/office/drawing/2014/chart" uri="{C3380CC4-5D6E-409C-BE32-E72D297353CC}">
              <c16:uniqueId val="{00000000-F98C-45D8-A14E-6040BD0CB6C7}"/>
            </c:ext>
          </c:extLst>
        </c:ser>
        <c:dLbls>
          <c:showLegendKey val="0"/>
          <c:showVal val="0"/>
          <c:showCatName val="0"/>
          <c:showSerName val="0"/>
          <c:showPercent val="0"/>
          <c:showBubbleSize val="0"/>
        </c:dLbls>
        <c:gapWidth val="219"/>
        <c:overlap val="-27"/>
        <c:axId val="-1275622512"/>
        <c:axId val="-1275611632"/>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Analysis'!$B$54:$BS$54</c:f>
              <c:numCache>
                <c:formatCode>General</c:formatCode>
                <c:ptCount val="70"/>
                <c:pt idx="0">
                  <c:v>-3</c:v>
                </c:pt>
                <c:pt idx="1">
                  <c:v>8</c:v>
                </c:pt>
                <c:pt idx="2">
                  <c:v>3</c:v>
                </c:pt>
                <c:pt idx="3">
                  <c:v>8</c:v>
                </c:pt>
                <c:pt idx="4">
                  <c:v>9</c:v>
                </c:pt>
                <c:pt idx="5">
                  <c:v>10</c:v>
                </c:pt>
                <c:pt idx="6">
                  <c:v>0</c:v>
                </c:pt>
                <c:pt idx="7">
                  <c:v>5</c:v>
                </c:pt>
                <c:pt idx="8">
                  <c:v>6</c:v>
                </c:pt>
                <c:pt idx="9">
                  <c:v>-4</c:v>
                </c:pt>
                <c:pt idx="10">
                  <c:v>-4</c:v>
                </c:pt>
                <c:pt idx="11">
                  <c:v>7</c:v>
                </c:pt>
                <c:pt idx="12">
                  <c:v>10</c:v>
                </c:pt>
                <c:pt idx="13">
                  <c:v>13</c:v>
                </c:pt>
                <c:pt idx="14">
                  <c:v>6</c:v>
                </c:pt>
                <c:pt idx="15">
                  <c:v>-1</c:v>
                </c:pt>
                <c:pt idx="16">
                  <c:v>4</c:v>
                </c:pt>
                <c:pt idx="17">
                  <c:v>9</c:v>
                </c:pt>
                <c:pt idx="18">
                  <c:v>-6</c:v>
                </c:pt>
                <c:pt idx="19">
                  <c:v>4</c:v>
                </c:pt>
                <c:pt idx="20">
                  <c:v>-5</c:v>
                </c:pt>
                <c:pt idx="21">
                  <c:v>-9</c:v>
                </c:pt>
                <c:pt idx="22">
                  <c:v>-4</c:v>
                </c:pt>
                <c:pt idx="23">
                  <c:v>-1</c:v>
                </c:pt>
                <c:pt idx="24">
                  <c:v>6</c:v>
                </c:pt>
                <c:pt idx="25">
                  <c:v>11</c:v>
                </c:pt>
                <c:pt idx="26">
                  <c:v>16</c:v>
                </c:pt>
                <c:pt idx="27">
                  <c:v>6</c:v>
                </c:pt>
                <c:pt idx="28">
                  <c:v>14</c:v>
                </c:pt>
                <c:pt idx="29">
                  <c:v>8</c:v>
                </c:pt>
                <c:pt idx="30">
                  <c:v>-3</c:v>
                </c:pt>
                <c:pt idx="31">
                  <c:v>-2</c:v>
                </c:pt>
                <c:pt idx="32">
                  <c:v>0</c:v>
                </c:pt>
                <c:pt idx="33">
                  <c:v>12</c:v>
                </c:pt>
                <c:pt idx="34">
                  <c:v>0</c:v>
                </c:pt>
                <c:pt idx="35">
                  <c:v>-4</c:v>
                </c:pt>
                <c:pt idx="36">
                  <c:v>0</c:v>
                </c:pt>
                <c:pt idx="37">
                  <c:v>0</c:v>
                </c:pt>
                <c:pt idx="38">
                  <c:v>15</c:v>
                </c:pt>
                <c:pt idx="39">
                  <c:v>11</c:v>
                </c:pt>
                <c:pt idx="40">
                  <c:v>15</c:v>
                </c:pt>
                <c:pt idx="41">
                  <c:v>9</c:v>
                </c:pt>
                <c:pt idx="42">
                  <c:v>0</c:v>
                </c:pt>
                <c:pt idx="43">
                  <c:v>2</c:v>
                </c:pt>
                <c:pt idx="44">
                  <c:v>0</c:v>
                </c:pt>
                <c:pt idx="45">
                  <c:v>11</c:v>
                </c:pt>
                <c:pt idx="46">
                  <c:v>0</c:v>
                </c:pt>
                <c:pt idx="47">
                  <c:v>0</c:v>
                </c:pt>
                <c:pt idx="48">
                  <c:v>8</c:v>
                </c:pt>
                <c:pt idx="49">
                  <c:v>0</c:v>
                </c:pt>
                <c:pt idx="50">
                  <c:v>8</c:v>
                </c:pt>
                <c:pt idx="51">
                  <c:v>12</c:v>
                </c:pt>
                <c:pt idx="52">
                  <c:v>0</c:v>
                </c:pt>
                <c:pt idx="53">
                  <c:v>7</c:v>
                </c:pt>
                <c:pt idx="54">
                  <c:v>8</c:v>
                </c:pt>
                <c:pt idx="55">
                  <c:v>0</c:v>
                </c:pt>
                <c:pt idx="56">
                  <c:v>4</c:v>
                </c:pt>
                <c:pt idx="57">
                  <c:v>-9</c:v>
                </c:pt>
                <c:pt idx="58">
                  <c:v>-11</c:v>
                </c:pt>
                <c:pt idx="59">
                  <c:v>9</c:v>
                </c:pt>
                <c:pt idx="60">
                  <c:v>8</c:v>
                </c:pt>
                <c:pt idx="61">
                  <c:v>-4</c:v>
                </c:pt>
                <c:pt idx="62">
                  <c:v>-10</c:v>
                </c:pt>
                <c:pt idx="63">
                  <c:v>0</c:v>
                </c:pt>
                <c:pt idx="64">
                  <c:v>5</c:v>
                </c:pt>
                <c:pt idx="65">
                  <c:v>12</c:v>
                </c:pt>
                <c:pt idx="66">
                  <c:v>4</c:v>
                </c:pt>
                <c:pt idx="67">
                  <c:v>9</c:v>
                </c:pt>
                <c:pt idx="68">
                  <c:v>10</c:v>
                </c:pt>
                <c:pt idx="69">
                  <c:v>0</c:v>
                </c:pt>
              </c:numCache>
            </c:numRef>
          </c:val>
          <c:smooth val="0"/>
          <c:extLst xmlns:c16r2="http://schemas.microsoft.com/office/drawing/2015/06/chart">
            <c:ext xmlns:c16="http://schemas.microsoft.com/office/drawing/2014/chart" uri="{C3380CC4-5D6E-409C-BE32-E72D297353CC}">
              <c16:uniqueId val="{00000001-F98C-45D8-A14E-6040BD0CB6C7}"/>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Analysis'!$B$74:$BS$74</c:f>
              <c:numCache>
                <c:formatCode>General</c:formatCode>
                <c:ptCount val="70"/>
                <c:pt idx="0">
                  <c:v>0</c:v>
                </c:pt>
                <c:pt idx="1">
                  <c:v>7</c:v>
                </c:pt>
                <c:pt idx="2">
                  <c:v>-2</c:v>
                </c:pt>
                <c:pt idx="3">
                  <c:v>3</c:v>
                </c:pt>
                <c:pt idx="4">
                  <c:v>5</c:v>
                </c:pt>
                <c:pt idx="5">
                  <c:v>10</c:v>
                </c:pt>
                <c:pt idx="6">
                  <c:v>3</c:v>
                </c:pt>
                <c:pt idx="7">
                  <c:v>7</c:v>
                </c:pt>
                <c:pt idx="8">
                  <c:v>5</c:v>
                </c:pt>
                <c:pt idx="9">
                  <c:v>3</c:v>
                </c:pt>
                <c:pt idx="10">
                  <c:v>-4</c:v>
                </c:pt>
                <c:pt idx="11">
                  <c:v>0</c:v>
                </c:pt>
                <c:pt idx="12">
                  <c:v>7</c:v>
                </c:pt>
                <c:pt idx="13">
                  <c:v>12</c:v>
                </c:pt>
                <c:pt idx="14">
                  <c:v>3</c:v>
                </c:pt>
                <c:pt idx="15">
                  <c:v>-2</c:v>
                </c:pt>
                <c:pt idx="16">
                  <c:v>0</c:v>
                </c:pt>
                <c:pt idx="17">
                  <c:v>7</c:v>
                </c:pt>
                <c:pt idx="18">
                  <c:v>-4</c:v>
                </c:pt>
                <c:pt idx="19">
                  <c:v>7</c:v>
                </c:pt>
                <c:pt idx="20">
                  <c:v>0</c:v>
                </c:pt>
                <c:pt idx="21">
                  <c:v>0</c:v>
                </c:pt>
                <c:pt idx="22">
                  <c:v>0</c:v>
                </c:pt>
                <c:pt idx="23">
                  <c:v>-1</c:v>
                </c:pt>
                <c:pt idx="24">
                  <c:v>-2</c:v>
                </c:pt>
                <c:pt idx="25">
                  <c:v>14</c:v>
                </c:pt>
                <c:pt idx="26">
                  <c:v>17</c:v>
                </c:pt>
                <c:pt idx="27">
                  <c:v>11</c:v>
                </c:pt>
                <c:pt idx="28">
                  <c:v>13</c:v>
                </c:pt>
                <c:pt idx="29">
                  <c:v>0</c:v>
                </c:pt>
                <c:pt idx="30">
                  <c:v>0</c:v>
                </c:pt>
                <c:pt idx="31">
                  <c:v>-2</c:v>
                </c:pt>
                <c:pt idx="32">
                  <c:v>7</c:v>
                </c:pt>
                <c:pt idx="33">
                  <c:v>13</c:v>
                </c:pt>
                <c:pt idx="34">
                  <c:v>6</c:v>
                </c:pt>
                <c:pt idx="35">
                  <c:v>0</c:v>
                </c:pt>
                <c:pt idx="36">
                  <c:v>-1</c:v>
                </c:pt>
                <c:pt idx="37">
                  <c:v>0</c:v>
                </c:pt>
                <c:pt idx="38">
                  <c:v>15</c:v>
                </c:pt>
                <c:pt idx="39">
                  <c:v>14</c:v>
                </c:pt>
                <c:pt idx="40">
                  <c:v>15</c:v>
                </c:pt>
                <c:pt idx="41">
                  <c:v>9</c:v>
                </c:pt>
                <c:pt idx="42">
                  <c:v>8</c:v>
                </c:pt>
                <c:pt idx="43">
                  <c:v>4</c:v>
                </c:pt>
                <c:pt idx="44">
                  <c:v>0</c:v>
                </c:pt>
                <c:pt idx="45">
                  <c:v>0</c:v>
                </c:pt>
                <c:pt idx="46">
                  <c:v>9</c:v>
                </c:pt>
                <c:pt idx="47">
                  <c:v>12</c:v>
                </c:pt>
                <c:pt idx="48">
                  <c:v>-2</c:v>
                </c:pt>
                <c:pt idx="49">
                  <c:v>0</c:v>
                </c:pt>
                <c:pt idx="50">
                  <c:v>8</c:v>
                </c:pt>
                <c:pt idx="51">
                  <c:v>11</c:v>
                </c:pt>
                <c:pt idx="52">
                  <c:v>12</c:v>
                </c:pt>
                <c:pt idx="53">
                  <c:v>6</c:v>
                </c:pt>
                <c:pt idx="54">
                  <c:v>0</c:v>
                </c:pt>
                <c:pt idx="55">
                  <c:v>0</c:v>
                </c:pt>
                <c:pt idx="56">
                  <c:v>5</c:v>
                </c:pt>
                <c:pt idx="57">
                  <c:v>-6</c:v>
                </c:pt>
                <c:pt idx="58">
                  <c:v>-4</c:v>
                </c:pt>
                <c:pt idx="59">
                  <c:v>7</c:v>
                </c:pt>
                <c:pt idx="60">
                  <c:v>9</c:v>
                </c:pt>
                <c:pt idx="61">
                  <c:v>-4</c:v>
                </c:pt>
                <c:pt idx="62">
                  <c:v>-12</c:v>
                </c:pt>
                <c:pt idx="63">
                  <c:v>4</c:v>
                </c:pt>
                <c:pt idx="64">
                  <c:v>12</c:v>
                </c:pt>
                <c:pt idx="65">
                  <c:v>13</c:v>
                </c:pt>
                <c:pt idx="66">
                  <c:v>0</c:v>
                </c:pt>
                <c:pt idx="67">
                  <c:v>12</c:v>
                </c:pt>
                <c:pt idx="68">
                  <c:v>0</c:v>
                </c:pt>
                <c:pt idx="69">
                  <c:v>0</c:v>
                </c:pt>
              </c:numCache>
            </c:numRef>
          </c:val>
          <c:smooth val="0"/>
          <c:extLst xmlns:c16r2="http://schemas.microsoft.com/office/drawing/2015/06/chart">
            <c:ext xmlns:c16="http://schemas.microsoft.com/office/drawing/2014/chart" uri="{C3380CC4-5D6E-409C-BE32-E72D297353CC}">
              <c16:uniqueId val="{00000002-F98C-45D8-A14E-6040BD0CB6C7}"/>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Analysis'!$B$94:$BS$94</c:f>
              <c:numCache>
                <c:formatCode>General</c:formatCode>
                <c:ptCount val="70"/>
                <c:pt idx="0">
                  <c:v>0</c:v>
                </c:pt>
                <c:pt idx="1">
                  <c:v>6</c:v>
                </c:pt>
                <c:pt idx="2">
                  <c:v>0</c:v>
                </c:pt>
                <c:pt idx="3">
                  <c:v>9</c:v>
                </c:pt>
                <c:pt idx="4">
                  <c:v>10</c:v>
                </c:pt>
                <c:pt idx="5">
                  <c:v>9</c:v>
                </c:pt>
                <c:pt idx="6">
                  <c:v>0</c:v>
                </c:pt>
                <c:pt idx="7">
                  <c:v>7</c:v>
                </c:pt>
                <c:pt idx="8">
                  <c:v>0</c:v>
                </c:pt>
                <c:pt idx="9">
                  <c:v>5</c:v>
                </c:pt>
                <c:pt idx="10">
                  <c:v>4</c:v>
                </c:pt>
                <c:pt idx="11">
                  <c:v>0</c:v>
                </c:pt>
                <c:pt idx="12">
                  <c:v>5</c:v>
                </c:pt>
                <c:pt idx="13">
                  <c:v>4</c:v>
                </c:pt>
                <c:pt idx="14">
                  <c:v>5</c:v>
                </c:pt>
                <c:pt idx="15">
                  <c:v>-1</c:v>
                </c:pt>
                <c:pt idx="16">
                  <c:v>5</c:v>
                </c:pt>
                <c:pt idx="17">
                  <c:v>5</c:v>
                </c:pt>
                <c:pt idx="18">
                  <c:v>-6</c:v>
                </c:pt>
                <c:pt idx="19">
                  <c:v>4</c:v>
                </c:pt>
                <c:pt idx="20">
                  <c:v>8</c:v>
                </c:pt>
                <c:pt idx="21">
                  <c:v>0</c:v>
                </c:pt>
                <c:pt idx="22">
                  <c:v>0</c:v>
                </c:pt>
                <c:pt idx="23">
                  <c:v>0</c:v>
                </c:pt>
                <c:pt idx="24">
                  <c:v>-5</c:v>
                </c:pt>
                <c:pt idx="25">
                  <c:v>12</c:v>
                </c:pt>
                <c:pt idx="26">
                  <c:v>11</c:v>
                </c:pt>
                <c:pt idx="27">
                  <c:v>11</c:v>
                </c:pt>
                <c:pt idx="28">
                  <c:v>13</c:v>
                </c:pt>
                <c:pt idx="29">
                  <c:v>6</c:v>
                </c:pt>
                <c:pt idx="30">
                  <c:v>0</c:v>
                </c:pt>
                <c:pt idx="31">
                  <c:v>0</c:v>
                </c:pt>
                <c:pt idx="32">
                  <c:v>7</c:v>
                </c:pt>
                <c:pt idx="33">
                  <c:v>0</c:v>
                </c:pt>
                <c:pt idx="34">
                  <c:v>0</c:v>
                </c:pt>
                <c:pt idx="35">
                  <c:v>-6</c:v>
                </c:pt>
                <c:pt idx="36">
                  <c:v>0</c:v>
                </c:pt>
                <c:pt idx="37">
                  <c:v>11</c:v>
                </c:pt>
                <c:pt idx="38">
                  <c:v>-3</c:v>
                </c:pt>
                <c:pt idx="39">
                  <c:v>8</c:v>
                </c:pt>
                <c:pt idx="40">
                  <c:v>0</c:v>
                </c:pt>
                <c:pt idx="41">
                  <c:v>0</c:v>
                </c:pt>
                <c:pt idx="42">
                  <c:v>0</c:v>
                </c:pt>
                <c:pt idx="43">
                  <c:v>-1</c:v>
                </c:pt>
                <c:pt idx="44">
                  <c:v>10</c:v>
                </c:pt>
                <c:pt idx="45">
                  <c:v>9</c:v>
                </c:pt>
                <c:pt idx="46">
                  <c:v>0</c:v>
                </c:pt>
                <c:pt idx="47">
                  <c:v>-3</c:v>
                </c:pt>
                <c:pt idx="48">
                  <c:v>0</c:v>
                </c:pt>
                <c:pt idx="49">
                  <c:v>11</c:v>
                </c:pt>
                <c:pt idx="50">
                  <c:v>9</c:v>
                </c:pt>
                <c:pt idx="51">
                  <c:v>9</c:v>
                </c:pt>
                <c:pt idx="52">
                  <c:v>12</c:v>
                </c:pt>
                <c:pt idx="53">
                  <c:v>9</c:v>
                </c:pt>
                <c:pt idx="54">
                  <c:v>6</c:v>
                </c:pt>
                <c:pt idx="55">
                  <c:v>0</c:v>
                </c:pt>
                <c:pt idx="56">
                  <c:v>3</c:v>
                </c:pt>
                <c:pt idx="57">
                  <c:v>0</c:v>
                </c:pt>
                <c:pt idx="58">
                  <c:v>0</c:v>
                </c:pt>
                <c:pt idx="59">
                  <c:v>3</c:v>
                </c:pt>
                <c:pt idx="60">
                  <c:v>0</c:v>
                </c:pt>
                <c:pt idx="61">
                  <c:v>-5</c:v>
                </c:pt>
                <c:pt idx="62">
                  <c:v>-15</c:v>
                </c:pt>
                <c:pt idx="63">
                  <c:v>-14</c:v>
                </c:pt>
                <c:pt idx="64">
                  <c:v>-4</c:v>
                </c:pt>
                <c:pt idx="65">
                  <c:v>3</c:v>
                </c:pt>
                <c:pt idx="66">
                  <c:v>-4</c:v>
                </c:pt>
                <c:pt idx="67">
                  <c:v>7</c:v>
                </c:pt>
                <c:pt idx="68">
                  <c:v>0</c:v>
                </c:pt>
                <c:pt idx="69">
                  <c:v>0</c:v>
                </c:pt>
              </c:numCache>
            </c:numRef>
          </c:val>
          <c:smooth val="0"/>
          <c:extLst xmlns:c16r2="http://schemas.microsoft.com/office/drawing/2015/06/chart">
            <c:ext xmlns:c16="http://schemas.microsoft.com/office/drawing/2014/chart" uri="{C3380CC4-5D6E-409C-BE32-E72D297353CC}">
              <c16:uniqueId val="{00000003-F98C-45D8-A14E-6040BD0CB6C7}"/>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Analysis'!$B$114:$BS$114</c:f>
              <c:numCache>
                <c:formatCode>General</c:formatCode>
                <c:ptCount val="70"/>
                <c:pt idx="0">
                  <c:v>-7</c:v>
                </c:pt>
                <c:pt idx="1">
                  <c:v>-8</c:v>
                </c:pt>
                <c:pt idx="2">
                  <c:v>-7</c:v>
                </c:pt>
                <c:pt idx="3">
                  <c:v>-9</c:v>
                </c:pt>
                <c:pt idx="4">
                  <c:v>0</c:v>
                </c:pt>
                <c:pt idx="5">
                  <c:v>0</c:v>
                </c:pt>
                <c:pt idx="6">
                  <c:v>0</c:v>
                </c:pt>
                <c:pt idx="7">
                  <c:v>0</c:v>
                </c:pt>
                <c:pt idx="8">
                  <c:v>-2</c:v>
                </c:pt>
                <c:pt idx="9">
                  <c:v>6</c:v>
                </c:pt>
                <c:pt idx="10">
                  <c:v>0</c:v>
                </c:pt>
                <c:pt idx="11">
                  <c:v>0</c:v>
                </c:pt>
                <c:pt idx="12">
                  <c:v>0</c:v>
                </c:pt>
                <c:pt idx="13">
                  <c:v>0</c:v>
                </c:pt>
                <c:pt idx="14">
                  <c:v>0</c:v>
                </c:pt>
                <c:pt idx="15">
                  <c:v>0</c:v>
                </c:pt>
                <c:pt idx="16">
                  <c:v>3</c:v>
                </c:pt>
                <c:pt idx="17">
                  <c:v>0</c:v>
                </c:pt>
                <c:pt idx="18">
                  <c:v>0</c:v>
                </c:pt>
                <c:pt idx="19">
                  <c:v>-6</c:v>
                </c:pt>
                <c:pt idx="20">
                  <c:v>0</c:v>
                </c:pt>
                <c:pt idx="21">
                  <c:v>0</c:v>
                </c:pt>
                <c:pt idx="22">
                  <c:v>0</c:v>
                </c:pt>
                <c:pt idx="23">
                  <c:v>0</c:v>
                </c:pt>
                <c:pt idx="24">
                  <c:v>0</c:v>
                </c:pt>
                <c:pt idx="25">
                  <c:v>0</c:v>
                </c:pt>
                <c:pt idx="26">
                  <c:v>0</c:v>
                </c:pt>
                <c:pt idx="27">
                  <c:v>-9</c:v>
                </c:pt>
                <c:pt idx="28">
                  <c:v>0</c:v>
                </c:pt>
                <c:pt idx="29">
                  <c:v>-7</c:v>
                </c:pt>
                <c:pt idx="30">
                  <c:v>0</c:v>
                </c:pt>
                <c:pt idx="31">
                  <c:v>1</c:v>
                </c:pt>
                <c:pt idx="32">
                  <c:v>0</c:v>
                </c:pt>
                <c:pt idx="33">
                  <c:v>3</c:v>
                </c:pt>
                <c:pt idx="34">
                  <c:v>0</c:v>
                </c:pt>
                <c:pt idx="35">
                  <c:v>0</c:v>
                </c:pt>
                <c:pt idx="36">
                  <c:v>0</c:v>
                </c:pt>
                <c:pt idx="37">
                  <c:v>-8</c:v>
                </c:pt>
                <c:pt idx="38">
                  <c:v>-10</c:v>
                </c:pt>
                <c:pt idx="39">
                  <c:v>-5</c:v>
                </c:pt>
                <c:pt idx="40">
                  <c:v>0</c:v>
                </c:pt>
                <c:pt idx="41">
                  <c:v>-9</c:v>
                </c:pt>
                <c:pt idx="42">
                  <c:v>-14</c:v>
                </c:pt>
                <c:pt idx="43">
                  <c:v>-9</c:v>
                </c:pt>
                <c:pt idx="44">
                  <c:v>-13</c:v>
                </c:pt>
                <c:pt idx="45">
                  <c:v>0</c:v>
                </c:pt>
                <c:pt idx="46">
                  <c:v>0</c:v>
                </c:pt>
                <c:pt idx="47">
                  <c:v>0</c:v>
                </c:pt>
                <c:pt idx="48">
                  <c:v>0</c:v>
                </c:pt>
                <c:pt idx="49">
                  <c:v>-9</c:v>
                </c:pt>
                <c:pt idx="50">
                  <c:v>4</c:v>
                </c:pt>
                <c:pt idx="51">
                  <c:v>0</c:v>
                </c:pt>
                <c:pt idx="52">
                  <c:v>-8</c:v>
                </c:pt>
                <c:pt idx="53">
                  <c:v>0</c:v>
                </c:pt>
                <c:pt idx="54">
                  <c:v>0</c:v>
                </c:pt>
                <c:pt idx="55">
                  <c:v>3</c:v>
                </c:pt>
                <c:pt idx="56">
                  <c:v>0</c:v>
                </c:pt>
                <c:pt idx="57">
                  <c:v>3</c:v>
                </c:pt>
                <c:pt idx="58">
                  <c:v>0</c:v>
                </c:pt>
                <c:pt idx="59">
                  <c:v>-9</c:v>
                </c:pt>
                <c:pt idx="60">
                  <c:v>-9</c:v>
                </c:pt>
                <c:pt idx="61">
                  <c:v>-3</c:v>
                </c:pt>
                <c:pt idx="62">
                  <c:v>-8</c:v>
                </c:pt>
                <c:pt idx="63">
                  <c:v>-9</c:v>
                </c:pt>
                <c:pt idx="64">
                  <c:v>1</c:v>
                </c:pt>
                <c:pt idx="65">
                  <c:v>-7</c:v>
                </c:pt>
                <c:pt idx="66">
                  <c:v>-3</c:v>
                </c:pt>
                <c:pt idx="67">
                  <c:v>-4</c:v>
                </c:pt>
                <c:pt idx="68">
                  <c:v>-13</c:v>
                </c:pt>
                <c:pt idx="69">
                  <c:v>-16</c:v>
                </c:pt>
              </c:numCache>
            </c:numRef>
          </c:val>
          <c:smooth val="0"/>
          <c:extLst xmlns:c16r2="http://schemas.microsoft.com/office/drawing/2015/06/chart">
            <c:ext xmlns:c16="http://schemas.microsoft.com/office/drawing/2014/chart" uri="{C3380CC4-5D6E-409C-BE32-E72D297353CC}">
              <c16:uniqueId val="{00000004-F98C-45D8-A14E-6040BD0CB6C7}"/>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Analysis'!$B$134:$BS$134</c:f>
              <c:numCache>
                <c:formatCode>General</c:formatCode>
                <c:ptCount val="70"/>
                <c:pt idx="0">
                  <c:v>3</c:v>
                </c:pt>
                <c:pt idx="1">
                  <c:v>3</c:v>
                </c:pt>
                <c:pt idx="2">
                  <c:v>-2</c:v>
                </c:pt>
                <c:pt idx="3">
                  <c:v>-6</c:v>
                </c:pt>
                <c:pt idx="4">
                  <c:v>6</c:v>
                </c:pt>
                <c:pt idx="5">
                  <c:v>7</c:v>
                </c:pt>
                <c:pt idx="6">
                  <c:v>7</c:v>
                </c:pt>
                <c:pt idx="7">
                  <c:v>-7</c:v>
                </c:pt>
                <c:pt idx="8">
                  <c:v>0</c:v>
                </c:pt>
                <c:pt idx="9">
                  <c:v>-5</c:v>
                </c:pt>
                <c:pt idx="10">
                  <c:v>4</c:v>
                </c:pt>
                <c:pt idx="11">
                  <c:v>-8</c:v>
                </c:pt>
                <c:pt idx="12">
                  <c:v>-4</c:v>
                </c:pt>
                <c:pt idx="13">
                  <c:v>-8</c:v>
                </c:pt>
                <c:pt idx="14">
                  <c:v>-10</c:v>
                </c:pt>
                <c:pt idx="15">
                  <c:v>-7</c:v>
                </c:pt>
                <c:pt idx="16">
                  <c:v>-7</c:v>
                </c:pt>
                <c:pt idx="17">
                  <c:v>1</c:v>
                </c:pt>
                <c:pt idx="18">
                  <c:v>-3</c:v>
                </c:pt>
                <c:pt idx="19">
                  <c:v>5</c:v>
                </c:pt>
                <c:pt idx="20">
                  <c:v>4</c:v>
                </c:pt>
                <c:pt idx="21">
                  <c:v>5</c:v>
                </c:pt>
                <c:pt idx="22">
                  <c:v>0</c:v>
                </c:pt>
                <c:pt idx="23">
                  <c:v>-7</c:v>
                </c:pt>
                <c:pt idx="24">
                  <c:v>0</c:v>
                </c:pt>
                <c:pt idx="25">
                  <c:v>7</c:v>
                </c:pt>
                <c:pt idx="26">
                  <c:v>-8</c:v>
                </c:pt>
                <c:pt idx="27">
                  <c:v>6</c:v>
                </c:pt>
                <c:pt idx="28">
                  <c:v>5</c:v>
                </c:pt>
                <c:pt idx="29">
                  <c:v>-5</c:v>
                </c:pt>
                <c:pt idx="30">
                  <c:v>7</c:v>
                </c:pt>
                <c:pt idx="31">
                  <c:v>8</c:v>
                </c:pt>
                <c:pt idx="32">
                  <c:v>4</c:v>
                </c:pt>
                <c:pt idx="33">
                  <c:v>-8</c:v>
                </c:pt>
                <c:pt idx="34">
                  <c:v>8</c:v>
                </c:pt>
                <c:pt idx="35">
                  <c:v>0</c:v>
                </c:pt>
                <c:pt idx="36">
                  <c:v>0</c:v>
                </c:pt>
                <c:pt idx="37">
                  <c:v>0</c:v>
                </c:pt>
                <c:pt idx="38">
                  <c:v>-3</c:v>
                </c:pt>
                <c:pt idx="39">
                  <c:v>0</c:v>
                </c:pt>
                <c:pt idx="40">
                  <c:v>0</c:v>
                </c:pt>
                <c:pt idx="41">
                  <c:v>0</c:v>
                </c:pt>
                <c:pt idx="42">
                  <c:v>13</c:v>
                </c:pt>
                <c:pt idx="43">
                  <c:v>0</c:v>
                </c:pt>
                <c:pt idx="44">
                  <c:v>0</c:v>
                </c:pt>
                <c:pt idx="45">
                  <c:v>-3</c:v>
                </c:pt>
                <c:pt idx="46">
                  <c:v>-5</c:v>
                </c:pt>
                <c:pt idx="47">
                  <c:v>10</c:v>
                </c:pt>
                <c:pt idx="48">
                  <c:v>6</c:v>
                </c:pt>
                <c:pt idx="49">
                  <c:v>0</c:v>
                </c:pt>
                <c:pt idx="50">
                  <c:v>0</c:v>
                </c:pt>
                <c:pt idx="51">
                  <c:v>0</c:v>
                </c:pt>
                <c:pt idx="52">
                  <c:v>0</c:v>
                </c:pt>
                <c:pt idx="53">
                  <c:v>-7</c:v>
                </c:pt>
                <c:pt idx="54">
                  <c:v>0</c:v>
                </c:pt>
                <c:pt idx="55">
                  <c:v>0</c:v>
                </c:pt>
                <c:pt idx="56">
                  <c:v>5</c:v>
                </c:pt>
                <c:pt idx="57">
                  <c:v>0</c:v>
                </c:pt>
                <c:pt idx="58">
                  <c:v>-10</c:v>
                </c:pt>
                <c:pt idx="59">
                  <c:v>6</c:v>
                </c:pt>
                <c:pt idx="60">
                  <c:v>5</c:v>
                </c:pt>
                <c:pt idx="61">
                  <c:v>-10</c:v>
                </c:pt>
                <c:pt idx="62">
                  <c:v>7</c:v>
                </c:pt>
                <c:pt idx="63">
                  <c:v>5</c:v>
                </c:pt>
                <c:pt idx="64">
                  <c:v>8</c:v>
                </c:pt>
                <c:pt idx="65">
                  <c:v>0</c:v>
                </c:pt>
                <c:pt idx="66">
                  <c:v>0</c:v>
                </c:pt>
                <c:pt idx="67">
                  <c:v>-6</c:v>
                </c:pt>
                <c:pt idx="68">
                  <c:v>4</c:v>
                </c:pt>
                <c:pt idx="69">
                  <c:v>-7</c:v>
                </c:pt>
              </c:numCache>
            </c:numRef>
          </c:val>
          <c:smooth val="0"/>
          <c:extLst xmlns:c16r2="http://schemas.microsoft.com/office/drawing/2015/06/chart">
            <c:ext xmlns:c16="http://schemas.microsoft.com/office/drawing/2014/chart" uri="{C3380CC4-5D6E-409C-BE32-E72D297353CC}">
              <c16:uniqueId val="{00000005-F98C-45D8-A14E-6040BD0CB6C7}"/>
            </c:ext>
          </c:extLst>
        </c:ser>
        <c:dLbls>
          <c:showLegendKey val="0"/>
          <c:showVal val="0"/>
          <c:showCatName val="0"/>
          <c:showSerName val="0"/>
          <c:showPercent val="0"/>
          <c:showBubbleSize val="0"/>
        </c:dLbls>
        <c:marker val="1"/>
        <c:smooth val="0"/>
        <c:axId val="-1275622512"/>
        <c:axId val="-1275611632"/>
      </c:lineChart>
      <c:catAx>
        <c:axId val="-127562251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75611632"/>
        <c:crosses val="autoZero"/>
        <c:auto val="1"/>
        <c:lblAlgn val="ctr"/>
        <c:lblOffset val="100"/>
        <c:noMultiLvlLbl val="0"/>
      </c:catAx>
      <c:valAx>
        <c:axId val="-127561163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75622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Paper products</a:t>
            </a:r>
          </a:p>
        </c:rich>
      </c:tx>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1.3530916650833091E-2"/>
          <c:y val="1.3812622815916234E-2"/>
          <c:w val="0.98482150921267675"/>
          <c:h val="0.95662310322566912"/>
        </c:manualLayout>
      </c:layout>
      <c:barChart>
        <c:barDir val="col"/>
        <c:grouping val="clustered"/>
        <c:varyColors val="0"/>
        <c:ser>
          <c:idx val="0"/>
          <c:order val="0"/>
          <c:tx>
            <c:strRef>
              <c:f>'MAIN Analysis'!$A$34</c:f>
              <c:strCache>
                <c:ptCount val="1"/>
                <c:pt idx="0">
                  <c:v>Paper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Analysis'!$B$34:$BS$34</c:f>
              <c:numCache>
                <c:formatCode>General</c:formatCode>
                <c:ptCount val="70"/>
                <c:pt idx="0">
                  <c:v>7</c:v>
                </c:pt>
                <c:pt idx="1">
                  <c:v>12</c:v>
                </c:pt>
                <c:pt idx="2">
                  <c:v>10</c:v>
                </c:pt>
                <c:pt idx="3">
                  <c:v>8</c:v>
                </c:pt>
                <c:pt idx="4">
                  <c:v>12</c:v>
                </c:pt>
                <c:pt idx="5">
                  <c:v>2</c:v>
                </c:pt>
                <c:pt idx="6">
                  <c:v>8</c:v>
                </c:pt>
                <c:pt idx="7">
                  <c:v>2</c:v>
                </c:pt>
                <c:pt idx="8">
                  <c:v>2</c:v>
                </c:pt>
                <c:pt idx="9">
                  <c:v>0</c:v>
                </c:pt>
                <c:pt idx="10">
                  <c:v>4</c:v>
                </c:pt>
                <c:pt idx="11">
                  <c:v>-7</c:v>
                </c:pt>
                <c:pt idx="12">
                  <c:v>1</c:v>
                </c:pt>
                <c:pt idx="13">
                  <c:v>3</c:v>
                </c:pt>
                <c:pt idx="14">
                  <c:v>9</c:v>
                </c:pt>
                <c:pt idx="15">
                  <c:v>8</c:v>
                </c:pt>
                <c:pt idx="16">
                  <c:v>7</c:v>
                </c:pt>
                <c:pt idx="17">
                  <c:v>-1</c:v>
                </c:pt>
                <c:pt idx="18">
                  <c:v>-4</c:v>
                </c:pt>
                <c:pt idx="19">
                  <c:v>1</c:v>
                </c:pt>
                <c:pt idx="20">
                  <c:v>4</c:v>
                </c:pt>
                <c:pt idx="21">
                  <c:v>9</c:v>
                </c:pt>
                <c:pt idx="22">
                  <c:v>6</c:v>
                </c:pt>
                <c:pt idx="23">
                  <c:v>9</c:v>
                </c:pt>
                <c:pt idx="24">
                  <c:v>9</c:v>
                </c:pt>
                <c:pt idx="25">
                  <c:v>7</c:v>
                </c:pt>
                <c:pt idx="26">
                  <c:v>10</c:v>
                </c:pt>
                <c:pt idx="27">
                  <c:v>8</c:v>
                </c:pt>
                <c:pt idx="28">
                  <c:v>13</c:v>
                </c:pt>
                <c:pt idx="29">
                  <c:v>9</c:v>
                </c:pt>
                <c:pt idx="30">
                  <c:v>8</c:v>
                </c:pt>
                <c:pt idx="31">
                  <c:v>12</c:v>
                </c:pt>
                <c:pt idx="32">
                  <c:v>16</c:v>
                </c:pt>
                <c:pt idx="33">
                  <c:v>14</c:v>
                </c:pt>
                <c:pt idx="34">
                  <c:v>14</c:v>
                </c:pt>
                <c:pt idx="35">
                  <c:v>5</c:v>
                </c:pt>
                <c:pt idx="36">
                  <c:v>3</c:v>
                </c:pt>
                <c:pt idx="37">
                  <c:v>14</c:v>
                </c:pt>
                <c:pt idx="38">
                  <c:v>12</c:v>
                </c:pt>
                <c:pt idx="39">
                  <c:v>2</c:v>
                </c:pt>
                <c:pt idx="40">
                  <c:v>9</c:v>
                </c:pt>
                <c:pt idx="41">
                  <c:v>12</c:v>
                </c:pt>
                <c:pt idx="42">
                  <c:v>13</c:v>
                </c:pt>
                <c:pt idx="43">
                  <c:v>8</c:v>
                </c:pt>
                <c:pt idx="44">
                  <c:v>1</c:v>
                </c:pt>
                <c:pt idx="45">
                  <c:v>11</c:v>
                </c:pt>
                <c:pt idx="46">
                  <c:v>-2</c:v>
                </c:pt>
                <c:pt idx="47">
                  <c:v>0</c:v>
                </c:pt>
                <c:pt idx="48">
                  <c:v>11</c:v>
                </c:pt>
                <c:pt idx="49">
                  <c:v>-1</c:v>
                </c:pt>
                <c:pt idx="50">
                  <c:v>2</c:v>
                </c:pt>
                <c:pt idx="51">
                  <c:v>-2</c:v>
                </c:pt>
                <c:pt idx="52">
                  <c:v>4</c:v>
                </c:pt>
                <c:pt idx="53">
                  <c:v>-4</c:v>
                </c:pt>
                <c:pt idx="54">
                  <c:v>-2</c:v>
                </c:pt>
                <c:pt idx="55">
                  <c:v>-10</c:v>
                </c:pt>
                <c:pt idx="56">
                  <c:v>-1</c:v>
                </c:pt>
                <c:pt idx="57">
                  <c:v>3</c:v>
                </c:pt>
                <c:pt idx="58">
                  <c:v>-9</c:v>
                </c:pt>
                <c:pt idx="59">
                  <c:v>0</c:v>
                </c:pt>
                <c:pt idx="60">
                  <c:v>10</c:v>
                </c:pt>
                <c:pt idx="61">
                  <c:v>6</c:v>
                </c:pt>
                <c:pt idx="62">
                  <c:v>2</c:v>
                </c:pt>
                <c:pt idx="63">
                  <c:v>2</c:v>
                </c:pt>
                <c:pt idx="64">
                  <c:v>2</c:v>
                </c:pt>
                <c:pt idx="65">
                  <c:v>0</c:v>
                </c:pt>
                <c:pt idx="66">
                  <c:v>2</c:v>
                </c:pt>
                <c:pt idx="67">
                  <c:v>14</c:v>
                </c:pt>
                <c:pt idx="68">
                  <c:v>8</c:v>
                </c:pt>
                <c:pt idx="69">
                  <c:v>5</c:v>
                </c:pt>
              </c:numCache>
            </c:numRef>
          </c:val>
          <c:extLst xmlns:c16r2="http://schemas.microsoft.com/office/drawing/2015/06/chart">
            <c:ext xmlns:c16="http://schemas.microsoft.com/office/drawing/2014/chart" uri="{C3380CC4-5D6E-409C-BE32-E72D297353CC}">
              <c16:uniqueId val="{00000000-EF6F-438B-9409-43D9F0C4254E}"/>
            </c:ext>
          </c:extLst>
        </c:ser>
        <c:dLbls>
          <c:showLegendKey val="0"/>
          <c:showVal val="0"/>
          <c:showCatName val="0"/>
          <c:showSerName val="0"/>
          <c:showPercent val="0"/>
          <c:showBubbleSize val="0"/>
        </c:dLbls>
        <c:gapWidth val="219"/>
        <c:overlap val="-27"/>
        <c:axId val="-1275620880"/>
        <c:axId val="-1275612720"/>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Analysis'!$B$55:$BS$55</c:f>
              <c:numCache>
                <c:formatCode>General</c:formatCode>
                <c:ptCount val="70"/>
                <c:pt idx="0">
                  <c:v>7</c:v>
                </c:pt>
                <c:pt idx="1">
                  <c:v>10</c:v>
                </c:pt>
                <c:pt idx="2">
                  <c:v>8</c:v>
                </c:pt>
                <c:pt idx="3">
                  <c:v>7</c:v>
                </c:pt>
                <c:pt idx="4">
                  <c:v>8</c:v>
                </c:pt>
                <c:pt idx="5">
                  <c:v>7</c:v>
                </c:pt>
                <c:pt idx="6">
                  <c:v>5</c:v>
                </c:pt>
                <c:pt idx="7">
                  <c:v>0</c:v>
                </c:pt>
                <c:pt idx="8">
                  <c:v>0</c:v>
                </c:pt>
                <c:pt idx="9">
                  <c:v>-7</c:v>
                </c:pt>
                <c:pt idx="10">
                  <c:v>2</c:v>
                </c:pt>
                <c:pt idx="11">
                  <c:v>-6</c:v>
                </c:pt>
                <c:pt idx="12">
                  <c:v>-3</c:v>
                </c:pt>
                <c:pt idx="13">
                  <c:v>2</c:v>
                </c:pt>
                <c:pt idx="14">
                  <c:v>13</c:v>
                </c:pt>
                <c:pt idx="15">
                  <c:v>2</c:v>
                </c:pt>
                <c:pt idx="16">
                  <c:v>1</c:v>
                </c:pt>
                <c:pt idx="17">
                  <c:v>1</c:v>
                </c:pt>
                <c:pt idx="18">
                  <c:v>-1</c:v>
                </c:pt>
                <c:pt idx="19">
                  <c:v>2</c:v>
                </c:pt>
                <c:pt idx="20">
                  <c:v>4</c:v>
                </c:pt>
                <c:pt idx="21">
                  <c:v>6</c:v>
                </c:pt>
                <c:pt idx="22">
                  <c:v>7</c:v>
                </c:pt>
                <c:pt idx="23">
                  <c:v>8</c:v>
                </c:pt>
                <c:pt idx="24">
                  <c:v>8</c:v>
                </c:pt>
                <c:pt idx="25">
                  <c:v>14</c:v>
                </c:pt>
                <c:pt idx="26">
                  <c:v>4</c:v>
                </c:pt>
                <c:pt idx="27">
                  <c:v>14</c:v>
                </c:pt>
                <c:pt idx="28">
                  <c:v>11</c:v>
                </c:pt>
                <c:pt idx="29">
                  <c:v>4</c:v>
                </c:pt>
                <c:pt idx="30">
                  <c:v>10</c:v>
                </c:pt>
                <c:pt idx="31">
                  <c:v>10</c:v>
                </c:pt>
                <c:pt idx="32">
                  <c:v>12</c:v>
                </c:pt>
                <c:pt idx="33">
                  <c:v>13</c:v>
                </c:pt>
                <c:pt idx="34">
                  <c:v>8</c:v>
                </c:pt>
                <c:pt idx="35">
                  <c:v>3</c:v>
                </c:pt>
                <c:pt idx="36">
                  <c:v>14</c:v>
                </c:pt>
                <c:pt idx="37">
                  <c:v>12</c:v>
                </c:pt>
                <c:pt idx="38">
                  <c:v>10</c:v>
                </c:pt>
                <c:pt idx="39">
                  <c:v>0</c:v>
                </c:pt>
                <c:pt idx="40">
                  <c:v>1</c:v>
                </c:pt>
                <c:pt idx="41">
                  <c:v>6</c:v>
                </c:pt>
                <c:pt idx="42">
                  <c:v>11</c:v>
                </c:pt>
                <c:pt idx="43">
                  <c:v>6</c:v>
                </c:pt>
                <c:pt idx="44">
                  <c:v>-1</c:v>
                </c:pt>
                <c:pt idx="45">
                  <c:v>6</c:v>
                </c:pt>
                <c:pt idx="46">
                  <c:v>-2</c:v>
                </c:pt>
                <c:pt idx="47">
                  <c:v>0</c:v>
                </c:pt>
                <c:pt idx="48">
                  <c:v>4</c:v>
                </c:pt>
                <c:pt idx="49">
                  <c:v>-1</c:v>
                </c:pt>
                <c:pt idx="50">
                  <c:v>7</c:v>
                </c:pt>
                <c:pt idx="51">
                  <c:v>-1</c:v>
                </c:pt>
                <c:pt idx="52">
                  <c:v>2</c:v>
                </c:pt>
                <c:pt idx="53">
                  <c:v>-2</c:v>
                </c:pt>
                <c:pt idx="54">
                  <c:v>-2</c:v>
                </c:pt>
                <c:pt idx="55">
                  <c:v>-4</c:v>
                </c:pt>
                <c:pt idx="56">
                  <c:v>0</c:v>
                </c:pt>
                <c:pt idx="57">
                  <c:v>3</c:v>
                </c:pt>
                <c:pt idx="58">
                  <c:v>-5</c:v>
                </c:pt>
                <c:pt idx="59">
                  <c:v>0</c:v>
                </c:pt>
                <c:pt idx="60">
                  <c:v>15</c:v>
                </c:pt>
                <c:pt idx="61">
                  <c:v>3</c:v>
                </c:pt>
                <c:pt idx="62">
                  <c:v>1</c:v>
                </c:pt>
                <c:pt idx="63">
                  <c:v>1</c:v>
                </c:pt>
                <c:pt idx="64">
                  <c:v>0</c:v>
                </c:pt>
                <c:pt idx="65">
                  <c:v>-1</c:v>
                </c:pt>
                <c:pt idx="66">
                  <c:v>8</c:v>
                </c:pt>
                <c:pt idx="67">
                  <c:v>8</c:v>
                </c:pt>
                <c:pt idx="68">
                  <c:v>8</c:v>
                </c:pt>
                <c:pt idx="69">
                  <c:v>9</c:v>
                </c:pt>
              </c:numCache>
            </c:numRef>
          </c:val>
          <c:smooth val="0"/>
          <c:extLst xmlns:c16r2="http://schemas.microsoft.com/office/drawing/2015/06/chart">
            <c:ext xmlns:c16="http://schemas.microsoft.com/office/drawing/2014/chart" uri="{C3380CC4-5D6E-409C-BE32-E72D297353CC}">
              <c16:uniqueId val="{00000001-EF6F-438B-9409-43D9F0C4254E}"/>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Analysis'!$B$75:$BS$75</c:f>
              <c:numCache>
                <c:formatCode>General</c:formatCode>
                <c:ptCount val="70"/>
                <c:pt idx="0">
                  <c:v>5</c:v>
                </c:pt>
                <c:pt idx="1">
                  <c:v>10</c:v>
                </c:pt>
                <c:pt idx="2">
                  <c:v>9</c:v>
                </c:pt>
                <c:pt idx="3">
                  <c:v>10</c:v>
                </c:pt>
                <c:pt idx="4">
                  <c:v>9</c:v>
                </c:pt>
                <c:pt idx="5">
                  <c:v>8</c:v>
                </c:pt>
                <c:pt idx="6">
                  <c:v>6</c:v>
                </c:pt>
                <c:pt idx="7">
                  <c:v>4</c:v>
                </c:pt>
                <c:pt idx="8">
                  <c:v>6</c:v>
                </c:pt>
                <c:pt idx="9">
                  <c:v>0</c:v>
                </c:pt>
                <c:pt idx="10">
                  <c:v>4</c:v>
                </c:pt>
                <c:pt idx="11">
                  <c:v>-3</c:v>
                </c:pt>
                <c:pt idx="12">
                  <c:v>-3</c:v>
                </c:pt>
                <c:pt idx="13">
                  <c:v>2</c:v>
                </c:pt>
                <c:pt idx="14">
                  <c:v>15</c:v>
                </c:pt>
                <c:pt idx="15">
                  <c:v>10</c:v>
                </c:pt>
                <c:pt idx="16">
                  <c:v>4</c:v>
                </c:pt>
                <c:pt idx="17">
                  <c:v>1</c:v>
                </c:pt>
                <c:pt idx="18">
                  <c:v>-2</c:v>
                </c:pt>
                <c:pt idx="19">
                  <c:v>1</c:v>
                </c:pt>
                <c:pt idx="20">
                  <c:v>4</c:v>
                </c:pt>
                <c:pt idx="21">
                  <c:v>7</c:v>
                </c:pt>
                <c:pt idx="22">
                  <c:v>5</c:v>
                </c:pt>
                <c:pt idx="23">
                  <c:v>8</c:v>
                </c:pt>
                <c:pt idx="24">
                  <c:v>6</c:v>
                </c:pt>
                <c:pt idx="25">
                  <c:v>3</c:v>
                </c:pt>
                <c:pt idx="26">
                  <c:v>9</c:v>
                </c:pt>
                <c:pt idx="27">
                  <c:v>10</c:v>
                </c:pt>
                <c:pt idx="28">
                  <c:v>14</c:v>
                </c:pt>
                <c:pt idx="29">
                  <c:v>2</c:v>
                </c:pt>
                <c:pt idx="30">
                  <c:v>3</c:v>
                </c:pt>
                <c:pt idx="31">
                  <c:v>1</c:v>
                </c:pt>
                <c:pt idx="32">
                  <c:v>15</c:v>
                </c:pt>
                <c:pt idx="33">
                  <c:v>14</c:v>
                </c:pt>
                <c:pt idx="34">
                  <c:v>11</c:v>
                </c:pt>
                <c:pt idx="35">
                  <c:v>6</c:v>
                </c:pt>
                <c:pt idx="36">
                  <c:v>12</c:v>
                </c:pt>
                <c:pt idx="37">
                  <c:v>12</c:v>
                </c:pt>
                <c:pt idx="38">
                  <c:v>-1</c:v>
                </c:pt>
                <c:pt idx="39">
                  <c:v>1</c:v>
                </c:pt>
                <c:pt idx="40">
                  <c:v>1</c:v>
                </c:pt>
                <c:pt idx="41">
                  <c:v>3</c:v>
                </c:pt>
                <c:pt idx="42">
                  <c:v>10</c:v>
                </c:pt>
                <c:pt idx="43">
                  <c:v>3</c:v>
                </c:pt>
                <c:pt idx="44">
                  <c:v>1</c:v>
                </c:pt>
                <c:pt idx="45">
                  <c:v>8</c:v>
                </c:pt>
                <c:pt idx="46">
                  <c:v>-1</c:v>
                </c:pt>
                <c:pt idx="47">
                  <c:v>8</c:v>
                </c:pt>
                <c:pt idx="48">
                  <c:v>4</c:v>
                </c:pt>
                <c:pt idx="49">
                  <c:v>-3</c:v>
                </c:pt>
                <c:pt idx="50">
                  <c:v>5</c:v>
                </c:pt>
                <c:pt idx="51">
                  <c:v>-1</c:v>
                </c:pt>
                <c:pt idx="52">
                  <c:v>3</c:v>
                </c:pt>
                <c:pt idx="53">
                  <c:v>-9</c:v>
                </c:pt>
                <c:pt idx="54">
                  <c:v>-8</c:v>
                </c:pt>
                <c:pt idx="55">
                  <c:v>-5</c:v>
                </c:pt>
                <c:pt idx="56">
                  <c:v>4</c:v>
                </c:pt>
                <c:pt idx="57">
                  <c:v>6</c:v>
                </c:pt>
                <c:pt idx="58">
                  <c:v>-8</c:v>
                </c:pt>
                <c:pt idx="59">
                  <c:v>0</c:v>
                </c:pt>
                <c:pt idx="60">
                  <c:v>11</c:v>
                </c:pt>
                <c:pt idx="61">
                  <c:v>3</c:v>
                </c:pt>
                <c:pt idx="62">
                  <c:v>2</c:v>
                </c:pt>
                <c:pt idx="63">
                  <c:v>1</c:v>
                </c:pt>
                <c:pt idx="64">
                  <c:v>4</c:v>
                </c:pt>
                <c:pt idx="65">
                  <c:v>4</c:v>
                </c:pt>
                <c:pt idx="66">
                  <c:v>1</c:v>
                </c:pt>
                <c:pt idx="67">
                  <c:v>11</c:v>
                </c:pt>
                <c:pt idx="68">
                  <c:v>5</c:v>
                </c:pt>
                <c:pt idx="69">
                  <c:v>11</c:v>
                </c:pt>
              </c:numCache>
            </c:numRef>
          </c:val>
          <c:smooth val="0"/>
          <c:extLst xmlns:c16r2="http://schemas.microsoft.com/office/drawing/2015/06/chart">
            <c:ext xmlns:c16="http://schemas.microsoft.com/office/drawing/2014/chart" uri="{C3380CC4-5D6E-409C-BE32-E72D297353CC}">
              <c16:uniqueId val="{00000002-EF6F-438B-9409-43D9F0C4254E}"/>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Analysis'!$B$95:$BS$95</c:f>
              <c:numCache>
                <c:formatCode>General</c:formatCode>
                <c:ptCount val="70"/>
                <c:pt idx="0">
                  <c:v>4</c:v>
                </c:pt>
                <c:pt idx="1">
                  <c:v>1</c:v>
                </c:pt>
                <c:pt idx="2">
                  <c:v>5</c:v>
                </c:pt>
                <c:pt idx="3">
                  <c:v>0</c:v>
                </c:pt>
                <c:pt idx="4">
                  <c:v>4</c:v>
                </c:pt>
                <c:pt idx="5">
                  <c:v>3</c:v>
                </c:pt>
                <c:pt idx="6">
                  <c:v>5</c:v>
                </c:pt>
                <c:pt idx="7">
                  <c:v>6</c:v>
                </c:pt>
                <c:pt idx="8">
                  <c:v>0</c:v>
                </c:pt>
                <c:pt idx="9">
                  <c:v>7</c:v>
                </c:pt>
                <c:pt idx="10">
                  <c:v>5</c:v>
                </c:pt>
                <c:pt idx="11">
                  <c:v>-6</c:v>
                </c:pt>
                <c:pt idx="12">
                  <c:v>3</c:v>
                </c:pt>
                <c:pt idx="13">
                  <c:v>-8</c:v>
                </c:pt>
                <c:pt idx="14">
                  <c:v>8</c:v>
                </c:pt>
                <c:pt idx="15">
                  <c:v>5</c:v>
                </c:pt>
                <c:pt idx="16">
                  <c:v>0</c:v>
                </c:pt>
                <c:pt idx="17">
                  <c:v>0</c:v>
                </c:pt>
                <c:pt idx="18">
                  <c:v>4</c:v>
                </c:pt>
                <c:pt idx="19">
                  <c:v>2</c:v>
                </c:pt>
                <c:pt idx="20">
                  <c:v>7</c:v>
                </c:pt>
                <c:pt idx="21">
                  <c:v>4</c:v>
                </c:pt>
                <c:pt idx="22">
                  <c:v>4</c:v>
                </c:pt>
                <c:pt idx="23">
                  <c:v>9</c:v>
                </c:pt>
                <c:pt idx="24">
                  <c:v>6</c:v>
                </c:pt>
                <c:pt idx="25">
                  <c:v>9</c:v>
                </c:pt>
                <c:pt idx="26">
                  <c:v>7</c:v>
                </c:pt>
                <c:pt idx="27">
                  <c:v>4</c:v>
                </c:pt>
                <c:pt idx="28">
                  <c:v>12</c:v>
                </c:pt>
                <c:pt idx="29">
                  <c:v>11</c:v>
                </c:pt>
                <c:pt idx="30">
                  <c:v>10</c:v>
                </c:pt>
                <c:pt idx="31">
                  <c:v>10</c:v>
                </c:pt>
                <c:pt idx="32">
                  <c:v>12</c:v>
                </c:pt>
                <c:pt idx="33">
                  <c:v>7</c:v>
                </c:pt>
                <c:pt idx="34">
                  <c:v>8</c:v>
                </c:pt>
                <c:pt idx="35">
                  <c:v>0</c:v>
                </c:pt>
                <c:pt idx="36">
                  <c:v>0</c:v>
                </c:pt>
                <c:pt idx="37">
                  <c:v>12</c:v>
                </c:pt>
                <c:pt idx="38">
                  <c:v>12</c:v>
                </c:pt>
                <c:pt idx="39">
                  <c:v>1</c:v>
                </c:pt>
                <c:pt idx="40">
                  <c:v>12</c:v>
                </c:pt>
                <c:pt idx="41">
                  <c:v>3</c:v>
                </c:pt>
                <c:pt idx="42">
                  <c:v>5</c:v>
                </c:pt>
                <c:pt idx="43">
                  <c:v>9</c:v>
                </c:pt>
                <c:pt idx="44">
                  <c:v>7</c:v>
                </c:pt>
                <c:pt idx="45">
                  <c:v>8</c:v>
                </c:pt>
                <c:pt idx="46">
                  <c:v>8</c:v>
                </c:pt>
                <c:pt idx="47">
                  <c:v>4</c:v>
                </c:pt>
                <c:pt idx="48">
                  <c:v>0</c:v>
                </c:pt>
                <c:pt idx="49">
                  <c:v>5</c:v>
                </c:pt>
                <c:pt idx="50">
                  <c:v>5</c:v>
                </c:pt>
                <c:pt idx="51">
                  <c:v>5</c:v>
                </c:pt>
                <c:pt idx="52">
                  <c:v>10</c:v>
                </c:pt>
                <c:pt idx="53">
                  <c:v>3</c:v>
                </c:pt>
                <c:pt idx="54">
                  <c:v>1</c:v>
                </c:pt>
                <c:pt idx="55">
                  <c:v>-8</c:v>
                </c:pt>
                <c:pt idx="56">
                  <c:v>-4</c:v>
                </c:pt>
                <c:pt idx="57">
                  <c:v>5</c:v>
                </c:pt>
                <c:pt idx="58">
                  <c:v>0</c:v>
                </c:pt>
                <c:pt idx="59">
                  <c:v>2</c:v>
                </c:pt>
                <c:pt idx="60">
                  <c:v>-8</c:v>
                </c:pt>
                <c:pt idx="61">
                  <c:v>0</c:v>
                </c:pt>
                <c:pt idx="62">
                  <c:v>0</c:v>
                </c:pt>
                <c:pt idx="63">
                  <c:v>1</c:v>
                </c:pt>
                <c:pt idx="64">
                  <c:v>-5</c:v>
                </c:pt>
                <c:pt idx="65">
                  <c:v>-9</c:v>
                </c:pt>
                <c:pt idx="66">
                  <c:v>-2</c:v>
                </c:pt>
                <c:pt idx="67">
                  <c:v>4</c:v>
                </c:pt>
                <c:pt idx="68">
                  <c:v>-3</c:v>
                </c:pt>
                <c:pt idx="69">
                  <c:v>-5</c:v>
                </c:pt>
              </c:numCache>
            </c:numRef>
          </c:val>
          <c:smooth val="0"/>
          <c:extLst xmlns:c16r2="http://schemas.microsoft.com/office/drawing/2015/06/chart">
            <c:ext xmlns:c16="http://schemas.microsoft.com/office/drawing/2014/chart" uri="{C3380CC4-5D6E-409C-BE32-E72D297353CC}">
              <c16:uniqueId val="{00000003-EF6F-438B-9409-43D9F0C4254E}"/>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Analysis'!$B$115:$BS$115</c:f>
              <c:numCache>
                <c:formatCode>General</c:formatCode>
                <c:ptCount val="70"/>
                <c:pt idx="0">
                  <c:v>1</c:v>
                </c:pt>
                <c:pt idx="1">
                  <c:v>-2</c:v>
                </c:pt>
                <c:pt idx="2">
                  <c:v>1</c:v>
                </c:pt>
                <c:pt idx="3">
                  <c:v>-3</c:v>
                </c:pt>
                <c:pt idx="4">
                  <c:v>-4</c:v>
                </c:pt>
                <c:pt idx="5">
                  <c:v>4</c:v>
                </c:pt>
                <c:pt idx="6">
                  <c:v>3</c:v>
                </c:pt>
                <c:pt idx="7">
                  <c:v>5</c:v>
                </c:pt>
                <c:pt idx="8">
                  <c:v>0</c:v>
                </c:pt>
                <c:pt idx="9">
                  <c:v>0</c:v>
                </c:pt>
                <c:pt idx="10">
                  <c:v>0</c:v>
                </c:pt>
                <c:pt idx="11">
                  <c:v>-5</c:v>
                </c:pt>
                <c:pt idx="12">
                  <c:v>0</c:v>
                </c:pt>
                <c:pt idx="13">
                  <c:v>-6</c:v>
                </c:pt>
                <c:pt idx="14">
                  <c:v>5</c:v>
                </c:pt>
                <c:pt idx="15">
                  <c:v>0</c:v>
                </c:pt>
                <c:pt idx="16">
                  <c:v>0</c:v>
                </c:pt>
                <c:pt idx="17">
                  <c:v>0</c:v>
                </c:pt>
                <c:pt idx="18">
                  <c:v>4</c:v>
                </c:pt>
                <c:pt idx="19">
                  <c:v>-5</c:v>
                </c:pt>
                <c:pt idx="20">
                  <c:v>4</c:v>
                </c:pt>
                <c:pt idx="21">
                  <c:v>1</c:v>
                </c:pt>
                <c:pt idx="22">
                  <c:v>0</c:v>
                </c:pt>
                <c:pt idx="23">
                  <c:v>-10</c:v>
                </c:pt>
                <c:pt idx="24">
                  <c:v>-8</c:v>
                </c:pt>
                <c:pt idx="25">
                  <c:v>0</c:v>
                </c:pt>
                <c:pt idx="26">
                  <c:v>0</c:v>
                </c:pt>
                <c:pt idx="27">
                  <c:v>0</c:v>
                </c:pt>
                <c:pt idx="28">
                  <c:v>1</c:v>
                </c:pt>
                <c:pt idx="29">
                  <c:v>-8</c:v>
                </c:pt>
                <c:pt idx="30">
                  <c:v>-8</c:v>
                </c:pt>
                <c:pt idx="31">
                  <c:v>-10</c:v>
                </c:pt>
                <c:pt idx="32">
                  <c:v>-10</c:v>
                </c:pt>
                <c:pt idx="33">
                  <c:v>-8</c:v>
                </c:pt>
                <c:pt idx="34">
                  <c:v>-8</c:v>
                </c:pt>
                <c:pt idx="35">
                  <c:v>-7</c:v>
                </c:pt>
                <c:pt idx="36">
                  <c:v>-1</c:v>
                </c:pt>
                <c:pt idx="37">
                  <c:v>-1</c:v>
                </c:pt>
                <c:pt idx="38">
                  <c:v>-9</c:v>
                </c:pt>
                <c:pt idx="39">
                  <c:v>-9</c:v>
                </c:pt>
                <c:pt idx="40">
                  <c:v>-9</c:v>
                </c:pt>
                <c:pt idx="41">
                  <c:v>-13</c:v>
                </c:pt>
                <c:pt idx="42">
                  <c:v>-7</c:v>
                </c:pt>
                <c:pt idx="43">
                  <c:v>-3</c:v>
                </c:pt>
                <c:pt idx="44">
                  <c:v>-5</c:v>
                </c:pt>
                <c:pt idx="45">
                  <c:v>-1</c:v>
                </c:pt>
                <c:pt idx="46">
                  <c:v>-10</c:v>
                </c:pt>
                <c:pt idx="47">
                  <c:v>-1</c:v>
                </c:pt>
                <c:pt idx="48">
                  <c:v>0</c:v>
                </c:pt>
                <c:pt idx="49">
                  <c:v>-5</c:v>
                </c:pt>
                <c:pt idx="50">
                  <c:v>2</c:v>
                </c:pt>
                <c:pt idx="51">
                  <c:v>2</c:v>
                </c:pt>
                <c:pt idx="52">
                  <c:v>3</c:v>
                </c:pt>
                <c:pt idx="53">
                  <c:v>5</c:v>
                </c:pt>
                <c:pt idx="54">
                  <c:v>-4</c:v>
                </c:pt>
                <c:pt idx="55">
                  <c:v>-5</c:v>
                </c:pt>
                <c:pt idx="56">
                  <c:v>5</c:v>
                </c:pt>
                <c:pt idx="57">
                  <c:v>0</c:v>
                </c:pt>
                <c:pt idx="58">
                  <c:v>0</c:v>
                </c:pt>
                <c:pt idx="59">
                  <c:v>3</c:v>
                </c:pt>
                <c:pt idx="60">
                  <c:v>-7</c:v>
                </c:pt>
                <c:pt idx="61">
                  <c:v>-11</c:v>
                </c:pt>
                <c:pt idx="62">
                  <c:v>-4</c:v>
                </c:pt>
                <c:pt idx="63">
                  <c:v>-1</c:v>
                </c:pt>
                <c:pt idx="64">
                  <c:v>-9</c:v>
                </c:pt>
                <c:pt idx="65">
                  <c:v>-6</c:v>
                </c:pt>
                <c:pt idx="66">
                  <c:v>-2</c:v>
                </c:pt>
                <c:pt idx="67">
                  <c:v>-16</c:v>
                </c:pt>
                <c:pt idx="68">
                  <c:v>-11</c:v>
                </c:pt>
                <c:pt idx="69">
                  <c:v>-11</c:v>
                </c:pt>
              </c:numCache>
            </c:numRef>
          </c:val>
          <c:smooth val="0"/>
          <c:extLst xmlns:c16r2="http://schemas.microsoft.com/office/drawing/2015/06/chart">
            <c:ext xmlns:c16="http://schemas.microsoft.com/office/drawing/2014/chart" uri="{C3380CC4-5D6E-409C-BE32-E72D297353CC}">
              <c16:uniqueId val="{00000004-EF6F-438B-9409-43D9F0C4254E}"/>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Analysis'!$BN$135:$BR$135</c:f>
              <c:numCache>
                <c:formatCode>General</c:formatCode>
                <c:ptCount val="5"/>
                <c:pt idx="0">
                  <c:v>0</c:v>
                </c:pt>
                <c:pt idx="1">
                  <c:v>2</c:v>
                </c:pt>
                <c:pt idx="2">
                  <c:v>0</c:v>
                </c:pt>
                <c:pt idx="3">
                  <c:v>1</c:v>
                </c:pt>
                <c:pt idx="4">
                  <c:v>3</c:v>
                </c:pt>
              </c:numCache>
            </c:numRef>
          </c:val>
          <c:smooth val="0"/>
          <c:extLst xmlns:c16r2="http://schemas.microsoft.com/office/drawing/2015/06/chart">
            <c:ext xmlns:c16="http://schemas.microsoft.com/office/drawing/2014/chart" uri="{C3380CC4-5D6E-409C-BE32-E72D297353CC}">
              <c16:uniqueId val="{00000005-EF6F-438B-9409-43D9F0C4254E}"/>
            </c:ext>
          </c:extLst>
        </c:ser>
        <c:dLbls>
          <c:showLegendKey val="0"/>
          <c:showVal val="0"/>
          <c:showCatName val="0"/>
          <c:showSerName val="0"/>
          <c:showPercent val="0"/>
          <c:showBubbleSize val="0"/>
        </c:dLbls>
        <c:marker val="1"/>
        <c:smooth val="0"/>
        <c:axId val="-1275620880"/>
        <c:axId val="-1275612720"/>
      </c:lineChart>
      <c:catAx>
        <c:axId val="-12756208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1" i="0" u="none" strike="noStrike" kern="1200" baseline="0">
                <a:solidFill>
                  <a:schemeClr val="lt1">
                    <a:lumMod val="85000"/>
                  </a:schemeClr>
                </a:solidFill>
                <a:latin typeface="+mn-lt"/>
                <a:ea typeface="+mn-ea"/>
                <a:cs typeface="+mn-cs"/>
              </a:defRPr>
            </a:pPr>
            <a:endParaRPr lang="bg-BG"/>
          </a:p>
        </c:txPr>
        <c:crossAx val="-1275612720"/>
        <c:crosses val="autoZero"/>
        <c:auto val="1"/>
        <c:lblAlgn val="ctr"/>
        <c:lblOffset val="100"/>
        <c:noMultiLvlLbl val="0"/>
      </c:catAx>
      <c:valAx>
        <c:axId val="-127561272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75620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Printing</a:t>
            </a:r>
            <a:r>
              <a:rPr lang="en-US" sz="3000" baseline="0"/>
              <a:t> and releated activities</a:t>
            </a:r>
            <a:endParaRPr lang="en-US" sz="3000"/>
          </a:p>
        </c:rich>
      </c:tx>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Analysis'!$A$35</c:f>
              <c:strCache>
                <c:ptCount val="1"/>
                <c:pt idx="0">
                  <c:v>Printing &amp; Related Support Activities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Analysis'!$B$35:$BS$35</c:f>
              <c:numCache>
                <c:formatCode>General</c:formatCode>
                <c:ptCount val="70"/>
                <c:pt idx="0">
                  <c:v>12</c:v>
                </c:pt>
                <c:pt idx="1">
                  <c:v>11</c:v>
                </c:pt>
                <c:pt idx="2">
                  <c:v>0</c:v>
                </c:pt>
                <c:pt idx="3">
                  <c:v>12</c:v>
                </c:pt>
                <c:pt idx="4">
                  <c:v>5</c:v>
                </c:pt>
                <c:pt idx="5">
                  <c:v>0</c:v>
                </c:pt>
                <c:pt idx="6">
                  <c:v>0</c:v>
                </c:pt>
                <c:pt idx="7">
                  <c:v>7</c:v>
                </c:pt>
                <c:pt idx="8">
                  <c:v>7</c:v>
                </c:pt>
                <c:pt idx="9">
                  <c:v>5</c:v>
                </c:pt>
                <c:pt idx="10">
                  <c:v>6</c:v>
                </c:pt>
                <c:pt idx="11">
                  <c:v>5</c:v>
                </c:pt>
                <c:pt idx="12">
                  <c:v>-4</c:v>
                </c:pt>
                <c:pt idx="13">
                  <c:v>12</c:v>
                </c:pt>
                <c:pt idx="14">
                  <c:v>10</c:v>
                </c:pt>
                <c:pt idx="15">
                  <c:v>10</c:v>
                </c:pt>
                <c:pt idx="16">
                  <c:v>13</c:v>
                </c:pt>
                <c:pt idx="17">
                  <c:v>10</c:v>
                </c:pt>
                <c:pt idx="18">
                  <c:v>6</c:v>
                </c:pt>
                <c:pt idx="19">
                  <c:v>-11</c:v>
                </c:pt>
                <c:pt idx="20">
                  <c:v>3</c:v>
                </c:pt>
                <c:pt idx="21">
                  <c:v>-6</c:v>
                </c:pt>
                <c:pt idx="22">
                  <c:v>-4</c:v>
                </c:pt>
                <c:pt idx="23">
                  <c:v>-1</c:v>
                </c:pt>
                <c:pt idx="24">
                  <c:v>3</c:v>
                </c:pt>
                <c:pt idx="25">
                  <c:v>16</c:v>
                </c:pt>
                <c:pt idx="26">
                  <c:v>2</c:v>
                </c:pt>
                <c:pt idx="27">
                  <c:v>1</c:v>
                </c:pt>
                <c:pt idx="28">
                  <c:v>5</c:v>
                </c:pt>
                <c:pt idx="29">
                  <c:v>7</c:v>
                </c:pt>
                <c:pt idx="30">
                  <c:v>2</c:v>
                </c:pt>
                <c:pt idx="31">
                  <c:v>3</c:v>
                </c:pt>
                <c:pt idx="32">
                  <c:v>0</c:v>
                </c:pt>
                <c:pt idx="33">
                  <c:v>8</c:v>
                </c:pt>
                <c:pt idx="34">
                  <c:v>12</c:v>
                </c:pt>
                <c:pt idx="35">
                  <c:v>-4</c:v>
                </c:pt>
                <c:pt idx="36">
                  <c:v>15</c:v>
                </c:pt>
                <c:pt idx="37">
                  <c:v>13</c:v>
                </c:pt>
                <c:pt idx="38">
                  <c:v>3</c:v>
                </c:pt>
                <c:pt idx="39">
                  <c:v>13</c:v>
                </c:pt>
                <c:pt idx="40">
                  <c:v>14</c:v>
                </c:pt>
                <c:pt idx="41">
                  <c:v>11</c:v>
                </c:pt>
                <c:pt idx="42">
                  <c:v>1</c:v>
                </c:pt>
                <c:pt idx="43">
                  <c:v>0</c:v>
                </c:pt>
                <c:pt idx="44">
                  <c:v>3</c:v>
                </c:pt>
                <c:pt idx="45">
                  <c:v>-3</c:v>
                </c:pt>
                <c:pt idx="46">
                  <c:v>-6</c:v>
                </c:pt>
                <c:pt idx="47">
                  <c:v>9</c:v>
                </c:pt>
                <c:pt idx="48">
                  <c:v>16</c:v>
                </c:pt>
                <c:pt idx="49">
                  <c:v>16</c:v>
                </c:pt>
                <c:pt idx="50">
                  <c:v>10</c:v>
                </c:pt>
                <c:pt idx="51">
                  <c:v>11</c:v>
                </c:pt>
                <c:pt idx="52">
                  <c:v>11</c:v>
                </c:pt>
                <c:pt idx="53">
                  <c:v>8</c:v>
                </c:pt>
                <c:pt idx="54">
                  <c:v>0</c:v>
                </c:pt>
                <c:pt idx="55">
                  <c:v>-14</c:v>
                </c:pt>
                <c:pt idx="56">
                  <c:v>4</c:v>
                </c:pt>
                <c:pt idx="57">
                  <c:v>-12</c:v>
                </c:pt>
                <c:pt idx="58">
                  <c:v>-13</c:v>
                </c:pt>
                <c:pt idx="59">
                  <c:v>-8</c:v>
                </c:pt>
                <c:pt idx="60">
                  <c:v>11</c:v>
                </c:pt>
                <c:pt idx="61">
                  <c:v>10</c:v>
                </c:pt>
                <c:pt idx="62">
                  <c:v>-15</c:v>
                </c:pt>
                <c:pt idx="63">
                  <c:v>-11</c:v>
                </c:pt>
                <c:pt idx="64">
                  <c:v>10</c:v>
                </c:pt>
                <c:pt idx="65">
                  <c:v>10</c:v>
                </c:pt>
                <c:pt idx="66">
                  <c:v>-3</c:v>
                </c:pt>
                <c:pt idx="67">
                  <c:v>-3</c:v>
                </c:pt>
                <c:pt idx="68">
                  <c:v>0</c:v>
                </c:pt>
                <c:pt idx="69">
                  <c:v>-2</c:v>
                </c:pt>
              </c:numCache>
            </c:numRef>
          </c:val>
          <c:extLst xmlns:c16r2="http://schemas.microsoft.com/office/drawing/2015/06/chart">
            <c:ext xmlns:c16="http://schemas.microsoft.com/office/drawing/2014/chart" uri="{C3380CC4-5D6E-409C-BE32-E72D297353CC}">
              <c16:uniqueId val="{00000000-D318-449A-8DA4-2D77D79D9F7B}"/>
            </c:ext>
          </c:extLst>
        </c:ser>
        <c:dLbls>
          <c:showLegendKey val="0"/>
          <c:showVal val="0"/>
          <c:showCatName val="0"/>
          <c:showSerName val="0"/>
          <c:showPercent val="0"/>
          <c:showBubbleSize val="0"/>
        </c:dLbls>
        <c:gapWidth val="219"/>
        <c:overlap val="-27"/>
        <c:axId val="-1275621424"/>
        <c:axId val="-1275612176"/>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Analysis'!$B$56:$BS$56</c:f>
              <c:numCache>
                <c:formatCode>General</c:formatCode>
                <c:ptCount val="70"/>
                <c:pt idx="0">
                  <c:v>10</c:v>
                </c:pt>
                <c:pt idx="1">
                  <c:v>9</c:v>
                </c:pt>
                <c:pt idx="2">
                  <c:v>-7</c:v>
                </c:pt>
                <c:pt idx="3">
                  <c:v>0</c:v>
                </c:pt>
                <c:pt idx="4">
                  <c:v>0</c:v>
                </c:pt>
                <c:pt idx="5">
                  <c:v>0</c:v>
                </c:pt>
                <c:pt idx="6">
                  <c:v>0</c:v>
                </c:pt>
                <c:pt idx="7">
                  <c:v>7</c:v>
                </c:pt>
                <c:pt idx="8">
                  <c:v>8</c:v>
                </c:pt>
                <c:pt idx="9">
                  <c:v>0</c:v>
                </c:pt>
                <c:pt idx="10">
                  <c:v>6</c:v>
                </c:pt>
                <c:pt idx="11">
                  <c:v>0</c:v>
                </c:pt>
                <c:pt idx="12">
                  <c:v>0</c:v>
                </c:pt>
                <c:pt idx="13">
                  <c:v>8</c:v>
                </c:pt>
                <c:pt idx="14">
                  <c:v>14</c:v>
                </c:pt>
                <c:pt idx="15">
                  <c:v>13</c:v>
                </c:pt>
                <c:pt idx="16">
                  <c:v>11</c:v>
                </c:pt>
                <c:pt idx="17">
                  <c:v>10</c:v>
                </c:pt>
                <c:pt idx="18">
                  <c:v>0</c:v>
                </c:pt>
                <c:pt idx="19">
                  <c:v>-5</c:v>
                </c:pt>
                <c:pt idx="20">
                  <c:v>-6</c:v>
                </c:pt>
                <c:pt idx="21">
                  <c:v>-8</c:v>
                </c:pt>
                <c:pt idx="22">
                  <c:v>-3</c:v>
                </c:pt>
                <c:pt idx="23">
                  <c:v>0</c:v>
                </c:pt>
                <c:pt idx="24">
                  <c:v>0</c:v>
                </c:pt>
                <c:pt idx="25">
                  <c:v>17</c:v>
                </c:pt>
                <c:pt idx="26">
                  <c:v>9</c:v>
                </c:pt>
                <c:pt idx="27">
                  <c:v>7</c:v>
                </c:pt>
                <c:pt idx="28">
                  <c:v>5</c:v>
                </c:pt>
                <c:pt idx="29">
                  <c:v>9</c:v>
                </c:pt>
                <c:pt idx="30">
                  <c:v>6</c:v>
                </c:pt>
                <c:pt idx="31">
                  <c:v>-1</c:v>
                </c:pt>
                <c:pt idx="32">
                  <c:v>-3</c:v>
                </c:pt>
                <c:pt idx="33">
                  <c:v>8</c:v>
                </c:pt>
                <c:pt idx="34">
                  <c:v>9</c:v>
                </c:pt>
                <c:pt idx="35">
                  <c:v>-2</c:v>
                </c:pt>
                <c:pt idx="36">
                  <c:v>13</c:v>
                </c:pt>
                <c:pt idx="37">
                  <c:v>8</c:v>
                </c:pt>
                <c:pt idx="38">
                  <c:v>0</c:v>
                </c:pt>
                <c:pt idx="39">
                  <c:v>8</c:v>
                </c:pt>
                <c:pt idx="40">
                  <c:v>13</c:v>
                </c:pt>
                <c:pt idx="41">
                  <c:v>16</c:v>
                </c:pt>
                <c:pt idx="42">
                  <c:v>0</c:v>
                </c:pt>
                <c:pt idx="43">
                  <c:v>8</c:v>
                </c:pt>
                <c:pt idx="44">
                  <c:v>7</c:v>
                </c:pt>
                <c:pt idx="45">
                  <c:v>-3</c:v>
                </c:pt>
                <c:pt idx="46">
                  <c:v>0</c:v>
                </c:pt>
                <c:pt idx="47">
                  <c:v>10</c:v>
                </c:pt>
                <c:pt idx="48">
                  <c:v>11</c:v>
                </c:pt>
                <c:pt idx="49">
                  <c:v>13</c:v>
                </c:pt>
                <c:pt idx="50">
                  <c:v>10</c:v>
                </c:pt>
                <c:pt idx="51">
                  <c:v>11</c:v>
                </c:pt>
                <c:pt idx="52">
                  <c:v>7</c:v>
                </c:pt>
                <c:pt idx="53">
                  <c:v>5</c:v>
                </c:pt>
                <c:pt idx="54">
                  <c:v>0</c:v>
                </c:pt>
                <c:pt idx="55">
                  <c:v>0</c:v>
                </c:pt>
                <c:pt idx="56">
                  <c:v>0</c:v>
                </c:pt>
                <c:pt idx="57">
                  <c:v>-10</c:v>
                </c:pt>
                <c:pt idx="58">
                  <c:v>-9</c:v>
                </c:pt>
                <c:pt idx="59">
                  <c:v>-5</c:v>
                </c:pt>
                <c:pt idx="60">
                  <c:v>14</c:v>
                </c:pt>
                <c:pt idx="61">
                  <c:v>8</c:v>
                </c:pt>
                <c:pt idx="62">
                  <c:v>-14</c:v>
                </c:pt>
                <c:pt idx="63">
                  <c:v>-12</c:v>
                </c:pt>
                <c:pt idx="64">
                  <c:v>8</c:v>
                </c:pt>
                <c:pt idx="65">
                  <c:v>0</c:v>
                </c:pt>
                <c:pt idx="66">
                  <c:v>-1</c:v>
                </c:pt>
                <c:pt idx="67">
                  <c:v>7</c:v>
                </c:pt>
                <c:pt idx="68">
                  <c:v>0</c:v>
                </c:pt>
                <c:pt idx="69">
                  <c:v>-2</c:v>
                </c:pt>
              </c:numCache>
            </c:numRef>
          </c:val>
          <c:smooth val="0"/>
          <c:extLst xmlns:c16r2="http://schemas.microsoft.com/office/drawing/2015/06/chart">
            <c:ext xmlns:c16="http://schemas.microsoft.com/office/drawing/2014/chart" uri="{C3380CC4-5D6E-409C-BE32-E72D297353CC}">
              <c16:uniqueId val="{00000001-D318-449A-8DA4-2D77D79D9F7B}"/>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Analysis'!$B$76:$BS$76</c:f>
              <c:numCache>
                <c:formatCode>General</c:formatCode>
                <c:ptCount val="70"/>
                <c:pt idx="0">
                  <c:v>8</c:v>
                </c:pt>
                <c:pt idx="1">
                  <c:v>9</c:v>
                </c:pt>
                <c:pt idx="2">
                  <c:v>-5</c:v>
                </c:pt>
                <c:pt idx="3">
                  <c:v>9</c:v>
                </c:pt>
                <c:pt idx="4">
                  <c:v>0</c:v>
                </c:pt>
                <c:pt idx="5">
                  <c:v>0</c:v>
                </c:pt>
                <c:pt idx="6">
                  <c:v>0</c:v>
                </c:pt>
                <c:pt idx="7">
                  <c:v>9</c:v>
                </c:pt>
                <c:pt idx="8">
                  <c:v>8</c:v>
                </c:pt>
                <c:pt idx="9">
                  <c:v>0</c:v>
                </c:pt>
                <c:pt idx="10">
                  <c:v>7</c:v>
                </c:pt>
                <c:pt idx="11">
                  <c:v>0</c:v>
                </c:pt>
                <c:pt idx="12">
                  <c:v>0</c:v>
                </c:pt>
                <c:pt idx="13">
                  <c:v>8</c:v>
                </c:pt>
                <c:pt idx="14">
                  <c:v>10</c:v>
                </c:pt>
                <c:pt idx="15">
                  <c:v>7</c:v>
                </c:pt>
                <c:pt idx="16">
                  <c:v>12</c:v>
                </c:pt>
                <c:pt idx="17">
                  <c:v>9</c:v>
                </c:pt>
                <c:pt idx="18">
                  <c:v>8</c:v>
                </c:pt>
                <c:pt idx="19">
                  <c:v>-6</c:v>
                </c:pt>
                <c:pt idx="20">
                  <c:v>0</c:v>
                </c:pt>
                <c:pt idx="21">
                  <c:v>-6</c:v>
                </c:pt>
                <c:pt idx="22">
                  <c:v>0</c:v>
                </c:pt>
                <c:pt idx="23">
                  <c:v>0</c:v>
                </c:pt>
                <c:pt idx="24">
                  <c:v>-3</c:v>
                </c:pt>
                <c:pt idx="25">
                  <c:v>11</c:v>
                </c:pt>
                <c:pt idx="26">
                  <c:v>8</c:v>
                </c:pt>
                <c:pt idx="27">
                  <c:v>8</c:v>
                </c:pt>
                <c:pt idx="28">
                  <c:v>5</c:v>
                </c:pt>
                <c:pt idx="29">
                  <c:v>8</c:v>
                </c:pt>
                <c:pt idx="30">
                  <c:v>7</c:v>
                </c:pt>
                <c:pt idx="31">
                  <c:v>0</c:v>
                </c:pt>
                <c:pt idx="32">
                  <c:v>0</c:v>
                </c:pt>
                <c:pt idx="33">
                  <c:v>6</c:v>
                </c:pt>
                <c:pt idx="34">
                  <c:v>7</c:v>
                </c:pt>
                <c:pt idx="35">
                  <c:v>-1</c:v>
                </c:pt>
                <c:pt idx="36">
                  <c:v>14</c:v>
                </c:pt>
                <c:pt idx="37">
                  <c:v>14</c:v>
                </c:pt>
                <c:pt idx="38">
                  <c:v>11</c:v>
                </c:pt>
                <c:pt idx="39">
                  <c:v>9</c:v>
                </c:pt>
                <c:pt idx="40">
                  <c:v>13</c:v>
                </c:pt>
                <c:pt idx="41">
                  <c:v>0</c:v>
                </c:pt>
                <c:pt idx="42">
                  <c:v>16</c:v>
                </c:pt>
                <c:pt idx="43">
                  <c:v>14</c:v>
                </c:pt>
                <c:pt idx="44">
                  <c:v>9</c:v>
                </c:pt>
                <c:pt idx="45">
                  <c:v>-3</c:v>
                </c:pt>
                <c:pt idx="46">
                  <c:v>0</c:v>
                </c:pt>
                <c:pt idx="47">
                  <c:v>13</c:v>
                </c:pt>
                <c:pt idx="48">
                  <c:v>12</c:v>
                </c:pt>
                <c:pt idx="49">
                  <c:v>8</c:v>
                </c:pt>
                <c:pt idx="50">
                  <c:v>11</c:v>
                </c:pt>
                <c:pt idx="51">
                  <c:v>10</c:v>
                </c:pt>
                <c:pt idx="52">
                  <c:v>10</c:v>
                </c:pt>
                <c:pt idx="53">
                  <c:v>7</c:v>
                </c:pt>
                <c:pt idx="54">
                  <c:v>0</c:v>
                </c:pt>
                <c:pt idx="55">
                  <c:v>0</c:v>
                </c:pt>
                <c:pt idx="56">
                  <c:v>6</c:v>
                </c:pt>
                <c:pt idx="57">
                  <c:v>-9</c:v>
                </c:pt>
                <c:pt idx="58">
                  <c:v>-11</c:v>
                </c:pt>
                <c:pt idx="59">
                  <c:v>-6</c:v>
                </c:pt>
                <c:pt idx="60">
                  <c:v>10</c:v>
                </c:pt>
                <c:pt idx="61">
                  <c:v>8</c:v>
                </c:pt>
                <c:pt idx="62">
                  <c:v>-13</c:v>
                </c:pt>
                <c:pt idx="63">
                  <c:v>11</c:v>
                </c:pt>
                <c:pt idx="64">
                  <c:v>10</c:v>
                </c:pt>
                <c:pt idx="65">
                  <c:v>12</c:v>
                </c:pt>
                <c:pt idx="66">
                  <c:v>-1</c:v>
                </c:pt>
                <c:pt idx="67">
                  <c:v>0</c:v>
                </c:pt>
                <c:pt idx="68">
                  <c:v>0</c:v>
                </c:pt>
                <c:pt idx="69">
                  <c:v>0</c:v>
                </c:pt>
              </c:numCache>
            </c:numRef>
          </c:val>
          <c:smooth val="0"/>
          <c:extLst xmlns:c16r2="http://schemas.microsoft.com/office/drawing/2015/06/chart">
            <c:ext xmlns:c16="http://schemas.microsoft.com/office/drawing/2014/chart" uri="{C3380CC4-5D6E-409C-BE32-E72D297353CC}">
              <c16:uniqueId val="{00000002-D318-449A-8DA4-2D77D79D9F7B}"/>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Analysis'!$B$96:$BS$96</c:f>
              <c:numCache>
                <c:formatCode>General</c:formatCode>
                <c:ptCount val="70"/>
                <c:pt idx="0">
                  <c:v>7</c:v>
                </c:pt>
                <c:pt idx="1">
                  <c:v>10</c:v>
                </c:pt>
                <c:pt idx="2">
                  <c:v>7</c:v>
                </c:pt>
                <c:pt idx="3">
                  <c:v>11</c:v>
                </c:pt>
                <c:pt idx="4">
                  <c:v>13</c:v>
                </c:pt>
                <c:pt idx="5">
                  <c:v>0</c:v>
                </c:pt>
                <c:pt idx="6">
                  <c:v>0</c:v>
                </c:pt>
                <c:pt idx="7">
                  <c:v>8</c:v>
                </c:pt>
                <c:pt idx="8">
                  <c:v>5</c:v>
                </c:pt>
                <c:pt idx="9">
                  <c:v>8</c:v>
                </c:pt>
                <c:pt idx="10">
                  <c:v>6</c:v>
                </c:pt>
                <c:pt idx="11">
                  <c:v>4</c:v>
                </c:pt>
                <c:pt idx="12">
                  <c:v>0</c:v>
                </c:pt>
                <c:pt idx="13">
                  <c:v>6</c:v>
                </c:pt>
                <c:pt idx="14">
                  <c:v>9</c:v>
                </c:pt>
                <c:pt idx="15">
                  <c:v>8</c:v>
                </c:pt>
                <c:pt idx="16">
                  <c:v>6</c:v>
                </c:pt>
                <c:pt idx="17">
                  <c:v>7</c:v>
                </c:pt>
                <c:pt idx="18">
                  <c:v>5</c:v>
                </c:pt>
                <c:pt idx="19">
                  <c:v>-1</c:v>
                </c:pt>
                <c:pt idx="20">
                  <c:v>10</c:v>
                </c:pt>
                <c:pt idx="21">
                  <c:v>7</c:v>
                </c:pt>
                <c:pt idx="22">
                  <c:v>8</c:v>
                </c:pt>
                <c:pt idx="23">
                  <c:v>-1</c:v>
                </c:pt>
                <c:pt idx="24">
                  <c:v>9</c:v>
                </c:pt>
                <c:pt idx="25">
                  <c:v>13</c:v>
                </c:pt>
                <c:pt idx="26">
                  <c:v>10</c:v>
                </c:pt>
                <c:pt idx="27">
                  <c:v>0</c:v>
                </c:pt>
                <c:pt idx="28">
                  <c:v>9</c:v>
                </c:pt>
                <c:pt idx="29">
                  <c:v>7</c:v>
                </c:pt>
                <c:pt idx="30">
                  <c:v>8</c:v>
                </c:pt>
                <c:pt idx="31">
                  <c:v>8</c:v>
                </c:pt>
                <c:pt idx="32">
                  <c:v>14</c:v>
                </c:pt>
                <c:pt idx="33">
                  <c:v>0</c:v>
                </c:pt>
                <c:pt idx="34">
                  <c:v>0</c:v>
                </c:pt>
                <c:pt idx="35">
                  <c:v>-5</c:v>
                </c:pt>
                <c:pt idx="36">
                  <c:v>11</c:v>
                </c:pt>
                <c:pt idx="37">
                  <c:v>0</c:v>
                </c:pt>
                <c:pt idx="38">
                  <c:v>-2</c:v>
                </c:pt>
                <c:pt idx="39">
                  <c:v>-2</c:v>
                </c:pt>
                <c:pt idx="40">
                  <c:v>0</c:v>
                </c:pt>
                <c:pt idx="41">
                  <c:v>0</c:v>
                </c:pt>
                <c:pt idx="42">
                  <c:v>-4</c:v>
                </c:pt>
                <c:pt idx="43">
                  <c:v>-3</c:v>
                </c:pt>
                <c:pt idx="44">
                  <c:v>-1</c:v>
                </c:pt>
                <c:pt idx="45">
                  <c:v>0</c:v>
                </c:pt>
                <c:pt idx="46">
                  <c:v>-3</c:v>
                </c:pt>
                <c:pt idx="47">
                  <c:v>-4</c:v>
                </c:pt>
                <c:pt idx="48">
                  <c:v>0</c:v>
                </c:pt>
                <c:pt idx="49">
                  <c:v>10</c:v>
                </c:pt>
                <c:pt idx="50">
                  <c:v>0</c:v>
                </c:pt>
                <c:pt idx="51">
                  <c:v>10</c:v>
                </c:pt>
                <c:pt idx="52">
                  <c:v>11</c:v>
                </c:pt>
                <c:pt idx="53">
                  <c:v>8</c:v>
                </c:pt>
                <c:pt idx="54">
                  <c:v>-8</c:v>
                </c:pt>
                <c:pt idx="55">
                  <c:v>-11</c:v>
                </c:pt>
                <c:pt idx="56">
                  <c:v>5</c:v>
                </c:pt>
                <c:pt idx="57">
                  <c:v>-8</c:v>
                </c:pt>
                <c:pt idx="58">
                  <c:v>-9</c:v>
                </c:pt>
                <c:pt idx="59">
                  <c:v>0</c:v>
                </c:pt>
                <c:pt idx="60">
                  <c:v>0</c:v>
                </c:pt>
                <c:pt idx="61">
                  <c:v>3</c:v>
                </c:pt>
                <c:pt idx="62">
                  <c:v>-16</c:v>
                </c:pt>
                <c:pt idx="63">
                  <c:v>-16</c:v>
                </c:pt>
                <c:pt idx="64">
                  <c:v>-11</c:v>
                </c:pt>
                <c:pt idx="65">
                  <c:v>4</c:v>
                </c:pt>
                <c:pt idx="66">
                  <c:v>0</c:v>
                </c:pt>
                <c:pt idx="67">
                  <c:v>1</c:v>
                </c:pt>
                <c:pt idx="68">
                  <c:v>-5</c:v>
                </c:pt>
                <c:pt idx="69">
                  <c:v>-7</c:v>
                </c:pt>
              </c:numCache>
            </c:numRef>
          </c:val>
          <c:smooth val="0"/>
          <c:extLst xmlns:c16r2="http://schemas.microsoft.com/office/drawing/2015/06/chart">
            <c:ext xmlns:c16="http://schemas.microsoft.com/office/drawing/2014/chart" uri="{C3380CC4-5D6E-409C-BE32-E72D297353CC}">
              <c16:uniqueId val="{00000003-D318-449A-8DA4-2D77D79D9F7B}"/>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Analysis'!$B$116:$BS$116</c:f>
              <c:numCache>
                <c:formatCode>General</c:formatCode>
                <c:ptCount val="70"/>
                <c:pt idx="0">
                  <c:v>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-12</c:v>
                </c:pt>
                <c:pt idx="32">
                  <c:v>0</c:v>
                </c:pt>
                <c:pt idx="33">
                  <c:v>0</c:v>
                </c:pt>
                <c:pt idx="34">
                  <c:v>0</c:v>
                </c:pt>
                <c:pt idx="35">
                  <c:v>0</c:v>
                </c:pt>
                <c:pt idx="36">
                  <c:v>10</c:v>
                </c:pt>
                <c:pt idx="37">
                  <c:v>0</c:v>
                </c:pt>
                <c:pt idx="38">
                  <c:v>-12</c:v>
                </c:pt>
                <c:pt idx="39">
                  <c:v>-17</c:v>
                </c:pt>
                <c:pt idx="40">
                  <c:v>0</c:v>
                </c:pt>
                <c:pt idx="41">
                  <c:v>0</c:v>
                </c:pt>
                <c:pt idx="42">
                  <c:v>0</c:v>
                </c:pt>
                <c:pt idx="43">
                  <c:v>0</c:v>
                </c:pt>
                <c:pt idx="44">
                  <c:v>0</c:v>
                </c:pt>
                <c:pt idx="45">
                  <c:v>0</c:v>
                </c:pt>
                <c:pt idx="46">
                  <c:v>0</c:v>
                </c:pt>
                <c:pt idx="47">
                  <c:v>10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-17</c:v>
                </c:pt>
                <c:pt idx="63">
                  <c:v>-16</c:v>
                </c:pt>
                <c:pt idx="64">
                  <c:v>-14</c:v>
                </c:pt>
                <c:pt idx="65">
                  <c:v>0</c:v>
                </c:pt>
                <c:pt idx="66">
                  <c:v>11</c:v>
                </c:pt>
                <c:pt idx="67">
                  <c:v>-12</c:v>
                </c:pt>
                <c:pt idx="68">
                  <c:v>0</c:v>
                </c:pt>
                <c:pt idx="69">
                  <c:v>-9</c:v>
                </c:pt>
              </c:numCache>
            </c:numRef>
          </c:val>
          <c:smooth val="0"/>
          <c:extLst xmlns:c16r2="http://schemas.microsoft.com/office/drawing/2015/06/chart">
            <c:ext xmlns:c16="http://schemas.microsoft.com/office/drawing/2014/chart" uri="{C3380CC4-5D6E-409C-BE32-E72D297353CC}">
              <c16:uniqueId val="{00000004-D318-449A-8DA4-2D77D79D9F7B}"/>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Analysis'!$B$136:$BS$136</c:f>
              <c:numCache>
                <c:formatCode>General</c:formatCode>
                <c:ptCount val="70"/>
                <c:pt idx="0">
                  <c:v>0</c:v>
                </c:pt>
                <c:pt idx="1">
                  <c:v>0</c:v>
                </c:pt>
                <c:pt idx="2">
                  <c:v>8</c:v>
                </c:pt>
                <c:pt idx="3">
                  <c:v>0</c:v>
                </c:pt>
                <c:pt idx="4">
                  <c:v>0</c:v>
                </c:pt>
                <c:pt idx="5">
                  <c:v>0</c:v>
                </c:pt>
                <c:pt idx="6">
                  <c:v>0</c:v>
                </c:pt>
                <c:pt idx="7">
                  <c:v>0</c:v>
                </c:pt>
                <c:pt idx="8">
                  <c:v>0</c:v>
                </c:pt>
                <c:pt idx="9">
                  <c:v>0</c:v>
                </c:pt>
                <c:pt idx="10">
                  <c:v>0</c:v>
                </c:pt>
                <c:pt idx="11">
                  <c:v>0</c:v>
                </c:pt>
                <c:pt idx="12">
                  <c:v>-6</c:v>
                </c:pt>
                <c:pt idx="13">
                  <c:v>4</c:v>
                </c:pt>
                <c:pt idx="14">
                  <c:v>-1</c:v>
                </c:pt>
                <c:pt idx="15">
                  <c:v>-1</c:v>
                </c:pt>
                <c:pt idx="16">
                  <c:v>7</c:v>
                </c:pt>
                <c:pt idx="17">
                  <c:v>-7</c:v>
                </c:pt>
                <c:pt idx="18">
                  <c:v>0</c:v>
                </c:pt>
                <c:pt idx="19">
                  <c:v>-8</c:v>
                </c:pt>
                <c:pt idx="20">
                  <c:v>-1</c:v>
                </c:pt>
                <c:pt idx="21">
                  <c:v>0</c:v>
                </c:pt>
                <c:pt idx="22">
                  <c:v>-10</c:v>
                </c:pt>
                <c:pt idx="23">
                  <c:v>0</c:v>
                </c:pt>
                <c:pt idx="24">
                  <c:v>-1</c:v>
                </c:pt>
                <c:pt idx="25">
                  <c:v>6</c:v>
                </c:pt>
                <c:pt idx="26">
                  <c:v>-1</c:v>
                </c:pt>
                <c:pt idx="27">
                  <c:v>-5</c:v>
                </c:pt>
                <c:pt idx="28">
                  <c:v>0</c:v>
                </c:pt>
                <c:pt idx="29">
                  <c:v>0</c:v>
                </c:pt>
                <c:pt idx="30">
                  <c:v>-4</c:v>
                </c:pt>
                <c:pt idx="31">
                  <c:v>0</c:v>
                </c:pt>
                <c:pt idx="32">
                  <c:v>-8</c:v>
                </c:pt>
                <c:pt idx="33">
                  <c:v>0</c:v>
                </c:pt>
                <c:pt idx="34">
                  <c:v>10</c:v>
                </c:pt>
                <c:pt idx="35">
                  <c:v>-8</c:v>
                </c:pt>
                <c:pt idx="36">
                  <c:v>12</c:v>
                </c:pt>
                <c:pt idx="37">
                  <c:v>7</c:v>
                </c:pt>
                <c:pt idx="38">
                  <c:v>6</c:v>
                </c:pt>
                <c:pt idx="39">
                  <c:v>7</c:v>
                </c:pt>
                <c:pt idx="40">
                  <c:v>9</c:v>
                </c:pt>
                <c:pt idx="41">
                  <c:v>11</c:v>
                </c:pt>
                <c:pt idx="42">
                  <c:v>0</c:v>
                </c:pt>
                <c:pt idx="43">
                  <c:v>-3</c:v>
                </c:pt>
                <c:pt idx="44">
                  <c:v>0</c:v>
                </c:pt>
                <c:pt idx="45">
                  <c:v>-5</c:v>
                </c:pt>
                <c:pt idx="46">
                  <c:v>-6</c:v>
                </c:pt>
                <c:pt idx="47">
                  <c:v>0</c:v>
                </c:pt>
                <c:pt idx="48">
                  <c:v>8</c:v>
                </c:pt>
                <c:pt idx="49">
                  <c:v>5</c:v>
                </c:pt>
                <c:pt idx="50">
                  <c:v>9</c:v>
                </c:pt>
                <c:pt idx="51">
                  <c:v>6</c:v>
                </c:pt>
                <c:pt idx="52">
                  <c:v>7</c:v>
                </c:pt>
                <c:pt idx="53">
                  <c:v>7</c:v>
                </c:pt>
                <c:pt idx="54">
                  <c:v>7</c:v>
                </c:pt>
                <c:pt idx="55">
                  <c:v>-9</c:v>
                </c:pt>
                <c:pt idx="56">
                  <c:v>-11</c:v>
                </c:pt>
                <c:pt idx="57">
                  <c:v>-11</c:v>
                </c:pt>
                <c:pt idx="58">
                  <c:v>-8</c:v>
                </c:pt>
                <c:pt idx="59">
                  <c:v>-6</c:v>
                </c:pt>
                <c:pt idx="60">
                  <c:v>0</c:v>
                </c:pt>
                <c:pt idx="61">
                  <c:v>5</c:v>
                </c:pt>
                <c:pt idx="62">
                  <c:v>-5</c:v>
                </c:pt>
                <c:pt idx="63">
                  <c:v>-6</c:v>
                </c:pt>
                <c:pt idx="64">
                  <c:v>6</c:v>
                </c:pt>
                <c:pt idx="65">
                  <c:v>0</c:v>
                </c:pt>
                <c:pt idx="66">
                  <c:v>-8</c:v>
                </c:pt>
                <c:pt idx="67">
                  <c:v>-12</c:v>
                </c:pt>
                <c:pt idx="68">
                  <c:v>0</c:v>
                </c:pt>
                <c:pt idx="69">
                  <c:v>-11</c:v>
                </c:pt>
              </c:numCache>
            </c:numRef>
          </c:val>
          <c:smooth val="0"/>
          <c:extLst xmlns:c16r2="http://schemas.microsoft.com/office/drawing/2015/06/chart">
            <c:ext xmlns:c16="http://schemas.microsoft.com/office/drawing/2014/chart" uri="{C3380CC4-5D6E-409C-BE32-E72D297353CC}">
              <c16:uniqueId val="{00000005-D318-449A-8DA4-2D77D79D9F7B}"/>
            </c:ext>
          </c:extLst>
        </c:ser>
        <c:dLbls>
          <c:showLegendKey val="0"/>
          <c:showVal val="0"/>
          <c:showCatName val="0"/>
          <c:showSerName val="0"/>
          <c:showPercent val="0"/>
          <c:showBubbleSize val="0"/>
        </c:dLbls>
        <c:marker val="1"/>
        <c:smooth val="0"/>
        <c:axId val="-1275621424"/>
        <c:axId val="-1275612176"/>
      </c:lineChart>
      <c:catAx>
        <c:axId val="-12756214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bg-BG"/>
          </a:p>
        </c:txPr>
        <c:crossAx val="-1275612176"/>
        <c:crosses val="autoZero"/>
        <c:auto val="1"/>
        <c:lblAlgn val="ctr"/>
        <c:lblOffset val="100"/>
        <c:noMultiLvlLbl val="0"/>
      </c:catAx>
      <c:valAx>
        <c:axId val="-127561217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75621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Petroleum</a:t>
            </a:r>
            <a:r>
              <a:rPr lang="en-US" baseline="0"/>
              <a:t> and Coal Products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1.1356445837173884E-2"/>
          <c:y val="1.7873167265226229E-2"/>
          <c:w val="0.98505715948093853"/>
          <c:h val="0.95490227957547957"/>
        </c:manualLayout>
      </c:layout>
      <c:barChart>
        <c:barDir val="col"/>
        <c:grouping val="clustered"/>
        <c:varyColors val="0"/>
        <c:ser>
          <c:idx val="0"/>
          <c:order val="0"/>
          <c:tx>
            <c:strRef>
              <c:f>'MAIN Analysis'!$A$36</c:f>
              <c:strCache>
                <c:ptCount val="1"/>
                <c:pt idx="0">
                  <c:v>Petroleum &amp; Coal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Analysis'!$B$36:$BS$36</c:f>
              <c:numCache>
                <c:formatCode>General</c:formatCode>
                <c:ptCount val="70"/>
                <c:pt idx="0">
                  <c:v>8</c:v>
                </c:pt>
                <c:pt idx="1">
                  <c:v>0</c:v>
                </c:pt>
                <c:pt idx="2">
                  <c:v>-5</c:v>
                </c:pt>
                <c:pt idx="3">
                  <c:v>0</c:v>
                </c:pt>
                <c:pt idx="4">
                  <c:v>0</c:v>
                </c:pt>
                <c:pt idx="5">
                  <c:v>-4</c:v>
                </c:pt>
                <c:pt idx="6">
                  <c:v>-3</c:v>
                </c:pt>
                <c:pt idx="7">
                  <c:v>-9</c:v>
                </c:pt>
                <c:pt idx="8">
                  <c:v>-7</c:v>
                </c:pt>
                <c:pt idx="9">
                  <c:v>-6</c:v>
                </c:pt>
                <c:pt idx="10">
                  <c:v>0</c:v>
                </c:pt>
                <c:pt idx="11">
                  <c:v>-8</c:v>
                </c:pt>
                <c:pt idx="12">
                  <c:v>-6</c:v>
                </c:pt>
                <c:pt idx="13">
                  <c:v>-1</c:v>
                </c:pt>
                <c:pt idx="14">
                  <c:v>-4</c:v>
                </c:pt>
                <c:pt idx="15">
                  <c:v>-5</c:v>
                </c:pt>
                <c:pt idx="16">
                  <c:v>11</c:v>
                </c:pt>
                <c:pt idx="17">
                  <c:v>2</c:v>
                </c:pt>
                <c:pt idx="18">
                  <c:v>-3</c:v>
                </c:pt>
                <c:pt idx="19">
                  <c:v>-10</c:v>
                </c:pt>
                <c:pt idx="20">
                  <c:v>2</c:v>
                </c:pt>
                <c:pt idx="21">
                  <c:v>10</c:v>
                </c:pt>
                <c:pt idx="22">
                  <c:v>11</c:v>
                </c:pt>
                <c:pt idx="23">
                  <c:v>4</c:v>
                </c:pt>
                <c:pt idx="24">
                  <c:v>2</c:v>
                </c:pt>
                <c:pt idx="25">
                  <c:v>1</c:v>
                </c:pt>
                <c:pt idx="26">
                  <c:v>7</c:v>
                </c:pt>
                <c:pt idx="27">
                  <c:v>2</c:v>
                </c:pt>
                <c:pt idx="28">
                  <c:v>1</c:v>
                </c:pt>
                <c:pt idx="29">
                  <c:v>0</c:v>
                </c:pt>
                <c:pt idx="30">
                  <c:v>13</c:v>
                </c:pt>
                <c:pt idx="31">
                  <c:v>5</c:v>
                </c:pt>
                <c:pt idx="32">
                  <c:v>9</c:v>
                </c:pt>
                <c:pt idx="33">
                  <c:v>0</c:v>
                </c:pt>
                <c:pt idx="34">
                  <c:v>9</c:v>
                </c:pt>
                <c:pt idx="35">
                  <c:v>4</c:v>
                </c:pt>
                <c:pt idx="36">
                  <c:v>11</c:v>
                </c:pt>
                <c:pt idx="37">
                  <c:v>10</c:v>
                </c:pt>
                <c:pt idx="38">
                  <c:v>6</c:v>
                </c:pt>
                <c:pt idx="39">
                  <c:v>6</c:v>
                </c:pt>
                <c:pt idx="40">
                  <c:v>2</c:v>
                </c:pt>
                <c:pt idx="41">
                  <c:v>13</c:v>
                </c:pt>
                <c:pt idx="42">
                  <c:v>5</c:v>
                </c:pt>
                <c:pt idx="43">
                  <c:v>5</c:v>
                </c:pt>
                <c:pt idx="44">
                  <c:v>0</c:v>
                </c:pt>
                <c:pt idx="45">
                  <c:v>1</c:v>
                </c:pt>
                <c:pt idx="46">
                  <c:v>-3</c:v>
                </c:pt>
                <c:pt idx="47">
                  <c:v>3</c:v>
                </c:pt>
                <c:pt idx="48">
                  <c:v>5</c:v>
                </c:pt>
                <c:pt idx="49">
                  <c:v>13</c:v>
                </c:pt>
                <c:pt idx="50">
                  <c:v>-2</c:v>
                </c:pt>
                <c:pt idx="51">
                  <c:v>-4</c:v>
                </c:pt>
                <c:pt idx="52">
                  <c:v>7</c:v>
                </c:pt>
                <c:pt idx="53">
                  <c:v>2</c:v>
                </c:pt>
                <c:pt idx="54">
                  <c:v>5</c:v>
                </c:pt>
                <c:pt idx="55">
                  <c:v>-7</c:v>
                </c:pt>
                <c:pt idx="56">
                  <c:v>-5</c:v>
                </c:pt>
                <c:pt idx="57">
                  <c:v>-5</c:v>
                </c:pt>
                <c:pt idx="58">
                  <c:v>-7</c:v>
                </c:pt>
                <c:pt idx="59">
                  <c:v>-5</c:v>
                </c:pt>
                <c:pt idx="60">
                  <c:v>-3</c:v>
                </c:pt>
                <c:pt idx="61">
                  <c:v>-6</c:v>
                </c:pt>
                <c:pt idx="62">
                  <c:v>-6</c:v>
                </c:pt>
                <c:pt idx="63">
                  <c:v>-8</c:v>
                </c:pt>
                <c:pt idx="64">
                  <c:v>0</c:v>
                </c:pt>
                <c:pt idx="65">
                  <c:v>3</c:v>
                </c:pt>
                <c:pt idx="66">
                  <c:v>-2</c:v>
                </c:pt>
                <c:pt idx="67">
                  <c:v>-2</c:v>
                </c:pt>
                <c:pt idx="68">
                  <c:v>0</c:v>
                </c:pt>
                <c:pt idx="69">
                  <c:v>-1</c:v>
                </c:pt>
              </c:numCache>
            </c:numRef>
          </c:val>
          <c:extLst xmlns:c16r2="http://schemas.microsoft.com/office/drawing/2015/06/chart">
            <c:ext xmlns:c16="http://schemas.microsoft.com/office/drawing/2014/chart" uri="{C3380CC4-5D6E-409C-BE32-E72D297353CC}">
              <c16:uniqueId val="{00000000-D2F7-4E27-8553-CAD29AC8D7EA}"/>
            </c:ext>
          </c:extLst>
        </c:ser>
        <c:dLbls>
          <c:showLegendKey val="0"/>
          <c:showVal val="0"/>
          <c:showCatName val="0"/>
          <c:showSerName val="0"/>
          <c:showPercent val="0"/>
          <c:showBubbleSize val="0"/>
        </c:dLbls>
        <c:gapWidth val="219"/>
        <c:overlap val="-27"/>
        <c:axId val="-1275620336"/>
        <c:axId val="-1275619792"/>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Analysis'!$B$57:$BS$57</c:f>
              <c:numCache>
                <c:formatCode>General</c:formatCode>
                <c:ptCount val="70"/>
                <c:pt idx="0">
                  <c:v>-2</c:v>
                </c:pt>
                <c:pt idx="1">
                  <c:v>0</c:v>
                </c:pt>
                <c:pt idx="2">
                  <c:v>-5</c:v>
                </c:pt>
                <c:pt idx="3">
                  <c:v>0</c:v>
                </c:pt>
                <c:pt idx="4">
                  <c:v>-1</c:v>
                </c:pt>
                <c:pt idx="5">
                  <c:v>-3</c:v>
                </c:pt>
                <c:pt idx="6">
                  <c:v>-3</c:v>
                </c:pt>
                <c:pt idx="7">
                  <c:v>-5</c:v>
                </c:pt>
                <c:pt idx="8">
                  <c:v>-1</c:v>
                </c:pt>
                <c:pt idx="9">
                  <c:v>0</c:v>
                </c:pt>
                <c:pt idx="10">
                  <c:v>4</c:v>
                </c:pt>
                <c:pt idx="11">
                  <c:v>0</c:v>
                </c:pt>
                <c:pt idx="12">
                  <c:v>7</c:v>
                </c:pt>
                <c:pt idx="13">
                  <c:v>6</c:v>
                </c:pt>
                <c:pt idx="14">
                  <c:v>0</c:v>
                </c:pt>
                <c:pt idx="15">
                  <c:v>-2</c:v>
                </c:pt>
                <c:pt idx="16">
                  <c:v>10</c:v>
                </c:pt>
                <c:pt idx="17">
                  <c:v>3</c:v>
                </c:pt>
                <c:pt idx="18">
                  <c:v>0</c:v>
                </c:pt>
                <c:pt idx="19">
                  <c:v>0</c:v>
                </c:pt>
                <c:pt idx="20">
                  <c:v>5</c:v>
                </c:pt>
                <c:pt idx="21">
                  <c:v>9</c:v>
                </c:pt>
                <c:pt idx="22">
                  <c:v>11</c:v>
                </c:pt>
                <c:pt idx="23">
                  <c:v>5</c:v>
                </c:pt>
                <c:pt idx="24">
                  <c:v>1</c:v>
                </c:pt>
                <c:pt idx="25">
                  <c:v>2</c:v>
                </c:pt>
                <c:pt idx="26">
                  <c:v>3</c:v>
                </c:pt>
                <c:pt idx="27">
                  <c:v>4</c:v>
                </c:pt>
                <c:pt idx="28">
                  <c:v>2</c:v>
                </c:pt>
                <c:pt idx="29">
                  <c:v>0</c:v>
                </c:pt>
                <c:pt idx="30">
                  <c:v>11</c:v>
                </c:pt>
                <c:pt idx="31">
                  <c:v>5</c:v>
                </c:pt>
                <c:pt idx="32">
                  <c:v>2</c:v>
                </c:pt>
                <c:pt idx="33">
                  <c:v>0</c:v>
                </c:pt>
                <c:pt idx="34">
                  <c:v>1</c:v>
                </c:pt>
                <c:pt idx="35">
                  <c:v>-1</c:v>
                </c:pt>
                <c:pt idx="36">
                  <c:v>3</c:v>
                </c:pt>
                <c:pt idx="37">
                  <c:v>3</c:v>
                </c:pt>
                <c:pt idx="38">
                  <c:v>6</c:v>
                </c:pt>
                <c:pt idx="39">
                  <c:v>3</c:v>
                </c:pt>
                <c:pt idx="40">
                  <c:v>0</c:v>
                </c:pt>
                <c:pt idx="41">
                  <c:v>8</c:v>
                </c:pt>
                <c:pt idx="42">
                  <c:v>2</c:v>
                </c:pt>
                <c:pt idx="43">
                  <c:v>0</c:v>
                </c:pt>
                <c:pt idx="44">
                  <c:v>-5</c:v>
                </c:pt>
                <c:pt idx="45">
                  <c:v>-2</c:v>
                </c:pt>
                <c:pt idx="46">
                  <c:v>-5</c:v>
                </c:pt>
                <c:pt idx="47">
                  <c:v>5</c:v>
                </c:pt>
                <c:pt idx="48">
                  <c:v>0</c:v>
                </c:pt>
                <c:pt idx="49">
                  <c:v>11</c:v>
                </c:pt>
                <c:pt idx="50">
                  <c:v>-2</c:v>
                </c:pt>
                <c:pt idx="51">
                  <c:v>-3</c:v>
                </c:pt>
                <c:pt idx="52">
                  <c:v>0</c:v>
                </c:pt>
                <c:pt idx="53">
                  <c:v>-8</c:v>
                </c:pt>
                <c:pt idx="54">
                  <c:v>5</c:v>
                </c:pt>
                <c:pt idx="55">
                  <c:v>-6</c:v>
                </c:pt>
                <c:pt idx="56">
                  <c:v>-4</c:v>
                </c:pt>
                <c:pt idx="57">
                  <c:v>-6</c:v>
                </c:pt>
                <c:pt idx="58">
                  <c:v>0</c:v>
                </c:pt>
                <c:pt idx="59">
                  <c:v>0</c:v>
                </c:pt>
                <c:pt idx="60">
                  <c:v>-2</c:v>
                </c:pt>
                <c:pt idx="61">
                  <c:v>-9</c:v>
                </c:pt>
                <c:pt idx="62">
                  <c:v>-11</c:v>
                </c:pt>
                <c:pt idx="63">
                  <c:v>-7</c:v>
                </c:pt>
                <c:pt idx="64">
                  <c:v>0</c:v>
                </c:pt>
                <c:pt idx="65">
                  <c:v>5</c:v>
                </c:pt>
                <c:pt idx="66">
                  <c:v>6</c:v>
                </c:pt>
                <c:pt idx="67">
                  <c:v>0</c:v>
                </c:pt>
                <c:pt idx="68">
                  <c:v>4</c:v>
                </c:pt>
                <c:pt idx="69">
                  <c:v>-1</c:v>
                </c:pt>
              </c:numCache>
            </c:numRef>
          </c:val>
          <c:smooth val="0"/>
          <c:extLst xmlns:c16r2="http://schemas.microsoft.com/office/drawing/2015/06/chart">
            <c:ext xmlns:c16="http://schemas.microsoft.com/office/drawing/2014/chart" uri="{C3380CC4-5D6E-409C-BE32-E72D297353CC}">
              <c16:uniqueId val="{00000001-D2F7-4E27-8553-CAD29AC8D7EA}"/>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Analysis'!$B$77:$BS$77</c:f>
              <c:numCache>
                <c:formatCode>General</c:formatCode>
                <c:ptCount val="70"/>
                <c:pt idx="0">
                  <c:v>0</c:v>
                </c:pt>
                <c:pt idx="1">
                  <c:v>0</c:v>
                </c:pt>
                <c:pt idx="2">
                  <c:v>0</c:v>
                </c:pt>
                <c:pt idx="3">
                  <c:v>-2</c:v>
                </c:pt>
                <c:pt idx="4">
                  <c:v>0</c:v>
                </c:pt>
                <c:pt idx="5">
                  <c:v>-3</c:v>
                </c:pt>
                <c:pt idx="6">
                  <c:v>0</c:v>
                </c:pt>
                <c:pt idx="7">
                  <c:v>-5</c:v>
                </c:pt>
                <c:pt idx="8">
                  <c:v>-1</c:v>
                </c:pt>
                <c:pt idx="9">
                  <c:v>-6</c:v>
                </c:pt>
                <c:pt idx="10">
                  <c:v>3</c:v>
                </c:pt>
                <c:pt idx="11">
                  <c:v>-4</c:v>
                </c:pt>
                <c:pt idx="12">
                  <c:v>0</c:v>
                </c:pt>
                <c:pt idx="13">
                  <c:v>6</c:v>
                </c:pt>
                <c:pt idx="14">
                  <c:v>-2</c:v>
                </c:pt>
                <c:pt idx="15">
                  <c:v>6</c:v>
                </c:pt>
                <c:pt idx="16">
                  <c:v>9</c:v>
                </c:pt>
                <c:pt idx="17">
                  <c:v>4</c:v>
                </c:pt>
                <c:pt idx="18">
                  <c:v>0</c:v>
                </c:pt>
                <c:pt idx="19">
                  <c:v>4</c:v>
                </c:pt>
                <c:pt idx="20">
                  <c:v>5</c:v>
                </c:pt>
                <c:pt idx="21">
                  <c:v>8</c:v>
                </c:pt>
                <c:pt idx="22">
                  <c:v>10</c:v>
                </c:pt>
                <c:pt idx="23">
                  <c:v>7</c:v>
                </c:pt>
                <c:pt idx="24">
                  <c:v>1</c:v>
                </c:pt>
                <c:pt idx="25">
                  <c:v>5</c:v>
                </c:pt>
                <c:pt idx="26">
                  <c:v>1</c:v>
                </c:pt>
                <c:pt idx="27">
                  <c:v>0</c:v>
                </c:pt>
                <c:pt idx="28">
                  <c:v>0</c:v>
                </c:pt>
                <c:pt idx="29">
                  <c:v>0</c:v>
                </c:pt>
                <c:pt idx="30">
                  <c:v>10</c:v>
                </c:pt>
                <c:pt idx="31">
                  <c:v>-1</c:v>
                </c:pt>
                <c:pt idx="32">
                  <c:v>4</c:v>
                </c:pt>
                <c:pt idx="33">
                  <c:v>0</c:v>
                </c:pt>
                <c:pt idx="34">
                  <c:v>9</c:v>
                </c:pt>
                <c:pt idx="35">
                  <c:v>0</c:v>
                </c:pt>
                <c:pt idx="36">
                  <c:v>11</c:v>
                </c:pt>
                <c:pt idx="37">
                  <c:v>8</c:v>
                </c:pt>
                <c:pt idx="38">
                  <c:v>2</c:v>
                </c:pt>
                <c:pt idx="39">
                  <c:v>3</c:v>
                </c:pt>
                <c:pt idx="40">
                  <c:v>4</c:v>
                </c:pt>
                <c:pt idx="41">
                  <c:v>11</c:v>
                </c:pt>
                <c:pt idx="42">
                  <c:v>3</c:v>
                </c:pt>
                <c:pt idx="43">
                  <c:v>0</c:v>
                </c:pt>
                <c:pt idx="44">
                  <c:v>0</c:v>
                </c:pt>
                <c:pt idx="45">
                  <c:v>0</c:v>
                </c:pt>
                <c:pt idx="46">
                  <c:v>0</c:v>
                </c:pt>
                <c:pt idx="47">
                  <c:v>6</c:v>
                </c:pt>
                <c:pt idx="48">
                  <c:v>7</c:v>
                </c:pt>
                <c:pt idx="49">
                  <c:v>2</c:v>
                </c:pt>
                <c:pt idx="50">
                  <c:v>0</c:v>
                </c:pt>
                <c:pt idx="51">
                  <c:v>-3</c:v>
                </c:pt>
                <c:pt idx="52">
                  <c:v>9</c:v>
                </c:pt>
                <c:pt idx="53">
                  <c:v>-5</c:v>
                </c:pt>
                <c:pt idx="54">
                  <c:v>-7</c:v>
                </c:pt>
                <c:pt idx="55">
                  <c:v>-8</c:v>
                </c:pt>
                <c:pt idx="56">
                  <c:v>-8</c:v>
                </c:pt>
                <c:pt idx="57">
                  <c:v>4</c:v>
                </c:pt>
                <c:pt idx="58">
                  <c:v>-6</c:v>
                </c:pt>
                <c:pt idx="59">
                  <c:v>4</c:v>
                </c:pt>
                <c:pt idx="60">
                  <c:v>0</c:v>
                </c:pt>
                <c:pt idx="61">
                  <c:v>-9</c:v>
                </c:pt>
                <c:pt idx="62">
                  <c:v>-5</c:v>
                </c:pt>
                <c:pt idx="63">
                  <c:v>8</c:v>
                </c:pt>
                <c:pt idx="64">
                  <c:v>9</c:v>
                </c:pt>
                <c:pt idx="65">
                  <c:v>0</c:v>
                </c:pt>
                <c:pt idx="66">
                  <c:v>5</c:v>
                </c:pt>
                <c:pt idx="67">
                  <c:v>-1</c:v>
                </c:pt>
                <c:pt idx="68">
                  <c:v>0</c:v>
                </c:pt>
                <c:pt idx="69">
                  <c:v>-1</c:v>
                </c:pt>
              </c:numCache>
            </c:numRef>
          </c:val>
          <c:smooth val="0"/>
          <c:extLst xmlns:c16r2="http://schemas.microsoft.com/office/drawing/2015/06/chart">
            <c:ext xmlns:c16="http://schemas.microsoft.com/office/drawing/2014/chart" uri="{C3380CC4-5D6E-409C-BE32-E72D297353CC}">
              <c16:uniqueId val="{00000002-D2F7-4E27-8553-CAD29AC8D7EA}"/>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Analysis'!$B$97:$BS$97</c:f>
              <c:numCache>
                <c:formatCode>General</c:formatCode>
                <c:ptCount val="70"/>
                <c:pt idx="0">
                  <c:v>9</c:v>
                </c:pt>
                <c:pt idx="1">
                  <c:v>0</c:v>
                </c:pt>
                <c:pt idx="2">
                  <c:v>-5</c:v>
                </c:pt>
                <c:pt idx="3">
                  <c:v>8</c:v>
                </c:pt>
                <c:pt idx="4">
                  <c:v>12</c:v>
                </c:pt>
                <c:pt idx="5">
                  <c:v>-1</c:v>
                </c:pt>
                <c:pt idx="6">
                  <c:v>-8</c:v>
                </c:pt>
                <c:pt idx="7">
                  <c:v>-7</c:v>
                </c:pt>
                <c:pt idx="8">
                  <c:v>-7</c:v>
                </c:pt>
                <c:pt idx="9">
                  <c:v>-4</c:v>
                </c:pt>
                <c:pt idx="10">
                  <c:v>-8</c:v>
                </c:pt>
                <c:pt idx="11">
                  <c:v>-10</c:v>
                </c:pt>
                <c:pt idx="12">
                  <c:v>-8</c:v>
                </c:pt>
                <c:pt idx="13">
                  <c:v>-9</c:v>
                </c:pt>
                <c:pt idx="14">
                  <c:v>-4</c:v>
                </c:pt>
                <c:pt idx="15">
                  <c:v>-5</c:v>
                </c:pt>
                <c:pt idx="16">
                  <c:v>-6</c:v>
                </c:pt>
                <c:pt idx="17">
                  <c:v>-3</c:v>
                </c:pt>
                <c:pt idx="18">
                  <c:v>-5</c:v>
                </c:pt>
                <c:pt idx="19">
                  <c:v>-8</c:v>
                </c:pt>
                <c:pt idx="20">
                  <c:v>-4</c:v>
                </c:pt>
                <c:pt idx="21">
                  <c:v>-6</c:v>
                </c:pt>
                <c:pt idx="22">
                  <c:v>0</c:v>
                </c:pt>
                <c:pt idx="23">
                  <c:v>-4</c:v>
                </c:pt>
                <c:pt idx="24">
                  <c:v>2</c:v>
                </c:pt>
                <c:pt idx="25">
                  <c:v>-2</c:v>
                </c:pt>
                <c:pt idx="26">
                  <c:v>-3</c:v>
                </c:pt>
                <c:pt idx="27">
                  <c:v>2</c:v>
                </c:pt>
                <c:pt idx="28">
                  <c:v>-1</c:v>
                </c:pt>
                <c:pt idx="29">
                  <c:v>0</c:v>
                </c:pt>
                <c:pt idx="30">
                  <c:v>3</c:v>
                </c:pt>
                <c:pt idx="31">
                  <c:v>1</c:v>
                </c:pt>
                <c:pt idx="32">
                  <c:v>9</c:v>
                </c:pt>
                <c:pt idx="33">
                  <c:v>1</c:v>
                </c:pt>
                <c:pt idx="34">
                  <c:v>5</c:v>
                </c:pt>
                <c:pt idx="35">
                  <c:v>5</c:v>
                </c:pt>
                <c:pt idx="36">
                  <c:v>10</c:v>
                </c:pt>
                <c:pt idx="37">
                  <c:v>7</c:v>
                </c:pt>
                <c:pt idx="38">
                  <c:v>7</c:v>
                </c:pt>
                <c:pt idx="39">
                  <c:v>12</c:v>
                </c:pt>
                <c:pt idx="40">
                  <c:v>9</c:v>
                </c:pt>
                <c:pt idx="41">
                  <c:v>7</c:v>
                </c:pt>
                <c:pt idx="42">
                  <c:v>7</c:v>
                </c:pt>
                <c:pt idx="43">
                  <c:v>10</c:v>
                </c:pt>
                <c:pt idx="44">
                  <c:v>0</c:v>
                </c:pt>
                <c:pt idx="45">
                  <c:v>5</c:v>
                </c:pt>
                <c:pt idx="46">
                  <c:v>0</c:v>
                </c:pt>
                <c:pt idx="47">
                  <c:v>0</c:v>
                </c:pt>
                <c:pt idx="48">
                  <c:v>0</c:v>
                </c:pt>
                <c:pt idx="49">
                  <c:v>3</c:v>
                </c:pt>
                <c:pt idx="50">
                  <c:v>-2</c:v>
                </c:pt>
                <c:pt idx="51">
                  <c:v>0</c:v>
                </c:pt>
                <c:pt idx="52">
                  <c:v>9</c:v>
                </c:pt>
                <c:pt idx="53">
                  <c:v>5</c:v>
                </c:pt>
                <c:pt idx="54">
                  <c:v>3</c:v>
                </c:pt>
                <c:pt idx="55">
                  <c:v>0</c:v>
                </c:pt>
                <c:pt idx="56">
                  <c:v>0</c:v>
                </c:pt>
                <c:pt idx="57">
                  <c:v>-7</c:v>
                </c:pt>
                <c:pt idx="58">
                  <c:v>-8</c:v>
                </c:pt>
                <c:pt idx="59">
                  <c:v>-10</c:v>
                </c:pt>
                <c:pt idx="60">
                  <c:v>-9</c:v>
                </c:pt>
                <c:pt idx="61">
                  <c:v>-13</c:v>
                </c:pt>
                <c:pt idx="62">
                  <c:v>-8</c:v>
                </c:pt>
                <c:pt idx="63">
                  <c:v>-11</c:v>
                </c:pt>
                <c:pt idx="64">
                  <c:v>-10</c:v>
                </c:pt>
                <c:pt idx="65">
                  <c:v>-5</c:v>
                </c:pt>
                <c:pt idx="66">
                  <c:v>-6</c:v>
                </c:pt>
                <c:pt idx="67">
                  <c:v>-7</c:v>
                </c:pt>
                <c:pt idx="68">
                  <c:v>-4</c:v>
                </c:pt>
                <c:pt idx="69">
                  <c:v>-6</c:v>
                </c:pt>
              </c:numCache>
            </c:numRef>
          </c:val>
          <c:smooth val="0"/>
          <c:extLst xmlns:c16r2="http://schemas.microsoft.com/office/drawing/2015/06/chart">
            <c:ext xmlns:c16="http://schemas.microsoft.com/office/drawing/2014/chart" uri="{C3380CC4-5D6E-409C-BE32-E72D297353CC}">
              <c16:uniqueId val="{00000003-D2F7-4E27-8553-CAD29AC8D7EA}"/>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Analysis'!$B$117:$BS$117</c:f>
              <c:numCache>
                <c:formatCode>General</c:formatCode>
                <c:ptCount val="70"/>
                <c:pt idx="0">
                  <c:v>0</c:v>
                </c:pt>
                <c:pt idx="1">
                  <c:v>0</c:v>
                </c:pt>
                <c:pt idx="2">
                  <c:v>4</c:v>
                </c:pt>
                <c:pt idx="3">
                  <c:v>3</c:v>
                </c:pt>
                <c:pt idx="4">
                  <c:v>0</c:v>
                </c:pt>
                <c:pt idx="5">
                  <c:v>0</c:v>
                </c:pt>
                <c:pt idx="6">
                  <c:v>5</c:v>
                </c:pt>
                <c:pt idx="7">
                  <c:v>6</c:v>
                </c:pt>
                <c:pt idx="8">
                  <c:v>0</c:v>
                </c:pt>
                <c:pt idx="9">
                  <c:v>0</c:v>
                </c:pt>
                <c:pt idx="10">
                  <c:v>0</c:v>
                </c:pt>
                <c:pt idx="11">
                  <c:v>0</c:v>
                </c:pt>
                <c:pt idx="12">
                  <c:v>5</c:v>
                </c:pt>
                <c:pt idx="13">
                  <c:v>0</c:v>
                </c:pt>
                <c:pt idx="14">
                  <c:v>0</c:v>
                </c:pt>
                <c:pt idx="15">
                  <c:v>0</c:v>
                </c:pt>
                <c:pt idx="16">
                  <c:v>0</c:v>
                </c:pt>
                <c:pt idx="17">
                  <c:v>8</c:v>
                </c:pt>
                <c:pt idx="18">
                  <c:v>0</c:v>
                </c:pt>
                <c:pt idx="19">
                  <c:v>4</c:v>
                </c:pt>
                <c:pt idx="20">
                  <c:v>0</c:v>
                </c:pt>
                <c:pt idx="21">
                  <c:v>0</c:v>
                </c:pt>
                <c:pt idx="22">
                  <c:v>3</c:v>
                </c:pt>
                <c:pt idx="23">
                  <c:v>-5</c:v>
                </c:pt>
                <c:pt idx="24">
                  <c:v>-5</c:v>
                </c:pt>
                <c:pt idx="25">
                  <c:v>-7</c:v>
                </c:pt>
                <c:pt idx="26">
                  <c:v>-9</c:v>
                </c:pt>
                <c:pt idx="27">
                  <c:v>-7</c:v>
                </c:pt>
                <c:pt idx="28">
                  <c:v>0</c:v>
                </c:pt>
                <c:pt idx="29">
                  <c:v>-5</c:v>
                </c:pt>
                <c:pt idx="30">
                  <c:v>-7</c:v>
                </c:pt>
                <c:pt idx="31">
                  <c:v>-7</c:v>
                </c:pt>
                <c:pt idx="32">
                  <c:v>-9</c:v>
                </c:pt>
                <c:pt idx="33">
                  <c:v>-5</c:v>
                </c:pt>
                <c:pt idx="34">
                  <c:v>-4</c:v>
                </c:pt>
                <c:pt idx="35">
                  <c:v>-10</c:v>
                </c:pt>
                <c:pt idx="36">
                  <c:v>6</c:v>
                </c:pt>
                <c:pt idx="37">
                  <c:v>-3</c:v>
                </c:pt>
                <c:pt idx="38">
                  <c:v>0</c:v>
                </c:pt>
                <c:pt idx="39">
                  <c:v>-13</c:v>
                </c:pt>
                <c:pt idx="40">
                  <c:v>-8</c:v>
                </c:pt>
                <c:pt idx="41">
                  <c:v>-6</c:v>
                </c:pt>
                <c:pt idx="42">
                  <c:v>-4</c:v>
                </c:pt>
                <c:pt idx="43">
                  <c:v>0</c:v>
                </c:pt>
                <c:pt idx="44">
                  <c:v>-4</c:v>
                </c:pt>
                <c:pt idx="45">
                  <c:v>0</c:v>
                </c:pt>
                <c:pt idx="46">
                  <c:v>0</c:v>
                </c:pt>
                <c:pt idx="47">
                  <c:v>7</c:v>
                </c:pt>
                <c:pt idx="48">
                  <c:v>-9</c:v>
                </c:pt>
                <c:pt idx="49">
                  <c:v>0</c:v>
                </c:pt>
                <c:pt idx="50">
                  <c:v>3</c:v>
                </c:pt>
                <c:pt idx="51">
                  <c:v>0</c:v>
                </c:pt>
                <c:pt idx="52">
                  <c:v>0</c:v>
                </c:pt>
                <c:pt idx="53">
                  <c:v>-6</c:v>
                </c:pt>
                <c:pt idx="54">
                  <c:v>0</c:v>
                </c:pt>
                <c:pt idx="55">
                  <c:v>0</c:v>
                </c:pt>
                <c:pt idx="56">
                  <c:v>0</c:v>
                </c:pt>
                <c:pt idx="57">
                  <c:v>0</c:v>
                </c:pt>
                <c:pt idx="58">
                  <c:v>0</c:v>
                </c:pt>
                <c:pt idx="59">
                  <c:v>5</c:v>
                </c:pt>
                <c:pt idx="60">
                  <c:v>0</c:v>
                </c:pt>
                <c:pt idx="61">
                  <c:v>-10</c:v>
                </c:pt>
                <c:pt idx="62">
                  <c:v>-16</c:v>
                </c:pt>
                <c:pt idx="63">
                  <c:v>-3</c:v>
                </c:pt>
                <c:pt idx="64">
                  <c:v>-8</c:v>
                </c:pt>
                <c:pt idx="65">
                  <c:v>-11</c:v>
                </c:pt>
                <c:pt idx="66">
                  <c:v>0</c:v>
                </c:pt>
                <c:pt idx="67">
                  <c:v>1</c:v>
                </c:pt>
                <c:pt idx="68">
                  <c:v>-7</c:v>
                </c:pt>
                <c:pt idx="69">
                  <c:v>0</c:v>
                </c:pt>
              </c:numCache>
            </c:numRef>
          </c:val>
          <c:smooth val="0"/>
          <c:extLst xmlns:c16r2="http://schemas.microsoft.com/office/drawing/2015/06/chart">
            <c:ext xmlns:c16="http://schemas.microsoft.com/office/drawing/2014/chart" uri="{C3380CC4-5D6E-409C-BE32-E72D297353CC}">
              <c16:uniqueId val="{00000004-D2F7-4E27-8553-CAD29AC8D7EA}"/>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Analysis'!$BN$137:$BR$137</c:f>
              <c:numCache>
                <c:formatCode>General</c:formatCode>
                <c:ptCount val="5"/>
                <c:pt idx="0">
                  <c:v>0</c:v>
                </c:pt>
                <c:pt idx="1">
                  <c:v>0</c:v>
                </c:pt>
                <c:pt idx="2">
                  <c:v>-4</c:v>
                </c:pt>
                <c:pt idx="3">
                  <c:v>0</c:v>
                </c:pt>
                <c:pt idx="4">
                  <c:v>0</c:v>
                </c:pt>
              </c:numCache>
            </c:numRef>
          </c:val>
          <c:smooth val="0"/>
          <c:extLst xmlns:c16r2="http://schemas.microsoft.com/office/drawing/2015/06/chart">
            <c:ext xmlns:c16="http://schemas.microsoft.com/office/drawing/2014/chart" uri="{C3380CC4-5D6E-409C-BE32-E72D297353CC}">
              <c16:uniqueId val="{00000005-D2F7-4E27-8553-CAD29AC8D7EA}"/>
            </c:ext>
          </c:extLst>
        </c:ser>
        <c:dLbls>
          <c:showLegendKey val="0"/>
          <c:showVal val="0"/>
          <c:showCatName val="0"/>
          <c:showSerName val="0"/>
          <c:showPercent val="0"/>
          <c:showBubbleSize val="0"/>
        </c:dLbls>
        <c:marker val="1"/>
        <c:smooth val="0"/>
        <c:axId val="-1275620336"/>
        <c:axId val="-1275619792"/>
      </c:lineChart>
      <c:catAx>
        <c:axId val="-12756203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75619792"/>
        <c:crosses val="autoZero"/>
        <c:auto val="1"/>
        <c:lblAlgn val="ctr"/>
        <c:lblOffset val="100"/>
        <c:noMultiLvlLbl val="0"/>
      </c:catAx>
      <c:valAx>
        <c:axId val="-12756197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75620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Chemical Products</a:t>
            </a:r>
          </a:p>
        </c:rich>
      </c:tx>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1.251237553737863E-2"/>
          <c:y val="2.3716527934569055E-2"/>
          <c:w val="0.98485552356735473"/>
          <c:h val="0.94229055587884392"/>
        </c:manualLayout>
      </c:layout>
      <c:barChart>
        <c:barDir val="col"/>
        <c:grouping val="clustered"/>
        <c:varyColors val="0"/>
        <c:ser>
          <c:idx val="0"/>
          <c:order val="0"/>
          <c:tx>
            <c:strRef>
              <c:f>'MAIN Analysis'!$A$37</c:f>
              <c:strCache>
                <c:ptCount val="1"/>
                <c:pt idx="0">
                  <c:v>Chemical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Analysis'!$B$37:$BS$37</c:f>
              <c:numCache>
                <c:formatCode>General</c:formatCode>
                <c:ptCount val="70"/>
                <c:pt idx="0">
                  <c:v>5</c:v>
                </c:pt>
                <c:pt idx="1">
                  <c:v>1</c:v>
                </c:pt>
                <c:pt idx="2">
                  <c:v>4</c:v>
                </c:pt>
                <c:pt idx="3">
                  <c:v>2</c:v>
                </c:pt>
                <c:pt idx="4">
                  <c:v>1</c:v>
                </c:pt>
                <c:pt idx="5">
                  <c:v>3</c:v>
                </c:pt>
                <c:pt idx="6">
                  <c:v>6</c:v>
                </c:pt>
                <c:pt idx="7">
                  <c:v>-1</c:v>
                </c:pt>
                <c:pt idx="8">
                  <c:v>3</c:v>
                </c:pt>
                <c:pt idx="9">
                  <c:v>-1</c:v>
                </c:pt>
                <c:pt idx="10">
                  <c:v>2</c:v>
                </c:pt>
                <c:pt idx="11">
                  <c:v>-1</c:v>
                </c:pt>
                <c:pt idx="12">
                  <c:v>3</c:v>
                </c:pt>
                <c:pt idx="13">
                  <c:v>4</c:v>
                </c:pt>
                <c:pt idx="14">
                  <c:v>5</c:v>
                </c:pt>
                <c:pt idx="15">
                  <c:v>-2</c:v>
                </c:pt>
                <c:pt idx="16">
                  <c:v>4</c:v>
                </c:pt>
                <c:pt idx="17">
                  <c:v>6</c:v>
                </c:pt>
                <c:pt idx="18">
                  <c:v>1</c:v>
                </c:pt>
                <c:pt idx="19">
                  <c:v>-2</c:v>
                </c:pt>
                <c:pt idx="20">
                  <c:v>1</c:v>
                </c:pt>
                <c:pt idx="21">
                  <c:v>6</c:v>
                </c:pt>
                <c:pt idx="22">
                  <c:v>1</c:v>
                </c:pt>
                <c:pt idx="23">
                  <c:v>8</c:v>
                </c:pt>
                <c:pt idx="24">
                  <c:v>10</c:v>
                </c:pt>
                <c:pt idx="25">
                  <c:v>5</c:v>
                </c:pt>
                <c:pt idx="26">
                  <c:v>9</c:v>
                </c:pt>
                <c:pt idx="27">
                  <c:v>4</c:v>
                </c:pt>
                <c:pt idx="28">
                  <c:v>10</c:v>
                </c:pt>
                <c:pt idx="29">
                  <c:v>10</c:v>
                </c:pt>
                <c:pt idx="30">
                  <c:v>5</c:v>
                </c:pt>
                <c:pt idx="31">
                  <c:v>8</c:v>
                </c:pt>
                <c:pt idx="32">
                  <c:v>6</c:v>
                </c:pt>
                <c:pt idx="33">
                  <c:v>5</c:v>
                </c:pt>
                <c:pt idx="34">
                  <c:v>3</c:v>
                </c:pt>
                <c:pt idx="35">
                  <c:v>7</c:v>
                </c:pt>
                <c:pt idx="36">
                  <c:v>7</c:v>
                </c:pt>
                <c:pt idx="37">
                  <c:v>7</c:v>
                </c:pt>
                <c:pt idx="38">
                  <c:v>8</c:v>
                </c:pt>
                <c:pt idx="39">
                  <c:v>9</c:v>
                </c:pt>
                <c:pt idx="40">
                  <c:v>3</c:v>
                </c:pt>
                <c:pt idx="41">
                  <c:v>3</c:v>
                </c:pt>
                <c:pt idx="42">
                  <c:v>2</c:v>
                </c:pt>
                <c:pt idx="43">
                  <c:v>6</c:v>
                </c:pt>
                <c:pt idx="44">
                  <c:v>2</c:v>
                </c:pt>
                <c:pt idx="45">
                  <c:v>5</c:v>
                </c:pt>
                <c:pt idx="46">
                  <c:v>5</c:v>
                </c:pt>
                <c:pt idx="47">
                  <c:v>7</c:v>
                </c:pt>
                <c:pt idx="48">
                  <c:v>8</c:v>
                </c:pt>
                <c:pt idx="49">
                  <c:v>9</c:v>
                </c:pt>
                <c:pt idx="50">
                  <c:v>9</c:v>
                </c:pt>
                <c:pt idx="51">
                  <c:v>4</c:v>
                </c:pt>
                <c:pt idx="52">
                  <c:v>6</c:v>
                </c:pt>
                <c:pt idx="53">
                  <c:v>1</c:v>
                </c:pt>
                <c:pt idx="54">
                  <c:v>1</c:v>
                </c:pt>
                <c:pt idx="55">
                  <c:v>1</c:v>
                </c:pt>
                <c:pt idx="56">
                  <c:v>-6</c:v>
                </c:pt>
                <c:pt idx="57">
                  <c:v>-2</c:v>
                </c:pt>
                <c:pt idx="58">
                  <c:v>-3</c:v>
                </c:pt>
                <c:pt idx="59">
                  <c:v>2</c:v>
                </c:pt>
                <c:pt idx="60">
                  <c:v>1</c:v>
                </c:pt>
                <c:pt idx="61">
                  <c:v>5</c:v>
                </c:pt>
                <c:pt idx="62">
                  <c:v>-1</c:v>
                </c:pt>
                <c:pt idx="63">
                  <c:v>-3</c:v>
                </c:pt>
                <c:pt idx="64">
                  <c:v>5</c:v>
                </c:pt>
                <c:pt idx="65">
                  <c:v>7</c:v>
                </c:pt>
                <c:pt idx="66">
                  <c:v>11</c:v>
                </c:pt>
                <c:pt idx="67">
                  <c:v>7</c:v>
                </c:pt>
                <c:pt idx="68">
                  <c:v>6</c:v>
                </c:pt>
                <c:pt idx="69">
                  <c:v>8</c:v>
                </c:pt>
              </c:numCache>
            </c:numRef>
          </c:val>
          <c:extLst xmlns:c16r2="http://schemas.microsoft.com/office/drawing/2015/06/chart">
            <c:ext xmlns:c16="http://schemas.microsoft.com/office/drawing/2014/chart" uri="{C3380CC4-5D6E-409C-BE32-E72D297353CC}">
              <c16:uniqueId val="{00000000-FF8C-40D8-BB93-2C5915EAFB86}"/>
            </c:ext>
          </c:extLst>
        </c:ser>
        <c:dLbls>
          <c:showLegendKey val="0"/>
          <c:showVal val="0"/>
          <c:showCatName val="0"/>
          <c:showSerName val="0"/>
          <c:showPercent val="0"/>
          <c:showBubbleSize val="0"/>
        </c:dLbls>
        <c:gapWidth val="219"/>
        <c:overlap val="-27"/>
        <c:axId val="-1275617616"/>
        <c:axId val="-1275616528"/>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Analysis'!$B$58:$BS$58</c:f>
              <c:numCache>
                <c:formatCode>General</c:formatCode>
                <c:ptCount val="70"/>
                <c:pt idx="0">
                  <c:v>1</c:v>
                </c:pt>
                <c:pt idx="1">
                  <c:v>1</c:v>
                </c:pt>
                <c:pt idx="2">
                  <c:v>2</c:v>
                </c:pt>
                <c:pt idx="3">
                  <c:v>1</c:v>
                </c:pt>
                <c:pt idx="4">
                  <c:v>1</c:v>
                </c:pt>
                <c:pt idx="5">
                  <c:v>4</c:v>
                </c:pt>
                <c:pt idx="6">
                  <c:v>4</c:v>
                </c:pt>
                <c:pt idx="7">
                  <c:v>2</c:v>
                </c:pt>
                <c:pt idx="8">
                  <c:v>4</c:v>
                </c:pt>
                <c:pt idx="9">
                  <c:v>2</c:v>
                </c:pt>
                <c:pt idx="10">
                  <c:v>1</c:v>
                </c:pt>
                <c:pt idx="11">
                  <c:v>1</c:v>
                </c:pt>
                <c:pt idx="12">
                  <c:v>2</c:v>
                </c:pt>
                <c:pt idx="13">
                  <c:v>9</c:v>
                </c:pt>
                <c:pt idx="14">
                  <c:v>10</c:v>
                </c:pt>
                <c:pt idx="15">
                  <c:v>3</c:v>
                </c:pt>
                <c:pt idx="16">
                  <c:v>6</c:v>
                </c:pt>
                <c:pt idx="17">
                  <c:v>8</c:v>
                </c:pt>
                <c:pt idx="18">
                  <c:v>2</c:v>
                </c:pt>
                <c:pt idx="19">
                  <c:v>-2</c:v>
                </c:pt>
                <c:pt idx="20">
                  <c:v>1</c:v>
                </c:pt>
                <c:pt idx="21">
                  <c:v>3</c:v>
                </c:pt>
                <c:pt idx="22">
                  <c:v>3</c:v>
                </c:pt>
                <c:pt idx="23">
                  <c:v>9</c:v>
                </c:pt>
                <c:pt idx="24">
                  <c:v>12</c:v>
                </c:pt>
                <c:pt idx="25">
                  <c:v>5</c:v>
                </c:pt>
                <c:pt idx="26">
                  <c:v>8</c:v>
                </c:pt>
                <c:pt idx="27">
                  <c:v>10</c:v>
                </c:pt>
                <c:pt idx="28">
                  <c:v>8</c:v>
                </c:pt>
                <c:pt idx="29">
                  <c:v>12</c:v>
                </c:pt>
                <c:pt idx="30">
                  <c:v>3</c:v>
                </c:pt>
                <c:pt idx="31">
                  <c:v>9</c:v>
                </c:pt>
                <c:pt idx="32">
                  <c:v>4</c:v>
                </c:pt>
                <c:pt idx="33">
                  <c:v>3</c:v>
                </c:pt>
                <c:pt idx="34">
                  <c:v>5</c:v>
                </c:pt>
                <c:pt idx="35">
                  <c:v>4</c:v>
                </c:pt>
                <c:pt idx="36">
                  <c:v>11</c:v>
                </c:pt>
                <c:pt idx="37">
                  <c:v>9</c:v>
                </c:pt>
                <c:pt idx="38">
                  <c:v>4</c:v>
                </c:pt>
                <c:pt idx="39">
                  <c:v>7</c:v>
                </c:pt>
                <c:pt idx="40">
                  <c:v>6</c:v>
                </c:pt>
                <c:pt idx="41">
                  <c:v>7</c:v>
                </c:pt>
                <c:pt idx="42">
                  <c:v>7</c:v>
                </c:pt>
                <c:pt idx="43">
                  <c:v>7</c:v>
                </c:pt>
                <c:pt idx="44">
                  <c:v>1</c:v>
                </c:pt>
                <c:pt idx="45">
                  <c:v>3</c:v>
                </c:pt>
                <c:pt idx="46">
                  <c:v>0</c:v>
                </c:pt>
                <c:pt idx="47">
                  <c:v>3</c:v>
                </c:pt>
                <c:pt idx="48">
                  <c:v>6</c:v>
                </c:pt>
                <c:pt idx="49">
                  <c:v>8</c:v>
                </c:pt>
                <c:pt idx="50">
                  <c:v>6</c:v>
                </c:pt>
                <c:pt idx="51">
                  <c:v>3</c:v>
                </c:pt>
                <c:pt idx="52">
                  <c:v>6</c:v>
                </c:pt>
                <c:pt idx="53">
                  <c:v>2</c:v>
                </c:pt>
                <c:pt idx="54">
                  <c:v>1</c:v>
                </c:pt>
                <c:pt idx="55">
                  <c:v>1</c:v>
                </c:pt>
                <c:pt idx="56">
                  <c:v>-1</c:v>
                </c:pt>
                <c:pt idx="57">
                  <c:v>-2</c:v>
                </c:pt>
                <c:pt idx="58">
                  <c:v>-2</c:v>
                </c:pt>
                <c:pt idx="59">
                  <c:v>3</c:v>
                </c:pt>
                <c:pt idx="60">
                  <c:v>1</c:v>
                </c:pt>
                <c:pt idx="61">
                  <c:v>2</c:v>
                </c:pt>
                <c:pt idx="62">
                  <c:v>-1</c:v>
                </c:pt>
                <c:pt idx="63">
                  <c:v>-3</c:v>
                </c:pt>
                <c:pt idx="64">
                  <c:v>6</c:v>
                </c:pt>
                <c:pt idx="65">
                  <c:v>9</c:v>
                </c:pt>
                <c:pt idx="66">
                  <c:v>11</c:v>
                </c:pt>
                <c:pt idx="67">
                  <c:v>2</c:v>
                </c:pt>
                <c:pt idx="68">
                  <c:v>5</c:v>
                </c:pt>
                <c:pt idx="69">
                  <c:v>7</c:v>
                </c:pt>
              </c:numCache>
            </c:numRef>
          </c:val>
          <c:smooth val="0"/>
          <c:extLst xmlns:c16r2="http://schemas.microsoft.com/office/drawing/2015/06/chart">
            <c:ext xmlns:c16="http://schemas.microsoft.com/office/drawing/2014/chart" uri="{C3380CC4-5D6E-409C-BE32-E72D297353CC}">
              <c16:uniqueId val="{00000001-FF8C-40D8-BB93-2C5915EAFB86}"/>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Analysis'!$B$78:$BS$78</c:f>
              <c:numCache>
                <c:formatCode>General</c:formatCode>
                <c:ptCount val="70"/>
                <c:pt idx="0">
                  <c:v>1</c:v>
                </c:pt>
                <c:pt idx="1">
                  <c:v>2</c:v>
                </c:pt>
                <c:pt idx="2">
                  <c:v>4</c:v>
                </c:pt>
                <c:pt idx="3">
                  <c:v>6</c:v>
                </c:pt>
                <c:pt idx="4">
                  <c:v>1</c:v>
                </c:pt>
                <c:pt idx="5">
                  <c:v>3</c:v>
                </c:pt>
                <c:pt idx="6">
                  <c:v>1</c:v>
                </c:pt>
                <c:pt idx="7">
                  <c:v>2</c:v>
                </c:pt>
                <c:pt idx="8">
                  <c:v>3</c:v>
                </c:pt>
                <c:pt idx="9">
                  <c:v>-1</c:v>
                </c:pt>
                <c:pt idx="10">
                  <c:v>1</c:v>
                </c:pt>
                <c:pt idx="11">
                  <c:v>-1</c:v>
                </c:pt>
                <c:pt idx="12">
                  <c:v>0</c:v>
                </c:pt>
                <c:pt idx="13">
                  <c:v>4</c:v>
                </c:pt>
                <c:pt idx="14">
                  <c:v>13</c:v>
                </c:pt>
                <c:pt idx="15">
                  <c:v>-3</c:v>
                </c:pt>
                <c:pt idx="16">
                  <c:v>3</c:v>
                </c:pt>
                <c:pt idx="17">
                  <c:v>5</c:v>
                </c:pt>
                <c:pt idx="18">
                  <c:v>7</c:v>
                </c:pt>
                <c:pt idx="19">
                  <c:v>2</c:v>
                </c:pt>
                <c:pt idx="20">
                  <c:v>2</c:v>
                </c:pt>
                <c:pt idx="21">
                  <c:v>2</c:v>
                </c:pt>
                <c:pt idx="22">
                  <c:v>4</c:v>
                </c:pt>
                <c:pt idx="23">
                  <c:v>4</c:v>
                </c:pt>
                <c:pt idx="24">
                  <c:v>8</c:v>
                </c:pt>
                <c:pt idx="25">
                  <c:v>6</c:v>
                </c:pt>
                <c:pt idx="26">
                  <c:v>6</c:v>
                </c:pt>
                <c:pt idx="27">
                  <c:v>7</c:v>
                </c:pt>
                <c:pt idx="28">
                  <c:v>8</c:v>
                </c:pt>
                <c:pt idx="29">
                  <c:v>10</c:v>
                </c:pt>
                <c:pt idx="30">
                  <c:v>2</c:v>
                </c:pt>
                <c:pt idx="31">
                  <c:v>7</c:v>
                </c:pt>
                <c:pt idx="32">
                  <c:v>6</c:v>
                </c:pt>
                <c:pt idx="33">
                  <c:v>4</c:v>
                </c:pt>
                <c:pt idx="34">
                  <c:v>4</c:v>
                </c:pt>
                <c:pt idx="35">
                  <c:v>7</c:v>
                </c:pt>
                <c:pt idx="36">
                  <c:v>7</c:v>
                </c:pt>
                <c:pt idx="37">
                  <c:v>7</c:v>
                </c:pt>
                <c:pt idx="38">
                  <c:v>8</c:v>
                </c:pt>
                <c:pt idx="39">
                  <c:v>7</c:v>
                </c:pt>
                <c:pt idx="40">
                  <c:v>11</c:v>
                </c:pt>
                <c:pt idx="41">
                  <c:v>7</c:v>
                </c:pt>
                <c:pt idx="42">
                  <c:v>2</c:v>
                </c:pt>
                <c:pt idx="43">
                  <c:v>5</c:v>
                </c:pt>
                <c:pt idx="44">
                  <c:v>2</c:v>
                </c:pt>
                <c:pt idx="45">
                  <c:v>3</c:v>
                </c:pt>
                <c:pt idx="46">
                  <c:v>1</c:v>
                </c:pt>
                <c:pt idx="47">
                  <c:v>4</c:v>
                </c:pt>
                <c:pt idx="48">
                  <c:v>11</c:v>
                </c:pt>
                <c:pt idx="49">
                  <c:v>3</c:v>
                </c:pt>
                <c:pt idx="50">
                  <c:v>7</c:v>
                </c:pt>
                <c:pt idx="51">
                  <c:v>7</c:v>
                </c:pt>
                <c:pt idx="52">
                  <c:v>6</c:v>
                </c:pt>
                <c:pt idx="53">
                  <c:v>2</c:v>
                </c:pt>
                <c:pt idx="54">
                  <c:v>1</c:v>
                </c:pt>
                <c:pt idx="55">
                  <c:v>3</c:v>
                </c:pt>
                <c:pt idx="56">
                  <c:v>-2</c:v>
                </c:pt>
                <c:pt idx="57">
                  <c:v>1</c:v>
                </c:pt>
                <c:pt idx="58">
                  <c:v>-5</c:v>
                </c:pt>
                <c:pt idx="59">
                  <c:v>1</c:v>
                </c:pt>
                <c:pt idx="60">
                  <c:v>0</c:v>
                </c:pt>
                <c:pt idx="61">
                  <c:v>2</c:v>
                </c:pt>
                <c:pt idx="62">
                  <c:v>-2</c:v>
                </c:pt>
                <c:pt idx="63">
                  <c:v>4</c:v>
                </c:pt>
                <c:pt idx="64">
                  <c:v>6</c:v>
                </c:pt>
                <c:pt idx="65">
                  <c:v>10</c:v>
                </c:pt>
                <c:pt idx="66">
                  <c:v>0</c:v>
                </c:pt>
                <c:pt idx="67">
                  <c:v>9</c:v>
                </c:pt>
                <c:pt idx="68">
                  <c:v>3</c:v>
                </c:pt>
                <c:pt idx="69">
                  <c:v>4</c:v>
                </c:pt>
              </c:numCache>
            </c:numRef>
          </c:val>
          <c:smooth val="0"/>
          <c:extLst xmlns:c16r2="http://schemas.microsoft.com/office/drawing/2015/06/chart">
            <c:ext xmlns:c16="http://schemas.microsoft.com/office/drawing/2014/chart" uri="{C3380CC4-5D6E-409C-BE32-E72D297353CC}">
              <c16:uniqueId val="{00000002-FF8C-40D8-BB93-2C5915EAFB86}"/>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Analysis'!$B$98:$BS$98</c:f>
              <c:numCache>
                <c:formatCode>General</c:formatCode>
                <c:ptCount val="70"/>
                <c:pt idx="0">
                  <c:v>1</c:v>
                </c:pt>
                <c:pt idx="1">
                  <c:v>-1</c:v>
                </c:pt>
                <c:pt idx="2">
                  <c:v>0</c:v>
                </c:pt>
                <c:pt idx="3">
                  <c:v>-1</c:v>
                </c:pt>
                <c:pt idx="4">
                  <c:v>2</c:v>
                </c:pt>
                <c:pt idx="5">
                  <c:v>2</c:v>
                </c:pt>
                <c:pt idx="6">
                  <c:v>2</c:v>
                </c:pt>
                <c:pt idx="7">
                  <c:v>-1</c:v>
                </c:pt>
                <c:pt idx="8">
                  <c:v>2</c:v>
                </c:pt>
                <c:pt idx="9">
                  <c:v>2</c:v>
                </c:pt>
                <c:pt idx="10">
                  <c:v>2</c:v>
                </c:pt>
                <c:pt idx="11">
                  <c:v>-8</c:v>
                </c:pt>
                <c:pt idx="12">
                  <c:v>-1</c:v>
                </c:pt>
                <c:pt idx="13">
                  <c:v>-3</c:v>
                </c:pt>
                <c:pt idx="14">
                  <c:v>1</c:v>
                </c:pt>
                <c:pt idx="15">
                  <c:v>-3</c:v>
                </c:pt>
                <c:pt idx="16">
                  <c:v>1</c:v>
                </c:pt>
                <c:pt idx="17">
                  <c:v>3</c:v>
                </c:pt>
                <c:pt idx="18">
                  <c:v>-2</c:v>
                </c:pt>
                <c:pt idx="19">
                  <c:v>-3</c:v>
                </c:pt>
                <c:pt idx="20">
                  <c:v>3</c:v>
                </c:pt>
                <c:pt idx="21">
                  <c:v>-5</c:v>
                </c:pt>
                <c:pt idx="22">
                  <c:v>1</c:v>
                </c:pt>
                <c:pt idx="23">
                  <c:v>5</c:v>
                </c:pt>
                <c:pt idx="24">
                  <c:v>4</c:v>
                </c:pt>
                <c:pt idx="25">
                  <c:v>1</c:v>
                </c:pt>
                <c:pt idx="26">
                  <c:v>-1</c:v>
                </c:pt>
                <c:pt idx="27">
                  <c:v>-2</c:v>
                </c:pt>
                <c:pt idx="28">
                  <c:v>4</c:v>
                </c:pt>
                <c:pt idx="29">
                  <c:v>8</c:v>
                </c:pt>
                <c:pt idx="30">
                  <c:v>5</c:v>
                </c:pt>
                <c:pt idx="31">
                  <c:v>-2</c:v>
                </c:pt>
                <c:pt idx="32">
                  <c:v>3</c:v>
                </c:pt>
                <c:pt idx="33">
                  <c:v>3</c:v>
                </c:pt>
                <c:pt idx="34">
                  <c:v>4</c:v>
                </c:pt>
                <c:pt idx="35">
                  <c:v>-3</c:v>
                </c:pt>
                <c:pt idx="36">
                  <c:v>0</c:v>
                </c:pt>
                <c:pt idx="37">
                  <c:v>1</c:v>
                </c:pt>
                <c:pt idx="38">
                  <c:v>3</c:v>
                </c:pt>
                <c:pt idx="39">
                  <c:v>9</c:v>
                </c:pt>
                <c:pt idx="40">
                  <c:v>1</c:v>
                </c:pt>
                <c:pt idx="41">
                  <c:v>1</c:v>
                </c:pt>
                <c:pt idx="42">
                  <c:v>2</c:v>
                </c:pt>
                <c:pt idx="43">
                  <c:v>1</c:v>
                </c:pt>
                <c:pt idx="44">
                  <c:v>5</c:v>
                </c:pt>
                <c:pt idx="45">
                  <c:v>7</c:v>
                </c:pt>
                <c:pt idx="46">
                  <c:v>5</c:v>
                </c:pt>
                <c:pt idx="47">
                  <c:v>2</c:v>
                </c:pt>
                <c:pt idx="48">
                  <c:v>1</c:v>
                </c:pt>
                <c:pt idx="49">
                  <c:v>0</c:v>
                </c:pt>
                <c:pt idx="50">
                  <c:v>3</c:v>
                </c:pt>
                <c:pt idx="51">
                  <c:v>4</c:v>
                </c:pt>
                <c:pt idx="52">
                  <c:v>2</c:v>
                </c:pt>
                <c:pt idx="53">
                  <c:v>1</c:v>
                </c:pt>
                <c:pt idx="54">
                  <c:v>0</c:v>
                </c:pt>
                <c:pt idx="55">
                  <c:v>1</c:v>
                </c:pt>
                <c:pt idx="56">
                  <c:v>-5</c:v>
                </c:pt>
                <c:pt idx="57">
                  <c:v>1</c:v>
                </c:pt>
                <c:pt idx="58">
                  <c:v>-2</c:v>
                </c:pt>
                <c:pt idx="59">
                  <c:v>-1</c:v>
                </c:pt>
                <c:pt idx="60">
                  <c:v>-1</c:v>
                </c:pt>
                <c:pt idx="61">
                  <c:v>-2</c:v>
                </c:pt>
                <c:pt idx="62">
                  <c:v>-2</c:v>
                </c:pt>
                <c:pt idx="63">
                  <c:v>-4</c:v>
                </c:pt>
                <c:pt idx="64">
                  <c:v>1</c:v>
                </c:pt>
                <c:pt idx="65">
                  <c:v>-4</c:v>
                </c:pt>
                <c:pt idx="66">
                  <c:v>-1</c:v>
                </c:pt>
                <c:pt idx="67">
                  <c:v>2</c:v>
                </c:pt>
                <c:pt idx="68">
                  <c:v>1</c:v>
                </c:pt>
                <c:pt idx="69">
                  <c:v>1</c:v>
                </c:pt>
              </c:numCache>
            </c:numRef>
          </c:val>
          <c:smooth val="0"/>
          <c:extLst xmlns:c16r2="http://schemas.microsoft.com/office/drawing/2015/06/chart">
            <c:ext xmlns:c16="http://schemas.microsoft.com/office/drawing/2014/chart" uri="{C3380CC4-5D6E-409C-BE32-E72D297353CC}">
              <c16:uniqueId val="{00000003-FF8C-40D8-BB93-2C5915EAFB86}"/>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Analysis'!$B$118:$BS$118</c:f>
              <c:numCache>
                <c:formatCode>General</c:formatCode>
                <c:ptCount val="70"/>
                <c:pt idx="0">
                  <c:v>-1</c:v>
                </c:pt>
                <c:pt idx="1">
                  <c:v>-6</c:v>
                </c:pt>
                <c:pt idx="2">
                  <c:v>-1</c:v>
                </c:pt>
                <c:pt idx="3">
                  <c:v>-2</c:v>
                </c:pt>
                <c:pt idx="4">
                  <c:v>3</c:v>
                </c:pt>
                <c:pt idx="5">
                  <c:v>1</c:v>
                </c:pt>
                <c:pt idx="6">
                  <c:v>1</c:v>
                </c:pt>
                <c:pt idx="7">
                  <c:v>4</c:v>
                </c:pt>
                <c:pt idx="8">
                  <c:v>0</c:v>
                </c:pt>
                <c:pt idx="9">
                  <c:v>-1</c:v>
                </c:pt>
                <c:pt idx="10">
                  <c:v>3</c:v>
                </c:pt>
                <c:pt idx="11">
                  <c:v>-2</c:v>
                </c:pt>
                <c:pt idx="12">
                  <c:v>-2</c:v>
                </c:pt>
                <c:pt idx="13">
                  <c:v>1</c:v>
                </c:pt>
                <c:pt idx="14">
                  <c:v>-1</c:v>
                </c:pt>
                <c:pt idx="15">
                  <c:v>1</c:v>
                </c:pt>
                <c:pt idx="16">
                  <c:v>-5</c:v>
                </c:pt>
                <c:pt idx="17">
                  <c:v>5</c:v>
                </c:pt>
                <c:pt idx="18">
                  <c:v>-1</c:v>
                </c:pt>
                <c:pt idx="19">
                  <c:v>-2</c:v>
                </c:pt>
                <c:pt idx="20">
                  <c:v>-4</c:v>
                </c:pt>
                <c:pt idx="21">
                  <c:v>-6</c:v>
                </c:pt>
                <c:pt idx="22">
                  <c:v>1</c:v>
                </c:pt>
                <c:pt idx="23">
                  <c:v>1</c:v>
                </c:pt>
                <c:pt idx="24">
                  <c:v>-9</c:v>
                </c:pt>
                <c:pt idx="25">
                  <c:v>-8</c:v>
                </c:pt>
                <c:pt idx="26">
                  <c:v>-3</c:v>
                </c:pt>
                <c:pt idx="27">
                  <c:v>-5</c:v>
                </c:pt>
                <c:pt idx="28">
                  <c:v>-2</c:v>
                </c:pt>
                <c:pt idx="29">
                  <c:v>-2</c:v>
                </c:pt>
                <c:pt idx="30">
                  <c:v>-2</c:v>
                </c:pt>
                <c:pt idx="31">
                  <c:v>-6</c:v>
                </c:pt>
                <c:pt idx="32">
                  <c:v>-2</c:v>
                </c:pt>
                <c:pt idx="33">
                  <c:v>-3</c:v>
                </c:pt>
                <c:pt idx="34">
                  <c:v>-5</c:v>
                </c:pt>
                <c:pt idx="35">
                  <c:v>-6</c:v>
                </c:pt>
                <c:pt idx="36">
                  <c:v>4</c:v>
                </c:pt>
                <c:pt idx="37">
                  <c:v>-5</c:v>
                </c:pt>
                <c:pt idx="38">
                  <c:v>-6</c:v>
                </c:pt>
                <c:pt idx="39">
                  <c:v>-2</c:v>
                </c:pt>
                <c:pt idx="40">
                  <c:v>-2</c:v>
                </c:pt>
                <c:pt idx="41">
                  <c:v>-2</c:v>
                </c:pt>
                <c:pt idx="42">
                  <c:v>-3</c:v>
                </c:pt>
                <c:pt idx="43">
                  <c:v>-2</c:v>
                </c:pt>
                <c:pt idx="44">
                  <c:v>-3</c:v>
                </c:pt>
                <c:pt idx="45">
                  <c:v>-2</c:v>
                </c:pt>
                <c:pt idx="46">
                  <c:v>-9</c:v>
                </c:pt>
                <c:pt idx="47">
                  <c:v>3</c:v>
                </c:pt>
                <c:pt idx="48">
                  <c:v>-2</c:v>
                </c:pt>
                <c:pt idx="49">
                  <c:v>-4</c:v>
                </c:pt>
                <c:pt idx="50">
                  <c:v>-2</c:v>
                </c:pt>
                <c:pt idx="51">
                  <c:v>-6</c:v>
                </c:pt>
                <c:pt idx="52">
                  <c:v>-5</c:v>
                </c:pt>
                <c:pt idx="53">
                  <c:v>1</c:v>
                </c:pt>
                <c:pt idx="54">
                  <c:v>0</c:v>
                </c:pt>
                <c:pt idx="55">
                  <c:v>-1</c:v>
                </c:pt>
                <c:pt idx="56">
                  <c:v>2</c:v>
                </c:pt>
                <c:pt idx="57">
                  <c:v>0</c:v>
                </c:pt>
                <c:pt idx="58">
                  <c:v>-1</c:v>
                </c:pt>
                <c:pt idx="59">
                  <c:v>-2</c:v>
                </c:pt>
                <c:pt idx="60">
                  <c:v>-10</c:v>
                </c:pt>
                <c:pt idx="61">
                  <c:v>-5</c:v>
                </c:pt>
                <c:pt idx="62">
                  <c:v>-6</c:v>
                </c:pt>
                <c:pt idx="63">
                  <c:v>-12</c:v>
                </c:pt>
                <c:pt idx="64">
                  <c:v>-6</c:v>
                </c:pt>
                <c:pt idx="65">
                  <c:v>-2</c:v>
                </c:pt>
                <c:pt idx="66">
                  <c:v>7</c:v>
                </c:pt>
                <c:pt idx="67">
                  <c:v>-5</c:v>
                </c:pt>
                <c:pt idx="68">
                  <c:v>-5</c:v>
                </c:pt>
                <c:pt idx="69">
                  <c:v>-2</c:v>
                </c:pt>
              </c:numCache>
            </c:numRef>
          </c:val>
          <c:smooth val="0"/>
          <c:extLst xmlns:c16r2="http://schemas.microsoft.com/office/drawing/2015/06/chart">
            <c:ext xmlns:c16="http://schemas.microsoft.com/office/drawing/2014/chart" uri="{C3380CC4-5D6E-409C-BE32-E72D297353CC}">
              <c16:uniqueId val="{00000004-FF8C-40D8-BB93-2C5915EAFB86}"/>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Analysis'!$B$138:$BS$138</c:f>
              <c:numCache>
                <c:formatCode>General</c:formatCode>
                <c:ptCount val="70"/>
                <c:pt idx="0">
                  <c:v>2</c:v>
                </c:pt>
                <c:pt idx="1">
                  <c:v>-2</c:v>
                </c:pt>
                <c:pt idx="2">
                  <c:v>2</c:v>
                </c:pt>
                <c:pt idx="3">
                  <c:v>-4</c:v>
                </c:pt>
                <c:pt idx="4">
                  <c:v>2</c:v>
                </c:pt>
                <c:pt idx="5">
                  <c:v>3</c:v>
                </c:pt>
                <c:pt idx="6">
                  <c:v>-2</c:v>
                </c:pt>
                <c:pt idx="7">
                  <c:v>-1</c:v>
                </c:pt>
                <c:pt idx="8">
                  <c:v>1</c:v>
                </c:pt>
                <c:pt idx="9">
                  <c:v>-1</c:v>
                </c:pt>
                <c:pt idx="10">
                  <c:v>1</c:v>
                </c:pt>
                <c:pt idx="11">
                  <c:v>-2</c:v>
                </c:pt>
                <c:pt idx="12">
                  <c:v>3</c:v>
                </c:pt>
                <c:pt idx="13">
                  <c:v>-3</c:v>
                </c:pt>
                <c:pt idx="14">
                  <c:v>-7</c:v>
                </c:pt>
                <c:pt idx="15">
                  <c:v>-4</c:v>
                </c:pt>
                <c:pt idx="16">
                  <c:v>-4</c:v>
                </c:pt>
                <c:pt idx="17">
                  <c:v>6</c:v>
                </c:pt>
                <c:pt idx="18">
                  <c:v>-10</c:v>
                </c:pt>
                <c:pt idx="19">
                  <c:v>1</c:v>
                </c:pt>
                <c:pt idx="20">
                  <c:v>-4</c:v>
                </c:pt>
                <c:pt idx="21">
                  <c:v>2</c:v>
                </c:pt>
                <c:pt idx="22">
                  <c:v>-1</c:v>
                </c:pt>
                <c:pt idx="23">
                  <c:v>0</c:v>
                </c:pt>
                <c:pt idx="24">
                  <c:v>-2</c:v>
                </c:pt>
                <c:pt idx="25">
                  <c:v>-2</c:v>
                </c:pt>
                <c:pt idx="26">
                  <c:v>3</c:v>
                </c:pt>
                <c:pt idx="27">
                  <c:v>-2</c:v>
                </c:pt>
                <c:pt idx="28">
                  <c:v>4</c:v>
                </c:pt>
                <c:pt idx="29">
                  <c:v>-2</c:v>
                </c:pt>
                <c:pt idx="30">
                  <c:v>2</c:v>
                </c:pt>
                <c:pt idx="31">
                  <c:v>-3</c:v>
                </c:pt>
                <c:pt idx="32">
                  <c:v>-6</c:v>
                </c:pt>
                <c:pt idx="33">
                  <c:v>2</c:v>
                </c:pt>
                <c:pt idx="34">
                  <c:v>-3</c:v>
                </c:pt>
                <c:pt idx="35">
                  <c:v>3</c:v>
                </c:pt>
                <c:pt idx="36">
                  <c:v>5</c:v>
                </c:pt>
                <c:pt idx="37">
                  <c:v>1</c:v>
                </c:pt>
                <c:pt idx="38">
                  <c:v>2</c:v>
                </c:pt>
                <c:pt idx="39">
                  <c:v>2</c:v>
                </c:pt>
                <c:pt idx="40">
                  <c:v>-2</c:v>
                </c:pt>
                <c:pt idx="41">
                  <c:v>4</c:v>
                </c:pt>
                <c:pt idx="42">
                  <c:v>1</c:v>
                </c:pt>
                <c:pt idx="43">
                  <c:v>0</c:v>
                </c:pt>
                <c:pt idx="44">
                  <c:v>-5</c:v>
                </c:pt>
                <c:pt idx="45">
                  <c:v>0</c:v>
                </c:pt>
                <c:pt idx="46">
                  <c:v>1</c:v>
                </c:pt>
                <c:pt idx="47">
                  <c:v>4</c:v>
                </c:pt>
                <c:pt idx="48">
                  <c:v>0</c:v>
                </c:pt>
                <c:pt idx="49">
                  <c:v>-4</c:v>
                </c:pt>
                <c:pt idx="50">
                  <c:v>5</c:v>
                </c:pt>
                <c:pt idx="51">
                  <c:v>0</c:v>
                </c:pt>
                <c:pt idx="52">
                  <c:v>-1</c:v>
                </c:pt>
                <c:pt idx="53">
                  <c:v>-1</c:v>
                </c:pt>
                <c:pt idx="54">
                  <c:v>-3</c:v>
                </c:pt>
                <c:pt idx="55">
                  <c:v>1</c:v>
                </c:pt>
                <c:pt idx="56">
                  <c:v>-5</c:v>
                </c:pt>
                <c:pt idx="57">
                  <c:v>-5</c:v>
                </c:pt>
                <c:pt idx="58">
                  <c:v>-1</c:v>
                </c:pt>
                <c:pt idx="59">
                  <c:v>1</c:v>
                </c:pt>
                <c:pt idx="60">
                  <c:v>-6</c:v>
                </c:pt>
                <c:pt idx="61">
                  <c:v>1</c:v>
                </c:pt>
                <c:pt idx="62">
                  <c:v>-1</c:v>
                </c:pt>
                <c:pt idx="63">
                  <c:v>-2</c:v>
                </c:pt>
                <c:pt idx="64">
                  <c:v>0</c:v>
                </c:pt>
                <c:pt idx="65">
                  <c:v>-3</c:v>
                </c:pt>
                <c:pt idx="66">
                  <c:v>0</c:v>
                </c:pt>
                <c:pt idx="67">
                  <c:v>-2</c:v>
                </c:pt>
                <c:pt idx="68">
                  <c:v>1</c:v>
                </c:pt>
                <c:pt idx="69">
                  <c:v>1</c:v>
                </c:pt>
              </c:numCache>
            </c:numRef>
          </c:val>
          <c:smooth val="0"/>
          <c:extLst xmlns:c16r2="http://schemas.microsoft.com/office/drawing/2015/06/chart">
            <c:ext xmlns:c16="http://schemas.microsoft.com/office/drawing/2014/chart" uri="{C3380CC4-5D6E-409C-BE32-E72D297353CC}">
              <c16:uniqueId val="{00000005-FF8C-40D8-BB93-2C5915EAFB86}"/>
            </c:ext>
          </c:extLst>
        </c:ser>
        <c:dLbls>
          <c:showLegendKey val="0"/>
          <c:showVal val="0"/>
          <c:showCatName val="0"/>
          <c:showSerName val="0"/>
          <c:showPercent val="0"/>
          <c:showBubbleSize val="0"/>
        </c:dLbls>
        <c:marker val="1"/>
        <c:smooth val="0"/>
        <c:axId val="-1275617616"/>
        <c:axId val="-1275616528"/>
      </c:lineChart>
      <c:catAx>
        <c:axId val="-12756176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75616528"/>
        <c:crosses val="autoZero"/>
        <c:auto val="1"/>
        <c:lblAlgn val="ctr"/>
        <c:lblOffset val="100"/>
        <c:noMultiLvlLbl val="0"/>
      </c:catAx>
      <c:valAx>
        <c:axId val="-127561652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75617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Machinery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Analysis'!$A$38</c:f>
              <c:strCache>
                <c:ptCount val="1"/>
                <c:pt idx="0">
                  <c:v>Machinery</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Analysis'!$BN$27:$BR$27</c:f>
              <c:strCache>
                <c:ptCount val="5"/>
                <c:pt idx="0">
                  <c:v>June 2020</c:v>
                </c:pt>
                <c:pt idx="1">
                  <c:v>July 2020</c:v>
                </c:pt>
                <c:pt idx="2">
                  <c:v>August 2020</c:v>
                </c:pt>
                <c:pt idx="3">
                  <c:v>September 2020</c:v>
                </c:pt>
                <c:pt idx="4">
                  <c:v>October 2020</c:v>
                </c:pt>
              </c:strCache>
            </c:strRef>
          </c:cat>
          <c:val>
            <c:numRef>
              <c:f>'MAIN Analysis'!$BN$38:$BR$38</c:f>
              <c:numCache>
                <c:formatCode>General</c:formatCode>
                <c:ptCount val="5"/>
                <c:pt idx="0">
                  <c:v>-1</c:v>
                </c:pt>
                <c:pt idx="1">
                  <c:v>-2</c:v>
                </c:pt>
                <c:pt idx="2">
                  <c:v>7</c:v>
                </c:pt>
                <c:pt idx="3">
                  <c:v>4</c:v>
                </c:pt>
                <c:pt idx="4">
                  <c:v>10</c:v>
                </c:pt>
              </c:numCache>
            </c:numRef>
          </c:val>
          <c:extLst xmlns:c16r2="http://schemas.microsoft.com/office/drawing/2015/06/chart">
            <c:ext xmlns:c16="http://schemas.microsoft.com/office/drawing/2014/chart" uri="{C3380CC4-5D6E-409C-BE32-E72D297353CC}">
              <c16:uniqueId val="{00000000-616D-4F18-B793-5B51C0F51192}"/>
            </c:ext>
          </c:extLst>
        </c:ser>
        <c:dLbls>
          <c:showLegendKey val="0"/>
          <c:showVal val="0"/>
          <c:showCatName val="0"/>
          <c:showSerName val="0"/>
          <c:showPercent val="0"/>
          <c:showBubbleSize val="0"/>
        </c:dLbls>
        <c:gapWidth val="219"/>
        <c:overlap val="-27"/>
        <c:axId val="-1275615984"/>
        <c:axId val="-1275615440"/>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Analysis'!$BN$27:$BR$27</c:f>
              <c:strCache>
                <c:ptCount val="5"/>
                <c:pt idx="0">
                  <c:v>June 2020</c:v>
                </c:pt>
                <c:pt idx="1">
                  <c:v>July 2020</c:v>
                </c:pt>
                <c:pt idx="2">
                  <c:v>August 2020</c:v>
                </c:pt>
                <c:pt idx="3">
                  <c:v>September 2020</c:v>
                </c:pt>
                <c:pt idx="4">
                  <c:v>October 2020</c:v>
                </c:pt>
              </c:strCache>
            </c:strRef>
          </c:cat>
          <c:val>
            <c:numRef>
              <c:f>'MAIN Analysis'!$BN$59:$BR$59</c:f>
              <c:numCache>
                <c:formatCode>General</c:formatCode>
                <c:ptCount val="5"/>
                <c:pt idx="0">
                  <c:v>2</c:v>
                </c:pt>
                <c:pt idx="1">
                  <c:v>1</c:v>
                </c:pt>
                <c:pt idx="2">
                  <c:v>9</c:v>
                </c:pt>
                <c:pt idx="3">
                  <c:v>3</c:v>
                </c:pt>
                <c:pt idx="4">
                  <c:v>6</c:v>
                </c:pt>
              </c:numCache>
            </c:numRef>
          </c:val>
          <c:smooth val="0"/>
          <c:extLst xmlns:c16r2="http://schemas.microsoft.com/office/drawing/2015/06/chart">
            <c:ext xmlns:c16="http://schemas.microsoft.com/office/drawing/2014/chart" uri="{C3380CC4-5D6E-409C-BE32-E72D297353CC}">
              <c16:uniqueId val="{00000001-616D-4F18-B793-5B51C0F51192}"/>
            </c:ext>
          </c:extLst>
        </c:ser>
        <c:ser>
          <c:idx val="2"/>
          <c:order val="2"/>
          <c:tx>
            <c:v>Production</c:v>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'MAIN Analysis'!$BN$27:$BR$27</c:f>
              <c:strCache>
                <c:ptCount val="5"/>
                <c:pt idx="0">
                  <c:v>June 2020</c:v>
                </c:pt>
                <c:pt idx="1">
                  <c:v>July 2020</c:v>
                </c:pt>
                <c:pt idx="2">
                  <c:v>August 2020</c:v>
                </c:pt>
                <c:pt idx="3">
                  <c:v>September 2020</c:v>
                </c:pt>
                <c:pt idx="4">
                  <c:v>October 2020</c:v>
                </c:pt>
              </c:strCache>
            </c:strRef>
          </c:cat>
          <c:val>
            <c:numRef>
              <c:f>'MAIN Analysis'!$BN$79:$BR$79</c:f>
              <c:numCache>
                <c:formatCode>General</c:formatCode>
                <c:ptCount val="5"/>
                <c:pt idx="0">
                  <c:v>3</c:v>
                </c:pt>
                <c:pt idx="1">
                  <c:v>3</c:v>
                </c:pt>
                <c:pt idx="2">
                  <c:v>0</c:v>
                </c:pt>
                <c:pt idx="3">
                  <c:v>10</c:v>
                </c:pt>
                <c:pt idx="4">
                  <c:v>6</c:v>
                </c:pt>
              </c:numCache>
            </c:numRef>
          </c:val>
          <c:smooth val="0"/>
          <c:extLst xmlns:c16r2="http://schemas.microsoft.com/office/drawing/2015/06/chart">
            <c:ext xmlns:c16="http://schemas.microsoft.com/office/drawing/2014/chart" uri="{C3380CC4-5D6E-409C-BE32-E72D297353CC}">
              <c16:uniqueId val="{00000002-616D-4F18-B793-5B51C0F51192}"/>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Analysis'!$BN$27:$BR$27</c:f>
              <c:strCache>
                <c:ptCount val="5"/>
                <c:pt idx="0">
                  <c:v>June 2020</c:v>
                </c:pt>
                <c:pt idx="1">
                  <c:v>July 2020</c:v>
                </c:pt>
                <c:pt idx="2">
                  <c:v>August 2020</c:v>
                </c:pt>
                <c:pt idx="3">
                  <c:v>September 2020</c:v>
                </c:pt>
                <c:pt idx="4">
                  <c:v>October 2020</c:v>
                </c:pt>
              </c:strCache>
            </c:strRef>
          </c:cat>
          <c:val>
            <c:numRef>
              <c:f>'MAIN Analysis'!$BN$99:$BR$99</c:f>
              <c:numCache>
                <c:formatCode>General</c:formatCode>
                <c:ptCount val="5"/>
                <c:pt idx="0">
                  <c:v>-2</c:v>
                </c:pt>
                <c:pt idx="1">
                  <c:v>-1</c:v>
                </c:pt>
                <c:pt idx="2">
                  <c:v>0</c:v>
                </c:pt>
                <c:pt idx="3">
                  <c:v>-2</c:v>
                </c:pt>
                <c:pt idx="4">
                  <c:v>3</c:v>
                </c:pt>
              </c:numCache>
            </c:numRef>
          </c:val>
          <c:smooth val="0"/>
          <c:extLst xmlns:c16r2="http://schemas.microsoft.com/office/drawing/2015/06/chart">
            <c:ext xmlns:c16="http://schemas.microsoft.com/office/drawing/2014/chart" uri="{C3380CC4-5D6E-409C-BE32-E72D297353CC}">
              <c16:uniqueId val="{00000003-616D-4F18-B793-5B51C0F51192}"/>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Analysis'!$BN$27:$BR$27</c:f>
              <c:strCache>
                <c:ptCount val="5"/>
                <c:pt idx="0">
                  <c:v>June 2020</c:v>
                </c:pt>
                <c:pt idx="1">
                  <c:v>July 2020</c:v>
                </c:pt>
                <c:pt idx="2">
                  <c:v>August 2020</c:v>
                </c:pt>
                <c:pt idx="3">
                  <c:v>September 2020</c:v>
                </c:pt>
                <c:pt idx="4">
                  <c:v>October 2020</c:v>
                </c:pt>
              </c:strCache>
            </c:strRef>
          </c:cat>
          <c:val>
            <c:numRef>
              <c:f>'MAIN Analysis'!$BN$119:$BR$119</c:f>
              <c:numCache>
                <c:formatCode>General</c:formatCode>
                <c:ptCount val="5"/>
                <c:pt idx="0">
                  <c:v>-1</c:v>
                </c:pt>
                <c:pt idx="1">
                  <c:v>-3</c:v>
                </c:pt>
                <c:pt idx="2">
                  <c:v>2</c:v>
                </c:pt>
                <c:pt idx="3">
                  <c:v>-7</c:v>
                </c:pt>
                <c:pt idx="4">
                  <c:v>-9</c:v>
                </c:pt>
              </c:numCache>
            </c:numRef>
          </c:val>
          <c:smooth val="0"/>
          <c:extLst xmlns:c16r2="http://schemas.microsoft.com/office/drawing/2015/06/chart">
            <c:ext xmlns:c16="http://schemas.microsoft.com/office/drawing/2014/chart" uri="{C3380CC4-5D6E-409C-BE32-E72D297353CC}">
              <c16:uniqueId val="{00000004-616D-4F18-B793-5B51C0F51192}"/>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Analysis'!$BN$27:$BR$27</c:f>
              <c:strCache>
                <c:ptCount val="5"/>
                <c:pt idx="0">
                  <c:v>June 2020</c:v>
                </c:pt>
                <c:pt idx="1">
                  <c:v>July 2020</c:v>
                </c:pt>
                <c:pt idx="2">
                  <c:v>August 2020</c:v>
                </c:pt>
                <c:pt idx="3">
                  <c:v>September 2020</c:v>
                </c:pt>
                <c:pt idx="4">
                  <c:v>October 2020</c:v>
                </c:pt>
              </c:strCache>
            </c:strRef>
          </c:cat>
          <c:val>
            <c:numRef>
              <c:f>'MAIN Analysis'!$BN$139:$BR$139</c:f>
              <c:numCache>
                <c:formatCode>General</c:formatCode>
                <c:ptCount val="5"/>
                <c:pt idx="0">
                  <c:v>-4</c:v>
                </c:pt>
                <c:pt idx="1">
                  <c:v>-6</c:v>
                </c:pt>
                <c:pt idx="2">
                  <c:v>-1</c:v>
                </c:pt>
                <c:pt idx="3">
                  <c:v>-7</c:v>
                </c:pt>
                <c:pt idx="4">
                  <c:v>0</c:v>
                </c:pt>
              </c:numCache>
            </c:numRef>
          </c:val>
          <c:smooth val="0"/>
          <c:extLst xmlns:c16r2="http://schemas.microsoft.com/office/drawing/2015/06/chart">
            <c:ext xmlns:c16="http://schemas.microsoft.com/office/drawing/2014/chart" uri="{C3380CC4-5D6E-409C-BE32-E72D297353CC}">
              <c16:uniqueId val="{00000005-616D-4F18-B793-5B51C0F51192}"/>
            </c:ext>
          </c:extLst>
        </c:ser>
        <c:dLbls>
          <c:showLegendKey val="0"/>
          <c:showVal val="0"/>
          <c:showCatName val="0"/>
          <c:showSerName val="0"/>
          <c:showPercent val="0"/>
          <c:showBubbleSize val="0"/>
        </c:dLbls>
        <c:marker val="1"/>
        <c:smooth val="0"/>
        <c:axId val="-1275615984"/>
        <c:axId val="-1275615440"/>
      </c:lineChart>
      <c:catAx>
        <c:axId val="-12756159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75615440"/>
        <c:crosses val="autoZero"/>
        <c:auto val="1"/>
        <c:lblAlgn val="ctr"/>
        <c:lblOffset val="100"/>
        <c:noMultiLvlLbl val="0"/>
      </c:catAx>
      <c:valAx>
        <c:axId val="-127561544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75615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Fabricated Metal Products</a:t>
            </a:r>
          </a:p>
        </c:rich>
      </c:tx>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Analysis'!$A$39</c:f>
              <c:strCache>
                <c:ptCount val="1"/>
                <c:pt idx="0">
                  <c:v>Fabricated Metal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Analysis'!$B$39:$BS$39</c:f>
              <c:numCache>
                <c:formatCode>General</c:formatCode>
                <c:ptCount val="70"/>
                <c:pt idx="0">
                  <c:v>10</c:v>
                </c:pt>
                <c:pt idx="1">
                  <c:v>5</c:v>
                </c:pt>
                <c:pt idx="2">
                  <c:v>7</c:v>
                </c:pt>
                <c:pt idx="3">
                  <c:v>10</c:v>
                </c:pt>
                <c:pt idx="4">
                  <c:v>4</c:v>
                </c:pt>
                <c:pt idx="5">
                  <c:v>4</c:v>
                </c:pt>
                <c:pt idx="6">
                  <c:v>3</c:v>
                </c:pt>
                <c:pt idx="7">
                  <c:v>-4</c:v>
                </c:pt>
                <c:pt idx="8">
                  <c:v>1</c:v>
                </c:pt>
                <c:pt idx="9">
                  <c:v>-2</c:v>
                </c:pt>
                <c:pt idx="10">
                  <c:v>-6</c:v>
                </c:pt>
                <c:pt idx="11">
                  <c:v>-4</c:v>
                </c:pt>
                <c:pt idx="12">
                  <c:v>-1</c:v>
                </c:pt>
                <c:pt idx="13">
                  <c:v>5</c:v>
                </c:pt>
                <c:pt idx="14">
                  <c:v>6</c:v>
                </c:pt>
                <c:pt idx="15">
                  <c:v>9</c:v>
                </c:pt>
                <c:pt idx="16">
                  <c:v>9</c:v>
                </c:pt>
                <c:pt idx="17">
                  <c:v>4</c:v>
                </c:pt>
                <c:pt idx="18">
                  <c:v>-1</c:v>
                </c:pt>
                <c:pt idx="19">
                  <c:v>-3</c:v>
                </c:pt>
                <c:pt idx="20">
                  <c:v>-2</c:v>
                </c:pt>
                <c:pt idx="21">
                  <c:v>5</c:v>
                </c:pt>
                <c:pt idx="22">
                  <c:v>2</c:v>
                </c:pt>
                <c:pt idx="23">
                  <c:v>2</c:v>
                </c:pt>
                <c:pt idx="24">
                  <c:v>8</c:v>
                </c:pt>
                <c:pt idx="25">
                  <c:v>2</c:v>
                </c:pt>
                <c:pt idx="26">
                  <c:v>16</c:v>
                </c:pt>
                <c:pt idx="27">
                  <c:v>3</c:v>
                </c:pt>
                <c:pt idx="28">
                  <c:v>4</c:v>
                </c:pt>
                <c:pt idx="29">
                  <c:v>12</c:v>
                </c:pt>
                <c:pt idx="30">
                  <c:v>10</c:v>
                </c:pt>
                <c:pt idx="31">
                  <c:v>7</c:v>
                </c:pt>
                <c:pt idx="32">
                  <c:v>4</c:v>
                </c:pt>
                <c:pt idx="33">
                  <c:v>3</c:v>
                </c:pt>
                <c:pt idx="34">
                  <c:v>2</c:v>
                </c:pt>
                <c:pt idx="35">
                  <c:v>13</c:v>
                </c:pt>
                <c:pt idx="36">
                  <c:v>8</c:v>
                </c:pt>
                <c:pt idx="37">
                  <c:v>17</c:v>
                </c:pt>
                <c:pt idx="38">
                  <c:v>15</c:v>
                </c:pt>
                <c:pt idx="39">
                  <c:v>12</c:v>
                </c:pt>
                <c:pt idx="40">
                  <c:v>12</c:v>
                </c:pt>
                <c:pt idx="41">
                  <c:v>6</c:v>
                </c:pt>
                <c:pt idx="42">
                  <c:v>3</c:v>
                </c:pt>
                <c:pt idx="43">
                  <c:v>2</c:v>
                </c:pt>
                <c:pt idx="44">
                  <c:v>-1</c:v>
                </c:pt>
                <c:pt idx="45">
                  <c:v>0</c:v>
                </c:pt>
                <c:pt idx="46">
                  <c:v>-5</c:v>
                </c:pt>
                <c:pt idx="47">
                  <c:v>4</c:v>
                </c:pt>
                <c:pt idx="48">
                  <c:v>12</c:v>
                </c:pt>
                <c:pt idx="49">
                  <c:v>3</c:v>
                </c:pt>
                <c:pt idx="50">
                  <c:v>1</c:v>
                </c:pt>
                <c:pt idx="51">
                  <c:v>-1</c:v>
                </c:pt>
                <c:pt idx="52">
                  <c:v>-1</c:v>
                </c:pt>
                <c:pt idx="53">
                  <c:v>-8</c:v>
                </c:pt>
                <c:pt idx="54">
                  <c:v>-6</c:v>
                </c:pt>
                <c:pt idx="55">
                  <c:v>-9</c:v>
                </c:pt>
                <c:pt idx="56">
                  <c:v>-3</c:v>
                </c:pt>
                <c:pt idx="57">
                  <c:v>-9</c:v>
                </c:pt>
                <c:pt idx="58">
                  <c:v>-8</c:v>
                </c:pt>
                <c:pt idx="59">
                  <c:v>0</c:v>
                </c:pt>
                <c:pt idx="60">
                  <c:v>3</c:v>
                </c:pt>
                <c:pt idx="61">
                  <c:v>-2</c:v>
                </c:pt>
                <c:pt idx="62">
                  <c:v>-11</c:v>
                </c:pt>
                <c:pt idx="63">
                  <c:v>-7</c:v>
                </c:pt>
                <c:pt idx="64">
                  <c:v>-2</c:v>
                </c:pt>
                <c:pt idx="65">
                  <c:v>-1</c:v>
                </c:pt>
                <c:pt idx="66">
                  <c:v>8</c:v>
                </c:pt>
                <c:pt idx="67">
                  <c:v>8</c:v>
                </c:pt>
                <c:pt idx="68">
                  <c:v>14</c:v>
                </c:pt>
                <c:pt idx="69">
                  <c:v>11</c:v>
                </c:pt>
              </c:numCache>
            </c:numRef>
          </c:val>
          <c:extLst xmlns:c16r2="http://schemas.microsoft.com/office/drawing/2015/06/chart">
            <c:ext xmlns:c16="http://schemas.microsoft.com/office/drawing/2014/chart" uri="{C3380CC4-5D6E-409C-BE32-E72D297353CC}">
              <c16:uniqueId val="{00000000-0D40-4CB8-9020-759F20BDDA7B}"/>
            </c:ext>
          </c:extLst>
        </c:ser>
        <c:dLbls>
          <c:showLegendKey val="0"/>
          <c:showVal val="0"/>
          <c:showCatName val="0"/>
          <c:showSerName val="0"/>
          <c:showPercent val="0"/>
          <c:showBubbleSize val="0"/>
        </c:dLbls>
        <c:gapWidth val="219"/>
        <c:overlap val="-27"/>
        <c:axId val="-1275614896"/>
        <c:axId val="-1533159568"/>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Analysis'!$B$60:$BR$60</c:f>
              <c:numCache>
                <c:formatCode>General</c:formatCode>
                <c:ptCount val="69"/>
                <c:pt idx="0">
                  <c:v>5</c:v>
                </c:pt>
                <c:pt idx="1">
                  <c:v>3</c:v>
                </c:pt>
                <c:pt idx="2">
                  <c:v>7</c:v>
                </c:pt>
                <c:pt idx="3">
                  <c:v>5</c:v>
                </c:pt>
                <c:pt idx="4">
                  <c:v>0</c:v>
                </c:pt>
                <c:pt idx="5">
                  <c:v>2</c:v>
                </c:pt>
                <c:pt idx="6">
                  <c:v>-1</c:v>
                </c:pt>
                <c:pt idx="7">
                  <c:v>-2</c:v>
                </c:pt>
                <c:pt idx="8">
                  <c:v>1</c:v>
                </c:pt>
                <c:pt idx="9">
                  <c:v>-2</c:v>
                </c:pt>
                <c:pt idx="10">
                  <c:v>-6</c:v>
                </c:pt>
                <c:pt idx="11">
                  <c:v>-1</c:v>
                </c:pt>
                <c:pt idx="12">
                  <c:v>1</c:v>
                </c:pt>
                <c:pt idx="13">
                  <c:v>1</c:v>
                </c:pt>
                <c:pt idx="14">
                  <c:v>9</c:v>
                </c:pt>
                <c:pt idx="15">
                  <c:v>9</c:v>
                </c:pt>
                <c:pt idx="16">
                  <c:v>8</c:v>
                </c:pt>
                <c:pt idx="17">
                  <c:v>5</c:v>
                </c:pt>
                <c:pt idx="18">
                  <c:v>1</c:v>
                </c:pt>
                <c:pt idx="19">
                  <c:v>3</c:v>
                </c:pt>
                <c:pt idx="20">
                  <c:v>-3</c:v>
                </c:pt>
                <c:pt idx="21">
                  <c:v>-3</c:v>
                </c:pt>
                <c:pt idx="22">
                  <c:v>2</c:v>
                </c:pt>
                <c:pt idx="23">
                  <c:v>2</c:v>
                </c:pt>
                <c:pt idx="24">
                  <c:v>5</c:v>
                </c:pt>
                <c:pt idx="25">
                  <c:v>3</c:v>
                </c:pt>
                <c:pt idx="26">
                  <c:v>11</c:v>
                </c:pt>
                <c:pt idx="27">
                  <c:v>9</c:v>
                </c:pt>
                <c:pt idx="28">
                  <c:v>9</c:v>
                </c:pt>
                <c:pt idx="29">
                  <c:v>10</c:v>
                </c:pt>
                <c:pt idx="30">
                  <c:v>2</c:v>
                </c:pt>
                <c:pt idx="31">
                  <c:v>2</c:v>
                </c:pt>
                <c:pt idx="32">
                  <c:v>-1</c:v>
                </c:pt>
                <c:pt idx="33">
                  <c:v>1</c:v>
                </c:pt>
                <c:pt idx="34">
                  <c:v>7</c:v>
                </c:pt>
                <c:pt idx="35">
                  <c:v>12</c:v>
                </c:pt>
                <c:pt idx="36">
                  <c:v>9</c:v>
                </c:pt>
                <c:pt idx="37">
                  <c:v>7</c:v>
                </c:pt>
                <c:pt idx="38">
                  <c:v>7</c:v>
                </c:pt>
                <c:pt idx="39">
                  <c:v>13</c:v>
                </c:pt>
                <c:pt idx="40">
                  <c:v>8</c:v>
                </c:pt>
                <c:pt idx="41">
                  <c:v>5</c:v>
                </c:pt>
                <c:pt idx="42">
                  <c:v>6</c:v>
                </c:pt>
                <c:pt idx="43">
                  <c:v>-1</c:v>
                </c:pt>
                <c:pt idx="44">
                  <c:v>-2</c:v>
                </c:pt>
                <c:pt idx="45">
                  <c:v>-1</c:v>
                </c:pt>
                <c:pt idx="46">
                  <c:v>-4</c:v>
                </c:pt>
                <c:pt idx="47">
                  <c:v>2</c:v>
                </c:pt>
                <c:pt idx="48">
                  <c:v>10</c:v>
                </c:pt>
                <c:pt idx="49">
                  <c:v>4</c:v>
                </c:pt>
                <c:pt idx="50">
                  <c:v>4</c:v>
                </c:pt>
                <c:pt idx="51">
                  <c:v>1</c:v>
                </c:pt>
                <c:pt idx="52">
                  <c:v>-1</c:v>
                </c:pt>
                <c:pt idx="53">
                  <c:v>-7</c:v>
                </c:pt>
                <c:pt idx="54">
                  <c:v>-6</c:v>
                </c:pt>
                <c:pt idx="55">
                  <c:v>-2</c:v>
                </c:pt>
                <c:pt idx="56">
                  <c:v>1</c:v>
                </c:pt>
                <c:pt idx="57">
                  <c:v>-7</c:v>
                </c:pt>
                <c:pt idx="58">
                  <c:v>-7</c:v>
                </c:pt>
                <c:pt idx="59">
                  <c:v>2</c:v>
                </c:pt>
                <c:pt idx="60">
                  <c:v>4</c:v>
                </c:pt>
                <c:pt idx="61">
                  <c:v>-2</c:v>
                </c:pt>
                <c:pt idx="62">
                  <c:v>-9</c:v>
                </c:pt>
                <c:pt idx="63">
                  <c:v>-9</c:v>
                </c:pt>
                <c:pt idx="64">
                  <c:v>-2</c:v>
                </c:pt>
                <c:pt idx="65">
                  <c:v>6</c:v>
                </c:pt>
                <c:pt idx="66">
                  <c:v>5</c:v>
                </c:pt>
                <c:pt idx="67">
                  <c:v>5</c:v>
                </c:pt>
                <c:pt idx="68">
                  <c:v>12</c:v>
                </c:pt>
              </c:numCache>
            </c:numRef>
          </c:val>
          <c:smooth val="0"/>
          <c:extLst xmlns:c16r2="http://schemas.microsoft.com/office/drawing/2015/06/chart">
            <c:ext xmlns:c16="http://schemas.microsoft.com/office/drawing/2014/chart" uri="{C3380CC4-5D6E-409C-BE32-E72D297353CC}">
              <c16:uniqueId val="{00000001-0D40-4CB8-9020-759F20BDDA7B}"/>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Analysis'!$B$80:$BS$80</c:f>
              <c:numCache>
                <c:formatCode>General</c:formatCode>
                <c:ptCount val="70"/>
                <c:pt idx="0">
                  <c:v>3</c:v>
                </c:pt>
                <c:pt idx="1">
                  <c:v>6</c:v>
                </c:pt>
                <c:pt idx="2">
                  <c:v>6</c:v>
                </c:pt>
                <c:pt idx="3">
                  <c:v>8</c:v>
                </c:pt>
                <c:pt idx="4">
                  <c:v>2</c:v>
                </c:pt>
                <c:pt idx="5">
                  <c:v>2</c:v>
                </c:pt>
                <c:pt idx="6">
                  <c:v>4</c:v>
                </c:pt>
                <c:pt idx="7">
                  <c:v>1</c:v>
                </c:pt>
                <c:pt idx="8">
                  <c:v>1</c:v>
                </c:pt>
                <c:pt idx="9">
                  <c:v>2</c:v>
                </c:pt>
                <c:pt idx="10">
                  <c:v>-1</c:v>
                </c:pt>
                <c:pt idx="11">
                  <c:v>-6</c:v>
                </c:pt>
                <c:pt idx="12">
                  <c:v>1</c:v>
                </c:pt>
                <c:pt idx="13">
                  <c:v>1</c:v>
                </c:pt>
                <c:pt idx="14">
                  <c:v>11</c:v>
                </c:pt>
                <c:pt idx="15">
                  <c:v>9</c:v>
                </c:pt>
                <c:pt idx="16">
                  <c:v>8</c:v>
                </c:pt>
                <c:pt idx="17">
                  <c:v>2</c:v>
                </c:pt>
                <c:pt idx="18">
                  <c:v>4</c:v>
                </c:pt>
                <c:pt idx="19">
                  <c:v>-4</c:v>
                </c:pt>
                <c:pt idx="20">
                  <c:v>3</c:v>
                </c:pt>
                <c:pt idx="21">
                  <c:v>5</c:v>
                </c:pt>
                <c:pt idx="22">
                  <c:v>2</c:v>
                </c:pt>
                <c:pt idx="23">
                  <c:v>0</c:v>
                </c:pt>
                <c:pt idx="24">
                  <c:v>5</c:v>
                </c:pt>
                <c:pt idx="25">
                  <c:v>9</c:v>
                </c:pt>
                <c:pt idx="26">
                  <c:v>7</c:v>
                </c:pt>
                <c:pt idx="27">
                  <c:v>9</c:v>
                </c:pt>
                <c:pt idx="28">
                  <c:v>7</c:v>
                </c:pt>
                <c:pt idx="29">
                  <c:v>3</c:v>
                </c:pt>
                <c:pt idx="30">
                  <c:v>6</c:v>
                </c:pt>
                <c:pt idx="31">
                  <c:v>4</c:v>
                </c:pt>
                <c:pt idx="32">
                  <c:v>1</c:v>
                </c:pt>
                <c:pt idx="33">
                  <c:v>7</c:v>
                </c:pt>
                <c:pt idx="34">
                  <c:v>0</c:v>
                </c:pt>
                <c:pt idx="35">
                  <c:v>9</c:v>
                </c:pt>
                <c:pt idx="36">
                  <c:v>2</c:v>
                </c:pt>
                <c:pt idx="37">
                  <c:v>10</c:v>
                </c:pt>
                <c:pt idx="38">
                  <c:v>9</c:v>
                </c:pt>
                <c:pt idx="39">
                  <c:v>10</c:v>
                </c:pt>
                <c:pt idx="40">
                  <c:v>9</c:v>
                </c:pt>
                <c:pt idx="41">
                  <c:v>6</c:v>
                </c:pt>
                <c:pt idx="42">
                  <c:v>6</c:v>
                </c:pt>
                <c:pt idx="43">
                  <c:v>2</c:v>
                </c:pt>
                <c:pt idx="44">
                  <c:v>6</c:v>
                </c:pt>
                <c:pt idx="45">
                  <c:v>-1</c:v>
                </c:pt>
                <c:pt idx="46">
                  <c:v>-4</c:v>
                </c:pt>
                <c:pt idx="47">
                  <c:v>11</c:v>
                </c:pt>
                <c:pt idx="48">
                  <c:v>6</c:v>
                </c:pt>
                <c:pt idx="49">
                  <c:v>1</c:v>
                </c:pt>
                <c:pt idx="50">
                  <c:v>9</c:v>
                </c:pt>
                <c:pt idx="51">
                  <c:v>2</c:v>
                </c:pt>
                <c:pt idx="52">
                  <c:v>-2</c:v>
                </c:pt>
                <c:pt idx="53">
                  <c:v>-4</c:v>
                </c:pt>
                <c:pt idx="54">
                  <c:v>-2</c:v>
                </c:pt>
                <c:pt idx="55">
                  <c:v>-1</c:v>
                </c:pt>
                <c:pt idx="56">
                  <c:v>1</c:v>
                </c:pt>
                <c:pt idx="57">
                  <c:v>-4</c:v>
                </c:pt>
                <c:pt idx="58">
                  <c:v>-7</c:v>
                </c:pt>
                <c:pt idx="59">
                  <c:v>2</c:v>
                </c:pt>
                <c:pt idx="60">
                  <c:v>4</c:v>
                </c:pt>
                <c:pt idx="61">
                  <c:v>-2</c:v>
                </c:pt>
                <c:pt idx="62">
                  <c:v>-9</c:v>
                </c:pt>
                <c:pt idx="63">
                  <c:v>5</c:v>
                </c:pt>
                <c:pt idx="64">
                  <c:v>-1</c:v>
                </c:pt>
                <c:pt idx="65">
                  <c:v>5</c:v>
                </c:pt>
                <c:pt idx="66">
                  <c:v>2</c:v>
                </c:pt>
                <c:pt idx="67">
                  <c:v>8</c:v>
                </c:pt>
                <c:pt idx="68">
                  <c:v>10</c:v>
                </c:pt>
                <c:pt idx="69">
                  <c:v>9</c:v>
                </c:pt>
              </c:numCache>
            </c:numRef>
          </c:val>
          <c:smooth val="0"/>
          <c:extLst xmlns:c16r2="http://schemas.microsoft.com/office/drawing/2015/06/chart">
            <c:ext xmlns:c16="http://schemas.microsoft.com/office/drawing/2014/chart" uri="{C3380CC4-5D6E-409C-BE32-E72D297353CC}">
              <c16:uniqueId val="{00000002-0D40-4CB8-9020-759F20BDDA7B}"/>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Analysis'!$B$100:$BS$100</c:f>
              <c:numCache>
                <c:formatCode>General</c:formatCode>
                <c:ptCount val="70"/>
                <c:pt idx="0">
                  <c:v>3</c:v>
                </c:pt>
                <c:pt idx="1">
                  <c:v>3</c:v>
                </c:pt>
                <c:pt idx="2">
                  <c:v>0</c:v>
                </c:pt>
                <c:pt idx="3">
                  <c:v>2</c:v>
                </c:pt>
                <c:pt idx="4">
                  <c:v>9</c:v>
                </c:pt>
                <c:pt idx="5">
                  <c:v>8</c:v>
                </c:pt>
                <c:pt idx="6">
                  <c:v>4</c:v>
                </c:pt>
                <c:pt idx="7">
                  <c:v>-4</c:v>
                </c:pt>
                <c:pt idx="8">
                  <c:v>3</c:v>
                </c:pt>
                <c:pt idx="9">
                  <c:v>0</c:v>
                </c:pt>
                <c:pt idx="10">
                  <c:v>-4</c:v>
                </c:pt>
                <c:pt idx="11">
                  <c:v>-1</c:v>
                </c:pt>
                <c:pt idx="12">
                  <c:v>0</c:v>
                </c:pt>
                <c:pt idx="13">
                  <c:v>2</c:v>
                </c:pt>
                <c:pt idx="14">
                  <c:v>-2</c:v>
                </c:pt>
                <c:pt idx="15">
                  <c:v>-2</c:v>
                </c:pt>
                <c:pt idx="16">
                  <c:v>-3</c:v>
                </c:pt>
                <c:pt idx="17">
                  <c:v>1</c:v>
                </c:pt>
                <c:pt idx="18">
                  <c:v>0</c:v>
                </c:pt>
                <c:pt idx="19">
                  <c:v>-5</c:v>
                </c:pt>
                <c:pt idx="20">
                  <c:v>-1</c:v>
                </c:pt>
                <c:pt idx="21">
                  <c:v>-3</c:v>
                </c:pt>
                <c:pt idx="22">
                  <c:v>-5</c:v>
                </c:pt>
                <c:pt idx="23">
                  <c:v>-2</c:v>
                </c:pt>
                <c:pt idx="24">
                  <c:v>0</c:v>
                </c:pt>
                <c:pt idx="25">
                  <c:v>3</c:v>
                </c:pt>
                <c:pt idx="26">
                  <c:v>5</c:v>
                </c:pt>
                <c:pt idx="27">
                  <c:v>-3</c:v>
                </c:pt>
                <c:pt idx="28">
                  <c:v>5</c:v>
                </c:pt>
                <c:pt idx="29">
                  <c:v>4</c:v>
                </c:pt>
                <c:pt idx="30">
                  <c:v>2</c:v>
                </c:pt>
                <c:pt idx="31">
                  <c:v>7</c:v>
                </c:pt>
                <c:pt idx="32">
                  <c:v>6</c:v>
                </c:pt>
                <c:pt idx="33">
                  <c:v>2</c:v>
                </c:pt>
                <c:pt idx="34">
                  <c:v>-1</c:v>
                </c:pt>
                <c:pt idx="35">
                  <c:v>6</c:v>
                </c:pt>
                <c:pt idx="36">
                  <c:v>6</c:v>
                </c:pt>
                <c:pt idx="37">
                  <c:v>8</c:v>
                </c:pt>
                <c:pt idx="38">
                  <c:v>10</c:v>
                </c:pt>
                <c:pt idx="39">
                  <c:v>6</c:v>
                </c:pt>
                <c:pt idx="40">
                  <c:v>4</c:v>
                </c:pt>
                <c:pt idx="41">
                  <c:v>4</c:v>
                </c:pt>
                <c:pt idx="42">
                  <c:v>1</c:v>
                </c:pt>
                <c:pt idx="43">
                  <c:v>3</c:v>
                </c:pt>
                <c:pt idx="44">
                  <c:v>2</c:v>
                </c:pt>
                <c:pt idx="45">
                  <c:v>-1</c:v>
                </c:pt>
                <c:pt idx="46">
                  <c:v>-1</c:v>
                </c:pt>
                <c:pt idx="47">
                  <c:v>-1</c:v>
                </c:pt>
                <c:pt idx="48">
                  <c:v>-1</c:v>
                </c:pt>
                <c:pt idx="49">
                  <c:v>-2</c:v>
                </c:pt>
                <c:pt idx="50">
                  <c:v>1</c:v>
                </c:pt>
                <c:pt idx="51">
                  <c:v>-1</c:v>
                </c:pt>
                <c:pt idx="52">
                  <c:v>-1</c:v>
                </c:pt>
                <c:pt idx="53">
                  <c:v>-3</c:v>
                </c:pt>
                <c:pt idx="54">
                  <c:v>-3</c:v>
                </c:pt>
                <c:pt idx="55">
                  <c:v>-6</c:v>
                </c:pt>
                <c:pt idx="56">
                  <c:v>-1</c:v>
                </c:pt>
                <c:pt idx="57">
                  <c:v>-2</c:v>
                </c:pt>
                <c:pt idx="58">
                  <c:v>-7</c:v>
                </c:pt>
                <c:pt idx="59">
                  <c:v>-4</c:v>
                </c:pt>
                <c:pt idx="60">
                  <c:v>-2</c:v>
                </c:pt>
                <c:pt idx="61">
                  <c:v>-8</c:v>
                </c:pt>
                <c:pt idx="62">
                  <c:v>-10</c:v>
                </c:pt>
                <c:pt idx="63">
                  <c:v>-7</c:v>
                </c:pt>
                <c:pt idx="64">
                  <c:v>-3</c:v>
                </c:pt>
                <c:pt idx="65">
                  <c:v>-2</c:v>
                </c:pt>
                <c:pt idx="66">
                  <c:v>2</c:v>
                </c:pt>
                <c:pt idx="67">
                  <c:v>-1</c:v>
                </c:pt>
                <c:pt idx="68">
                  <c:v>8</c:v>
                </c:pt>
                <c:pt idx="69">
                  <c:v>2</c:v>
                </c:pt>
              </c:numCache>
            </c:numRef>
          </c:val>
          <c:smooth val="0"/>
          <c:extLst xmlns:c16r2="http://schemas.microsoft.com/office/drawing/2015/06/chart">
            <c:ext xmlns:c16="http://schemas.microsoft.com/office/drawing/2014/chart" uri="{C3380CC4-5D6E-409C-BE32-E72D297353CC}">
              <c16:uniqueId val="{00000003-0D40-4CB8-9020-759F20BDDA7B}"/>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Analysis'!$B$120:$BR$120</c:f>
              <c:numCache>
                <c:formatCode>General</c:formatCode>
                <c:ptCount val="69"/>
                <c:pt idx="0">
                  <c:v>-6</c:v>
                </c:pt>
                <c:pt idx="1">
                  <c:v>1</c:v>
                </c:pt>
                <c:pt idx="2">
                  <c:v>-3</c:v>
                </c:pt>
                <c:pt idx="3">
                  <c:v>2</c:v>
                </c:pt>
                <c:pt idx="4">
                  <c:v>-2</c:v>
                </c:pt>
                <c:pt idx="5">
                  <c:v>-1</c:v>
                </c:pt>
                <c:pt idx="6">
                  <c:v>0</c:v>
                </c:pt>
                <c:pt idx="7">
                  <c:v>1</c:v>
                </c:pt>
                <c:pt idx="8">
                  <c:v>6</c:v>
                </c:pt>
                <c:pt idx="9">
                  <c:v>1</c:v>
                </c:pt>
                <c:pt idx="10">
                  <c:v>2</c:v>
                </c:pt>
                <c:pt idx="11">
                  <c:v>2</c:v>
                </c:pt>
                <c:pt idx="12">
                  <c:v>-1</c:v>
                </c:pt>
                <c:pt idx="13">
                  <c:v>-3</c:v>
                </c:pt>
                <c:pt idx="14">
                  <c:v>-5</c:v>
                </c:pt>
                <c:pt idx="15">
                  <c:v>-4</c:v>
                </c:pt>
                <c:pt idx="16">
                  <c:v>-8</c:v>
                </c:pt>
                <c:pt idx="17">
                  <c:v>9</c:v>
                </c:pt>
                <c:pt idx="18">
                  <c:v>1</c:v>
                </c:pt>
                <c:pt idx="19">
                  <c:v>3</c:v>
                </c:pt>
                <c:pt idx="20">
                  <c:v>2</c:v>
                </c:pt>
                <c:pt idx="21">
                  <c:v>-8</c:v>
                </c:pt>
                <c:pt idx="22">
                  <c:v>-6</c:v>
                </c:pt>
                <c:pt idx="23">
                  <c:v>-3</c:v>
                </c:pt>
                <c:pt idx="24">
                  <c:v>-11</c:v>
                </c:pt>
                <c:pt idx="25">
                  <c:v>-1</c:v>
                </c:pt>
                <c:pt idx="26">
                  <c:v>-5</c:v>
                </c:pt>
                <c:pt idx="27">
                  <c:v>-4</c:v>
                </c:pt>
                <c:pt idx="28">
                  <c:v>-1</c:v>
                </c:pt>
                <c:pt idx="29">
                  <c:v>-6</c:v>
                </c:pt>
                <c:pt idx="30">
                  <c:v>-11</c:v>
                </c:pt>
                <c:pt idx="31">
                  <c:v>-2</c:v>
                </c:pt>
                <c:pt idx="32">
                  <c:v>-6</c:v>
                </c:pt>
                <c:pt idx="33">
                  <c:v>-1</c:v>
                </c:pt>
                <c:pt idx="34">
                  <c:v>-9</c:v>
                </c:pt>
                <c:pt idx="35">
                  <c:v>-4</c:v>
                </c:pt>
                <c:pt idx="36">
                  <c:v>9</c:v>
                </c:pt>
                <c:pt idx="37">
                  <c:v>-11</c:v>
                </c:pt>
                <c:pt idx="38">
                  <c:v>-14</c:v>
                </c:pt>
                <c:pt idx="39">
                  <c:v>-15</c:v>
                </c:pt>
                <c:pt idx="40">
                  <c:v>-12</c:v>
                </c:pt>
                <c:pt idx="41">
                  <c:v>-8</c:v>
                </c:pt>
                <c:pt idx="42">
                  <c:v>-1</c:v>
                </c:pt>
                <c:pt idx="43">
                  <c:v>-10</c:v>
                </c:pt>
                <c:pt idx="44">
                  <c:v>-6</c:v>
                </c:pt>
                <c:pt idx="45">
                  <c:v>-3</c:v>
                </c:pt>
                <c:pt idx="46">
                  <c:v>-4</c:v>
                </c:pt>
                <c:pt idx="47">
                  <c:v>2</c:v>
                </c:pt>
                <c:pt idx="48">
                  <c:v>-10</c:v>
                </c:pt>
                <c:pt idx="49">
                  <c:v>-6</c:v>
                </c:pt>
                <c:pt idx="50">
                  <c:v>-1</c:v>
                </c:pt>
                <c:pt idx="51">
                  <c:v>0</c:v>
                </c:pt>
                <c:pt idx="52">
                  <c:v>4</c:v>
                </c:pt>
                <c:pt idx="53">
                  <c:v>3</c:v>
                </c:pt>
                <c:pt idx="54">
                  <c:v>2</c:v>
                </c:pt>
                <c:pt idx="55">
                  <c:v>2</c:v>
                </c:pt>
                <c:pt idx="56">
                  <c:v>7</c:v>
                </c:pt>
                <c:pt idx="57">
                  <c:v>-2</c:v>
                </c:pt>
                <c:pt idx="58">
                  <c:v>-6</c:v>
                </c:pt>
                <c:pt idx="59">
                  <c:v>-3</c:v>
                </c:pt>
                <c:pt idx="60">
                  <c:v>-3</c:v>
                </c:pt>
                <c:pt idx="61">
                  <c:v>-6</c:v>
                </c:pt>
                <c:pt idx="62">
                  <c:v>-2</c:v>
                </c:pt>
                <c:pt idx="63">
                  <c:v>-4</c:v>
                </c:pt>
                <c:pt idx="64">
                  <c:v>-3</c:v>
                </c:pt>
                <c:pt idx="65">
                  <c:v>-1</c:v>
                </c:pt>
                <c:pt idx="66">
                  <c:v>8</c:v>
                </c:pt>
                <c:pt idx="67">
                  <c:v>-13</c:v>
                </c:pt>
                <c:pt idx="68">
                  <c:v>-14</c:v>
                </c:pt>
              </c:numCache>
            </c:numRef>
          </c:val>
          <c:smooth val="0"/>
          <c:extLst xmlns:c16r2="http://schemas.microsoft.com/office/drawing/2015/06/chart">
            <c:ext xmlns:c16="http://schemas.microsoft.com/office/drawing/2014/chart" uri="{C3380CC4-5D6E-409C-BE32-E72D297353CC}">
              <c16:uniqueId val="{00000004-0D40-4CB8-9020-759F20BDDA7B}"/>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Analysis'!$B$140:$BS$140</c:f>
              <c:numCache>
                <c:formatCode>General</c:formatCode>
                <c:ptCount val="70"/>
                <c:pt idx="0">
                  <c:v>5</c:v>
                </c:pt>
                <c:pt idx="1">
                  <c:v>5</c:v>
                </c:pt>
                <c:pt idx="2">
                  <c:v>0</c:v>
                </c:pt>
                <c:pt idx="3">
                  <c:v>7</c:v>
                </c:pt>
                <c:pt idx="4">
                  <c:v>-2</c:v>
                </c:pt>
                <c:pt idx="5">
                  <c:v>2</c:v>
                </c:pt>
                <c:pt idx="6">
                  <c:v>8</c:v>
                </c:pt>
                <c:pt idx="7">
                  <c:v>-3</c:v>
                </c:pt>
                <c:pt idx="8">
                  <c:v>0</c:v>
                </c:pt>
                <c:pt idx="9">
                  <c:v>-4</c:v>
                </c:pt>
                <c:pt idx="10">
                  <c:v>-4</c:v>
                </c:pt>
                <c:pt idx="11">
                  <c:v>-6</c:v>
                </c:pt>
                <c:pt idx="12">
                  <c:v>-5</c:v>
                </c:pt>
                <c:pt idx="13">
                  <c:v>-2</c:v>
                </c:pt>
                <c:pt idx="14">
                  <c:v>2</c:v>
                </c:pt>
                <c:pt idx="15">
                  <c:v>1</c:v>
                </c:pt>
                <c:pt idx="16">
                  <c:v>-6</c:v>
                </c:pt>
                <c:pt idx="17">
                  <c:v>4</c:v>
                </c:pt>
                <c:pt idx="18">
                  <c:v>-9</c:v>
                </c:pt>
                <c:pt idx="19">
                  <c:v>4</c:v>
                </c:pt>
                <c:pt idx="20">
                  <c:v>-3</c:v>
                </c:pt>
                <c:pt idx="21">
                  <c:v>-4</c:v>
                </c:pt>
                <c:pt idx="22">
                  <c:v>2</c:v>
                </c:pt>
                <c:pt idx="23">
                  <c:v>3</c:v>
                </c:pt>
                <c:pt idx="24">
                  <c:v>4</c:v>
                </c:pt>
                <c:pt idx="25">
                  <c:v>-5</c:v>
                </c:pt>
                <c:pt idx="26">
                  <c:v>-3</c:v>
                </c:pt>
                <c:pt idx="27">
                  <c:v>-1</c:v>
                </c:pt>
                <c:pt idx="28">
                  <c:v>3</c:v>
                </c:pt>
                <c:pt idx="29">
                  <c:v>2</c:v>
                </c:pt>
                <c:pt idx="30">
                  <c:v>5</c:v>
                </c:pt>
                <c:pt idx="31">
                  <c:v>2</c:v>
                </c:pt>
                <c:pt idx="32">
                  <c:v>-3</c:v>
                </c:pt>
                <c:pt idx="33">
                  <c:v>-3</c:v>
                </c:pt>
                <c:pt idx="34">
                  <c:v>-4</c:v>
                </c:pt>
                <c:pt idx="35">
                  <c:v>5</c:v>
                </c:pt>
                <c:pt idx="36">
                  <c:v>7</c:v>
                </c:pt>
                <c:pt idx="37">
                  <c:v>6</c:v>
                </c:pt>
                <c:pt idx="38">
                  <c:v>0</c:v>
                </c:pt>
                <c:pt idx="39">
                  <c:v>3</c:v>
                </c:pt>
                <c:pt idx="40">
                  <c:v>0</c:v>
                </c:pt>
                <c:pt idx="41">
                  <c:v>1</c:v>
                </c:pt>
                <c:pt idx="42">
                  <c:v>4</c:v>
                </c:pt>
                <c:pt idx="43">
                  <c:v>-2</c:v>
                </c:pt>
                <c:pt idx="44">
                  <c:v>-6</c:v>
                </c:pt>
                <c:pt idx="45">
                  <c:v>2</c:v>
                </c:pt>
                <c:pt idx="46">
                  <c:v>-4</c:v>
                </c:pt>
                <c:pt idx="47">
                  <c:v>-1</c:v>
                </c:pt>
                <c:pt idx="48">
                  <c:v>1</c:v>
                </c:pt>
                <c:pt idx="49">
                  <c:v>-2</c:v>
                </c:pt>
                <c:pt idx="50">
                  <c:v>-1</c:v>
                </c:pt>
                <c:pt idx="51">
                  <c:v>-4</c:v>
                </c:pt>
                <c:pt idx="52">
                  <c:v>-2</c:v>
                </c:pt>
                <c:pt idx="53">
                  <c:v>-6</c:v>
                </c:pt>
                <c:pt idx="54">
                  <c:v>-7</c:v>
                </c:pt>
                <c:pt idx="55">
                  <c:v>-6</c:v>
                </c:pt>
                <c:pt idx="56">
                  <c:v>-1</c:v>
                </c:pt>
                <c:pt idx="57">
                  <c:v>-8</c:v>
                </c:pt>
                <c:pt idx="58">
                  <c:v>-5</c:v>
                </c:pt>
                <c:pt idx="59">
                  <c:v>-3</c:v>
                </c:pt>
                <c:pt idx="60">
                  <c:v>-1</c:v>
                </c:pt>
                <c:pt idx="61">
                  <c:v>-2</c:v>
                </c:pt>
                <c:pt idx="62">
                  <c:v>4</c:v>
                </c:pt>
                <c:pt idx="63">
                  <c:v>-1</c:v>
                </c:pt>
                <c:pt idx="64">
                  <c:v>-5</c:v>
                </c:pt>
                <c:pt idx="65">
                  <c:v>-7</c:v>
                </c:pt>
                <c:pt idx="66">
                  <c:v>-6</c:v>
                </c:pt>
                <c:pt idx="67">
                  <c:v>-8</c:v>
                </c:pt>
                <c:pt idx="68">
                  <c:v>-2</c:v>
                </c:pt>
                <c:pt idx="69">
                  <c:v>-5</c:v>
                </c:pt>
              </c:numCache>
            </c:numRef>
          </c:val>
          <c:smooth val="0"/>
          <c:extLst xmlns:c16r2="http://schemas.microsoft.com/office/drawing/2015/06/chart">
            <c:ext xmlns:c16="http://schemas.microsoft.com/office/drawing/2014/chart" uri="{C3380CC4-5D6E-409C-BE32-E72D297353CC}">
              <c16:uniqueId val="{00000005-0D40-4CB8-9020-759F20BDDA7B}"/>
            </c:ext>
          </c:extLst>
        </c:ser>
        <c:dLbls>
          <c:showLegendKey val="0"/>
          <c:showVal val="0"/>
          <c:showCatName val="0"/>
          <c:showSerName val="0"/>
          <c:showPercent val="0"/>
          <c:showBubbleSize val="0"/>
        </c:dLbls>
        <c:marker val="1"/>
        <c:smooth val="0"/>
        <c:axId val="-1275614896"/>
        <c:axId val="-1533159568"/>
      </c:lineChart>
      <c:catAx>
        <c:axId val="-12756148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1" i="0" u="none" strike="noStrike" kern="1200" baseline="0">
                <a:solidFill>
                  <a:schemeClr val="lt1">
                    <a:lumMod val="85000"/>
                  </a:schemeClr>
                </a:solidFill>
                <a:latin typeface="+mn-lt"/>
                <a:ea typeface="+mn-ea"/>
                <a:cs typeface="+mn-cs"/>
              </a:defRPr>
            </a:pPr>
            <a:endParaRPr lang="bg-BG"/>
          </a:p>
        </c:txPr>
        <c:crossAx val="-1533159568"/>
        <c:crosses val="autoZero"/>
        <c:auto val="1"/>
        <c:lblAlgn val="ctr"/>
        <c:lblOffset val="100"/>
        <c:noMultiLvlLbl val="0"/>
      </c:catAx>
      <c:valAx>
        <c:axId val="-153315956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75614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Electrical</a:t>
            </a:r>
            <a:r>
              <a:rPr lang="en-US" baseline="0"/>
              <a:t> Equipment, Appliances and Components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Analysis'!$A$40</c:f>
              <c:strCache>
                <c:ptCount val="1"/>
                <c:pt idx="0">
                  <c:v>Electrical Equipment, Appliances &amp; Components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Analysis'!$B$40:$BS$40</c:f>
              <c:numCache>
                <c:formatCode>General</c:formatCode>
                <c:ptCount val="70"/>
                <c:pt idx="0">
                  <c:v>9</c:v>
                </c:pt>
                <c:pt idx="1">
                  <c:v>2</c:v>
                </c:pt>
                <c:pt idx="2">
                  <c:v>-4</c:v>
                </c:pt>
                <c:pt idx="3">
                  <c:v>3</c:v>
                </c:pt>
                <c:pt idx="4">
                  <c:v>8</c:v>
                </c:pt>
                <c:pt idx="5">
                  <c:v>6</c:v>
                </c:pt>
                <c:pt idx="6">
                  <c:v>-4</c:v>
                </c:pt>
                <c:pt idx="7">
                  <c:v>-7</c:v>
                </c:pt>
                <c:pt idx="8">
                  <c:v>-5</c:v>
                </c:pt>
                <c:pt idx="9">
                  <c:v>-5</c:v>
                </c:pt>
                <c:pt idx="10">
                  <c:v>-4</c:v>
                </c:pt>
                <c:pt idx="11">
                  <c:v>1</c:v>
                </c:pt>
                <c:pt idx="12">
                  <c:v>5</c:v>
                </c:pt>
                <c:pt idx="13">
                  <c:v>-3</c:v>
                </c:pt>
                <c:pt idx="14">
                  <c:v>0</c:v>
                </c:pt>
                <c:pt idx="15">
                  <c:v>4</c:v>
                </c:pt>
                <c:pt idx="16">
                  <c:v>-3</c:v>
                </c:pt>
                <c:pt idx="17">
                  <c:v>-6</c:v>
                </c:pt>
                <c:pt idx="18">
                  <c:v>-11</c:v>
                </c:pt>
                <c:pt idx="19">
                  <c:v>-1</c:v>
                </c:pt>
                <c:pt idx="20">
                  <c:v>-3</c:v>
                </c:pt>
                <c:pt idx="21">
                  <c:v>-3</c:v>
                </c:pt>
                <c:pt idx="22">
                  <c:v>4</c:v>
                </c:pt>
                <c:pt idx="23">
                  <c:v>-2</c:v>
                </c:pt>
                <c:pt idx="24">
                  <c:v>4</c:v>
                </c:pt>
                <c:pt idx="25">
                  <c:v>17</c:v>
                </c:pt>
                <c:pt idx="26">
                  <c:v>1</c:v>
                </c:pt>
                <c:pt idx="27">
                  <c:v>9</c:v>
                </c:pt>
                <c:pt idx="28">
                  <c:v>11</c:v>
                </c:pt>
                <c:pt idx="29">
                  <c:v>14</c:v>
                </c:pt>
                <c:pt idx="30">
                  <c:v>7</c:v>
                </c:pt>
                <c:pt idx="31">
                  <c:v>2</c:v>
                </c:pt>
                <c:pt idx="32">
                  <c:v>2</c:v>
                </c:pt>
                <c:pt idx="33">
                  <c:v>6</c:v>
                </c:pt>
                <c:pt idx="34">
                  <c:v>1</c:v>
                </c:pt>
                <c:pt idx="35">
                  <c:v>3</c:v>
                </c:pt>
                <c:pt idx="36">
                  <c:v>2</c:v>
                </c:pt>
                <c:pt idx="37">
                  <c:v>5</c:v>
                </c:pt>
                <c:pt idx="38">
                  <c:v>16</c:v>
                </c:pt>
                <c:pt idx="39">
                  <c:v>14</c:v>
                </c:pt>
                <c:pt idx="40">
                  <c:v>13</c:v>
                </c:pt>
                <c:pt idx="41">
                  <c:v>16</c:v>
                </c:pt>
                <c:pt idx="42">
                  <c:v>11</c:v>
                </c:pt>
                <c:pt idx="43">
                  <c:v>7</c:v>
                </c:pt>
                <c:pt idx="44">
                  <c:v>12</c:v>
                </c:pt>
                <c:pt idx="45">
                  <c:v>9</c:v>
                </c:pt>
                <c:pt idx="46">
                  <c:v>2</c:v>
                </c:pt>
                <c:pt idx="47">
                  <c:v>1</c:v>
                </c:pt>
                <c:pt idx="48">
                  <c:v>13</c:v>
                </c:pt>
                <c:pt idx="49">
                  <c:v>11</c:v>
                </c:pt>
                <c:pt idx="50">
                  <c:v>12</c:v>
                </c:pt>
                <c:pt idx="51">
                  <c:v>6</c:v>
                </c:pt>
                <c:pt idx="52">
                  <c:v>2</c:v>
                </c:pt>
                <c:pt idx="53">
                  <c:v>-2</c:v>
                </c:pt>
                <c:pt idx="54">
                  <c:v>-1</c:v>
                </c:pt>
                <c:pt idx="55">
                  <c:v>-12</c:v>
                </c:pt>
                <c:pt idx="56">
                  <c:v>-4</c:v>
                </c:pt>
                <c:pt idx="57">
                  <c:v>-1</c:v>
                </c:pt>
                <c:pt idx="58">
                  <c:v>-6</c:v>
                </c:pt>
                <c:pt idx="59">
                  <c:v>-6</c:v>
                </c:pt>
                <c:pt idx="60">
                  <c:v>4</c:v>
                </c:pt>
                <c:pt idx="61">
                  <c:v>0</c:v>
                </c:pt>
                <c:pt idx="62">
                  <c:v>-7</c:v>
                </c:pt>
                <c:pt idx="63">
                  <c:v>-4</c:v>
                </c:pt>
                <c:pt idx="64">
                  <c:v>1</c:v>
                </c:pt>
                <c:pt idx="65">
                  <c:v>1</c:v>
                </c:pt>
                <c:pt idx="66">
                  <c:v>3</c:v>
                </c:pt>
                <c:pt idx="67">
                  <c:v>10</c:v>
                </c:pt>
                <c:pt idx="68">
                  <c:v>2</c:v>
                </c:pt>
                <c:pt idx="69">
                  <c:v>12</c:v>
                </c:pt>
              </c:numCache>
            </c:numRef>
          </c:val>
          <c:extLst xmlns:c16r2="http://schemas.microsoft.com/office/drawing/2015/06/chart">
            <c:ext xmlns:c16="http://schemas.microsoft.com/office/drawing/2014/chart" uri="{C3380CC4-5D6E-409C-BE32-E72D297353CC}">
              <c16:uniqueId val="{00000000-7D23-42A3-890B-C44E7C87A918}"/>
            </c:ext>
          </c:extLst>
        </c:ser>
        <c:dLbls>
          <c:showLegendKey val="0"/>
          <c:showVal val="0"/>
          <c:showCatName val="0"/>
          <c:showSerName val="0"/>
          <c:showPercent val="0"/>
          <c:showBubbleSize val="0"/>
        </c:dLbls>
        <c:gapWidth val="219"/>
        <c:overlap val="-27"/>
        <c:axId val="-1533167184"/>
        <c:axId val="-1533157392"/>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Analysis'!$B$61:$BS$61</c:f>
              <c:numCache>
                <c:formatCode>General</c:formatCode>
                <c:ptCount val="70"/>
                <c:pt idx="0">
                  <c:v>8</c:v>
                </c:pt>
                <c:pt idx="1">
                  <c:v>0</c:v>
                </c:pt>
                <c:pt idx="2">
                  <c:v>-3</c:v>
                </c:pt>
                <c:pt idx="3">
                  <c:v>0</c:v>
                </c:pt>
                <c:pt idx="4">
                  <c:v>0</c:v>
                </c:pt>
                <c:pt idx="5">
                  <c:v>-2</c:v>
                </c:pt>
                <c:pt idx="6">
                  <c:v>-5</c:v>
                </c:pt>
                <c:pt idx="7">
                  <c:v>-1</c:v>
                </c:pt>
                <c:pt idx="8">
                  <c:v>0</c:v>
                </c:pt>
                <c:pt idx="9">
                  <c:v>5</c:v>
                </c:pt>
                <c:pt idx="10">
                  <c:v>-8</c:v>
                </c:pt>
                <c:pt idx="11">
                  <c:v>6</c:v>
                </c:pt>
                <c:pt idx="12">
                  <c:v>-2</c:v>
                </c:pt>
                <c:pt idx="13">
                  <c:v>0</c:v>
                </c:pt>
                <c:pt idx="14">
                  <c:v>8</c:v>
                </c:pt>
                <c:pt idx="15">
                  <c:v>4</c:v>
                </c:pt>
                <c:pt idx="16">
                  <c:v>-4</c:v>
                </c:pt>
                <c:pt idx="17">
                  <c:v>-4</c:v>
                </c:pt>
                <c:pt idx="18">
                  <c:v>-7</c:v>
                </c:pt>
                <c:pt idx="19">
                  <c:v>-3</c:v>
                </c:pt>
                <c:pt idx="20">
                  <c:v>-7</c:v>
                </c:pt>
                <c:pt idx="21">
                  <c:v>-5</c:v>
                </c:pt>
                <c:pt idx="22">
                  <c:v>10</c:v>
                </c:pt>
                <c:pt idx="23">
                  <c:v>6</c:v>
                </c:pt>
                <c:pt idx="24">
                  <c:v>2</c:v>
                </c:pt>
                <c:pt idx="25">
                  <c:v>16</c:v>
                </c:pt>
                <c:pt idx="26">
                  <c:v>0</c:v>
                </c:pt>
                <c:pt idx="27">
                  <c:v>5</c:v>
                </c:pt>
                <c:pt idx="28">
                  <c:v>4</c:v>
                </c:pt>
                <c:pt idx="29">
                  <c:v>13</c:v>
                </c:pt>
                <c:pt idx="30">
                  <c:v>7</c:v>
                </c:pt>
                <c:pt idx="31">
                  <c:v>1</c:v>
                </c:pt>
                <c:pt idx="32">
                  <c:v>0</c:v>
                </c:pt>
                <c:pt idx="33">
                  <c:v>14</c:v>
                </c:pt>
                <c:pt idx="34">
                  <c:v>3</c:v>
                </c:pt>
                <c:pt idx="35">
                  <c:v>1</c:v>
                </c:pt>
                <c:pt idx="36">
                  <c:v>2</c:v>
                </c:pt>
                <c:pt idx="37">
                  <c:v>2</c:v>
                </c:pt>
                <c:pt idx="38">
                  <c:v>9</c:v>
                </c:pt>
                <c:pt idx="39">
                  <c:v>12</c:v>
                </c:pt>
                <c:pt idx="40">
                  <c:v>5</c:v>
                </c:pt>
                <c:pt idx="41">
                  <c:v>13</c:v>
                </c:pt>
                <c:pt idx="42">
                  <c:v>4</c:v>
                </c:pt>
                <c:pt idx="43">
                  <c:v>4</c:v>
                </c:pt>
                <c:pt idx="44">
                  <c:v>9</c:v>
                </c:pt>
                <c:pt idx="45">
                  <c:v>7</c:v>
                </c:pt>
                <c:pt idx="46">
                  <c:v>5</c:v>
                </c:pt>
                <c:pt idx="47">
                  <c:v>6</c:v>
                </c:pt>
                <c:pt idx="48">
                  <c:v>2</c:v>
                </c:pt>
                <c:pt idx="49">
                  <c:v>3</c:v>
                </c:pt>
                <c:pt idx="50">
                  <c:v>12</c:v>
                </c:pt>
                <c:pt idx="51">
                  <c:v>7</c:v>
                </c:pt>
                <c:pt idx="52">
                  <c:v>0</c:v>
                </c:pt>
                <c:pt idx="53">
                  <c:v>-6</c:v>
                </c:pt>
                <c:pt idx="54">
                  <c:v>-1</c:v>
                </c:pt>
                <c:pt idx="55">
                  <c:v>-8</c:v>
                </c:pt>
                <c:pt idx="56">
                  <c:v>0</c:v>
                </c:pt>
                <c:pt idx="57">
                  <c:v>4</c:v>
                </c:pt>
                <c:pt idx="58">
                  <c:v>-6</c:v>
                </c:pt>
                <c:pt idx="59">
                  <c:v>-2</c:v>
                </c:pt>
                <c:pt idx="60">
                  <c:v>11</c:v>
                </c:pt>
                <c:pt idx="61">
                  <c:v>5</c:v>
                </c:pt>
                <c:pt idx="62">
                  <c:v>-7</c:v>
                </c:pt>
                <c:pt idx="63">
                  <c:v>-1</c:v>
                </c:pt>
                <c:pt idx="64">
                  <c:v>4</c:v>
                </c:pt>
                <c:pt idx="65">
                  <c:v>8</c:v>
                </c:pt>
                <c:pt idx="66">
                  <c:v>1</c:v>
                </c:pt>
                <c:pt idx="67">
                  <c:v>11</c:v>
                </c:pt>
                <c:pt idx="68">
                  <c:v>11</c:v>
                </c:pt>
                <c:pt idx="69">
                  <c:v>11</c:v>
                </c:pt>
              </c:numCache>
            </c:numRef>
          </c:val>
          <c:smooth val="0"/>
          <c:extLst xmlns:c16r2="http://schemas.microsoft.com/office/drawing/2015/06/chart">
            <c:ext xmlns:c16="http://schemas.microsoft.com/office/drawing/2014/chart" uri="{C3380CC4-5D6E-409C-BE32-E72D297353CC}">
              <c16:uniqueId val="{00000001-7D23-42A3-890B-C44E7C87A918}"/>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Analysis'!$B$81:$BS$81</c:f>
              <c:numCache>
                <c:formatCode>General</c:formatCode>
                <c:ptCount val="70"/>
                <c:pt idx="0">
                  <c:v>7</c:v>
                </c:pt>
                <c:pt idx="1">
                  <c:v>-2</c:v>
                </c:pt>
                <c:pt idx="2">
                  <c:v>-3</c:v>
                </c:pt>
                <c:pt idx="3">
                  <c:v>0</c:v>
                </c:pt>
                <c:pt idx="4">
                  <c:v>0</c:v>
                </c:pt>
                <c:pt idx="5">
                  <c:v>0</c:v>
                </c:pt>
                <c:pt idx="6">
                  <c:v>-4</c:v>
                </c:pt>
                <c:pt idx="7">
                  <c:v>-4</c:v>
                </c:pt>
                <c:pt idx="8">
                  <c:v>0</c:v>
                </c:pt>
                <c:pt idx="9">
                  <c:v>4</c:v>
                </c:pt>
                <c:pt idx="10">
                  <c:v>-3</c:v>
                </c:pt>
                <c:pt idx="11">
                  <c:v>5</c:v>
                </c:pt>
                <c:pt idx="12">
                  <c:v>4</c:v>
                </c:pt>
                <c:pt idx="13">
                  <c:v>0</c:v>
                </c:pt>
                <c:pt idx="14">
                  <c:v>8</c:v>
                </c:pt>
                <c:pt idx="15">
                  <c:v>5</c:v>
                </c:pt>
                <c:pt idx="16">
                  <c:v>1</c:v>
                </c:pt>
                <c:pt idx="17">
                  <c:v>-5</c:v>
                </c:pt>
                <c:pt idx="18">
                  <c:v>-7</c:v>
                </c:pt>
                <c:pt idx="19">
                  <c:v>-3</c:v>
                </c:pt>
                <c:pt idx="20">
                  <c:v>0</c:v>
                </c:pt>
                <c:pt idx="21">
                  <c:v>-1</c:v>
                </c:pt>
                <c:pt idx="22">
                  <c:v>1</c:v>
                </c:pt>
                <c:pt idx="23">
                  <c:v>-2</c:v>
                </c:pt>
                <c:pt idx="24">
                  <c:v>-1</c:v>
                </c:pt>
                <c:pt idx="25">
                  <c:v>15</c:v>
                </c:pt>
                <c:pt idx="26">
                  <c:v>5</c:v>
                </c:pt>
                <c:pt idx="27">
                  <c:v>6</c:v>
                </c:pt>
                <c:pt idx="28">
                  <c:v>3</c:v>
                </c:pt>
                <c:pt idx="29">
                  <c:v>5</c:v>
                </c:pt>
                <c:pt idx="30">
                  <c:v>-1</c:v>
                </c:pt>
                <c:pt idx="31">
                  <c:v>2</c:v>
                </c:pt>
                <c:pt idx="32">
                  <c:v>8</c:v>
                </c:pt>
                <c:pt idx="33">
                  <c:v>8</c:v>
                </c:pt>
                <c:pt idx="34">
                  <c:v>1</c:v>
                </c:pt>
                <c:pt idx="35">
                  <c:v>3</c:v>
                </c:pt>
                <c:pt idx="36">
                  <c:v>6</c:v>
                </c:pt>
                <c:pt idx="37">
                  <c:v>2</c:v>
                </c:pt>
                <c:pt idx="38">
                  <c:v>13</c:v>
                </c:pt>
                <c:pt idx="39">
                  <c:v>13</c:v>
                </c:pt>
                <c:pt idx="40">
                  <c:v>10</c:v>
                </c:pt>
                <c:pt idx="41">
                  <c:v>15</c:v>
                </c:pt>
                <c:pt idx="42">
                  <c:v>9</c:v>
                </c:pt>
                <c:pt idx="43">
                  <c:v>8</c:v>
                </c:pt>
                <c:pt idx="44">
                  <c:v>10</c:v>
                </c:pt>
                <c:pt idx="45">
                  <c:v>7</c:v>
                </c:pt>
                <c:pt idx="46">
                  <c:v>0</c:v>
                </c:pt>
                <c:pt idx="47">
                  <c:v>7</c:v>
                </c:pt>
                <c:pt idx="48">
                  <c:v>9</c:v>
                </c:pt>
                <c:pt idx="49">
                  <c:v>4</c:v>
                </c:pt>
                <c:pt idx="50">
                  <c:v>13</c:v>
                </c:pt>
                <c:pt idx="51">
                  <c:v>6</c:v>
                </c:pt>
                <c:pt idx="52">
                  <c:v>5</c:v>
                </c:pt>
                <c:pt idx="53">
                  <c:v>-8</c:v>
                </c:pt>
                <c:pt idx="54">
                  <c:v>-4</c:v>
                </c:pt>
                <c:pt idx="55">
                  <c:v>-2</c:v>
                </c:pt>
                <c:pt idx="56">
                  <c:v>2</c:v>
                </c:pt>
                <c:pt idx="57">
                  <c:v>3</c:v>
                </c:pt>
                <c:pt idx="58">
                  <c:v>-3</c:v>
                </c:pt>
                <c:pt idx="59">
                  <c:v>-5</c:v>
                </c:pt>
                <c:pt idx="60">
                  <c:v>2</c:v>
                </c:pt>
                <c:pt idx="61">
                  <c:v>5</c:v>
                </c:pt>
                <c:pt idx="62">
                  <c:v>-4</c:v>
                </c:pt>
                <c:pt idx="63">
                  <c:v>1</c:v>
                </c:pt>
                <c:pt idx="64">
                  <c:v>2</c:v>
                </c:pt>
                <c:pt idx="65">
                  <c:v>9</c:v>
                </c:pt>
                <c:pt idx="66">
                  <c:v>5</c:v>
                </c:pt>
                <c:pt idx="67">
                  <c:v>13</c:v>
                </c:pt>
                <c:pt idx="68">
                  <c:v>2</c:v>
                </c:pt>
                <c:pt idx="69">
                  <c:v>10</c:v>
                </c:pt>
              </c:numCache>
            </c:numRef>
          </c:val>
          <c:smooth val="0"/>
          <c:extLst xmlns:c16r2="http://schemas.microsoft.com/office/drawing/2015/06/chart">
            <c:ext xmlns:c16="http://schemas.microsoft.com/office/drawing/2014/chart" uri="{C3380CC4-5D6E-409C-BE32-E72D297353CC}">
              <c16:uniqueId val="{00000002-7D23-42A3-890B-C44E7C87A918}"/>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Analysis'!$B$101:$BS$101</c:f>
              <c:numCache>
                <c:formatCode>General</c:formatCode>
                <c:ptCount val="70"/>
                <c:pt idx="0">
                  <c:v>0</c:v>
                </c:pt>
                <c:pt idx="1">
                  <c:v>7</c:v>
                </c:pt>
                <c:pt idx="2">
                  <c:v>-4</c:v>
                </c:pt>
                <c:pt idx="3">
                  <c:v>0</c:v>
                </c:pt>
                <c:pt idx="4">
                  <c:v>8</c:v>
                </c:pt>
                <c:pt idx="5">
                  <c:v>6</c:v>
                </c:pt>
                <c:pt idx="6">
                  <c:v>-6</c:v>
                </c:pt>
                <c:pt idx="7">
                  <c:v>-6</c:v>
                </c:pt>
                <c:pt idx="8">
                  <c:v>-3</c:v>
                </c:pt>
                <c:pt idx="9">
                  <c:v>-3</c:v>
                </c:pt>
                <c:pt idx="10">
                  <c:v>3</c:v>
                </c:pt>
                <c:pt idx="11">
                  <c:v>2</c:v>
                </c:pt>
                <c:pt idx="12">
                  <c:v>-5</c:v>
                </c:pt>
                <c:pt idx="13">
                  <c:v>-6</c:v>
                </c:pt>
                <c:pt idx="14">
                  <c:v>-3</c:v>
                </c:pt>
                <c:pt idx="15">
                  <c:v>7</c:v>
                </c:pt>
                <c:pt idx="16">
                  <c:v>-5</c:v>
                </c:pt>
                <c:pt idx="17">
                  <c:v>-5</c:v>
                </c:pt>
                <c:pt idx="18">
                  <c:v>-4</c:v>
                </c:pt>
                <c:pt idx="19">
                  <c:v>5</c:v>
                </c:pt>
                <c:pt idx="20">
                  <c:v>6</c:v>
                </c:pt>
                <c:pt idx="21">
                  <c:v>-1</c:v>
                </c:pt>
                <c:pt idx="22">
                  <c:v>-1</c:v>
                </c:pt>
                <c:pt idx="23">
                  <c:v>6</c:v>
                </c:pt>
                <c:pt idx="24">
                  <c:v>1</c:v>
                </c:pt>
                <c:pt idx="25">
                  <c:v>14</c:v>
                </c:pt>
                <c:pt idx="26">
                  <c:v>12</c:v>
                </c:pt>
                <c:pt idx="27">
                  <c:v>9</c:v>
                </c:pt>
                <c:pt idx="28">
                  <c:v>11</c:v>
                </c:pt>
                <c:pt idx="29">
                  <c:v>5</c:v>
                </c:pt>
                <c:pt idx="30">
                  <c:v>9</c:v>
                </c:pt>
                <c:pt idx="31">
                  <c:v>-1</c:v>
                </c:pt>
                <c:pt idx="32">
                  <c:v>0</c:v>
                </c:pt>
                <c:pt idx="33">
                  <c:v>-1</c:v>
                </c:pt>
                <c:pt idx="34">
                  <c:v>1</c:v>
                </c:pt>
                <c:pt idx="35">
                  <c:v>-4</c:v>
                </c:pt>
                <c:pt idx="36">
                  <c:v>5</c:v>
                </c:pt>
                <c:pt idx="37">
                  <c:v>6</c:v>
                </c:pt>
                <c:pt idx="38">
                  <c:v>1</c:v>
                </c:pt>
                <c:pt idx="39">
                  <c:v>11</c:v>
                </c:pt>
                <c:pt idx="40">
                  <c:v>0</c:v>
                </c:pt>
                <c:pt idx="41">
                  <c:v>10</c:v>
                </c:pt>
                <c:pt idx="42">
                  <c:v>-2</c:v>
                </c:pt>
                <c:pt idx="43">
                  <c:v>2</c:v>
                </c:pt>
                <c:pt idx="44">
                  <c:v>0</c:v>
                </c:pt>
                <c:pt idx="45">
                  <c:v>0</c:v>
                </c:pt>
                <c:pt idx="46">
                  <c:v>4</c:v>
                </c:pt>
                <c:pt idx="47">
                  <c:v>3</c:v>
                </c:pt>
                <c:pt idx="48">
                  <c:v>8</c:v>
                </c:pt>
                <c:pt idx="49">
                  <c:v>8</c:v>
                </c:pt>
                <c:pt idx="50">
                  <c:v>0</c:v>
                </c:pt>
                <c:pt idx="51">
                  <c:v>2</c:v>
                </c:pt>
                <c:pt idx="52">
                  <c:v>7</c:v>
                </c:pt>
                <c:pt idx="53">
                  <c:v>4</c:v>
                </c:pt>
                <c:pt idx="54">
                  <c:v>-4</c:v>
                </c:pt>
                <c:pt idx="55">
                  <c:v>-5</c:v>
                </c:pt>
                <c:pt idx="56">
                  <c:v>-2</c:v>
                </c:pt>
                <c:pt idx="57">
                  <c:v>-4</c:v>
                </c:pt>
                <c:pt idx="58">
                  <c:v>-4</c:v>
                </c:pt>
                <c:pt idx="59">
                  <c:v>-6</c:v>
                </c:pt>
                <c:pt idx="60">
                  <c:v>0</c:v>
                </c:pt>
                <c:pt idx="61">
                  <c:v>-3</c:v>
                </c:pt>
                <c:pt idx="62">
                  <c:v>-11</c:v>
                </c:pt>
                <c:pt idx="63">
                  <c:v>-9</c:v>
                </c:pt>
                <c:pt idx="64">
                  <c:v>-7</c:v>
                </c:pt>
                <c:pt idx="65">
                  <c:v>-8</c:v>
                </c:pt>
                <c:pt idx="66">
                  <c:v>5</c:v>
                </c:pt>
                <c:pt idx="67">
                  <c:v>0</c:v>
                </c:pt>
                <c:pt idx="68">
                  <c:v>-1</c:v>
                </c:pt>
                <c:pt idx="69">
                  <c:v>4</c:v>
                </c:pt>
              </c:numCache>
            </c:numRef>
          </c:val>
          <c:smooth val="0"/>
          <c:extLst xmlns:c16r2="http://schemas.microsoft.com/office/drawing/2015/06/chart">
            <c:ext xmlns:c16="http://schemas.microsoft.com/office/drawing/2014/chart" uri="{C3380CC4-5D6E-409C-BE32-E72D297353CC}">
              <c16:uniqueId val="{00000003-7D23-42A3-890B-C44E7C87A918}"/>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Analysis'!$B$121:$BS$121</c:f>
              <c:numCache>
                <c:formatCode>General</c:formatCode>
                <c:ptCount val="70"/>
                <c:pt idx="0">
                  <c:v>0</c:v>
                </c:pt>
                <c:pt idx="1">
                  <c:v>-9</c:v>
                </c:pt>
                <c:pt idx="2">
                  <c:v>-9</c:v>
                </c:pt>
                <c:pt idx="3">
                  <c:v>-7</c:v>
                </c:pt>
                <c:pt idx="4">
                  <c:v>-6</c:v>
                </c:pt>
                <c:pt idx="5">
                  <c:v>0</c:v>
                </c:pt>
                <c:pt idx="6">
                  <c:v>0</c:v>
                </c:pt>
                <c:pt idx="7">
                  <c:v>-3</c:v>
                </c:pt>
                <c:pt idx="8">
                  <c:v>0</c:v>
                </c:pt>
                <c:pt idx="9">
                  <c:v>5</c:v>
                </c:pt>
                <c:pt idx="10">
                  <c:v>-1</c:v>
                </c:pt>
                <c:pt idx="11">
                  <c:v>6</c:v>
                </c:pt>
                <c:pt idx="12">
                  <c:v>-5</c:v>
                </c:pt>
                <c:pt idx="13">
                  <c:v>-5</c:v>
                </c:pt>
                <c:pt idx="14">
                  <c:v>0</c:v>
                </c:pt>
                <c:pt idx="15">
                  <c:v>0</c:v>
                </c:pt>
                <c:pt idx="16">
                  <c:v>-6</c:v>
                </c:pt>
                <c:pt idx="17">
                  <c:v>0</c:v>
                </c:pt>
                <c:pt idx="18">
                  <c:v>0</c:v>
                </c:pt>
                <c:pt idx="19">
                  <c:v>0</c:v>
                </c:pt>
                <c:pt idx="20">
                  <c:v>-7</c:v>
                </c:pt>
                <c:pt idx="21">
                  <c:v>0</c:v>
                </c:pt>
                <c:pt idx="22">
                  <c:v>-4</c:v>
                </c:pt>
                <c:pt idx="23">
                  <c:v>2</c:v>
                </c:pt>
                <c:pt idx="24">
                  <c:v>-7</c:v>
                </c:pt>
                <c:pt idx="25">
                  <c:v>-10</c:v>
                </c:pt>
                <c:pt idx="26">
                  <c:v>-11</c:v>
                </c:pt>
                <c:pt idx="27">
                  <c:v>-8</c:v>
                </c:pt>
                <c:pt idx="28">
                  <c:v>-7</c:v>
                </c:pt>
                <c:pt idx="29">
                  <c:v>-1</c:v>
                </c:pt>
                <c:pt idx="30">
                  <c:v>0</c:v>
                </c:pt>
                <c:pt idx="31">
                  <c:v>-5</c:v>
                </c:pt>
                <c:pt idx="32">
                  <c:v>-8</c:v>
                </c:pt>
                <c:pt idx="33">
                  <c:v>1</c:v>
                </c:pt>
                <c:pt idx="34">
                  <c:v>2</c:v>
                </c:pt>
                <c:pt idx="35">
                  <c:v>0</c:v>
                </c:pt>
                <c:pt idx="36">
                  <c:v>-2</c:v>
                </c:pt>
                <c:pt idx="37">
                  <c:v>-6</c:v>
                </c:pt>
                <c:pt idx="38">
                  <c:v>-5</c:v>
                </c:pt>
                <c:pt idx="39">
                  <c:v>-10</c:v>
                </c:pt>
                <c:pt idx="40">
                  <c:v>-4</c:v>
                </c:pt>
                <c:pt idx="41">
                  <c:v>-4</c:v>
                </c:pt>
                <c:pt idx="42">
                  <c:v>-11</c:v>
                </c:pt>
                <c:pt idx="43">
                  <c:v>0</c:v>
                </c:pt>
                <c:pt idx="44">
                  <c:v>-11</c:v>
                </c:pt>
                <c:pt idx="45">
                  <c:v>-6</c:v>
                </c:pt>
                <c:pt idx="46">
                  <c:v>-3</c:v>
                </c:pt>
                <c:pt idx="47">
                  <c:v>0</c:v>
                </c:pt>
                <c:pt idx="48">
                  <c:v>0</c:v>
                </c:pt>
                <c:pt idx="49">
                  <c:v>1</c:v>
                </c:pt>
                <c:pt idx="50">
                  <c:v>-7</c:v>
                </c:pt>
                <c:pt idx="51">
                  <c:v>0</c:v>
                </c:pt>
                <c:pt idx="52">
                  <c:v>2</c:v>
                </c:pt>
                <c:pt idx="53">
                  <c:v>4</c:v>
                </c:pt>
                <c:pt idx="54">
                  <c:v>1</c:v>
                </c:pt>
                <c:pt idx="55">
                  <c:v>5</c:v>
                </c:pt>
                <c:pt idx="56">
                  <c:v>0</c:v>
                </c:pt>
                <c:pt idx="57">
                  <c:v>4</c:v>
                </c:pt>
                <c:pt idx="58">
                  <c:v>3</c:v>
                </c:pt>
                <c:pt idx="59">
                  <c:v>4</c:v>
                </c:pt>
                <c:pt idx="60">
                  <c:v>-8</c:v>
                </c:pt>
                <c:pt idx="61">
                  <c:v>-1</c:v>
                </c:pt>
                <c:pt idx="62">
                  <c:v>-10</c:v>
                </c:pt>
                <c:pt idx="63">
                  <c:v>-2</c:v>
                </c:pt>
                <c:pt idx="64">
                  <c:v>-13</c:v>
                </c:pt>
                <c:pt idx="65">
                  <c:v>1</c:v>
                </c:pt>
                <c:pt idx="66">
                  <c:v>0</c:v>
                </c:pt>
                <c:pt idx="67">
                  <c:v>-2</c:v>
                </c:pt>
                <c:pt idx="68">
                  <c:v>-1</c:v>
                </c:pt>
                <c:pt idx="69">
                  <c:v>-3</c:v>
                </c:pt>
              </c:numCache>
            </c:numRef>
          </c:val>
          <c:smooth val="0"/>
          <c:extLst xmlns:c16r2="http://schemas.microsoft.com/office/drawing/2015/06/chart">
            <c:ext xmlns:c16="http://schemas.microsoft.com/office/drawing/2014/chart" uri="{C3380CC4-5D6E-409C-BE32-E72D297353CC}">
              <c16:uniqueId val="{00000004-7D23-42A3-890B-C44E7C87A918}"/>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Analysis'!$B$141:$BS$141</c:f>
              <c:numCache>
                <c:formatCode>General</c:formatCode>
                <c:ptCount val="70"/>
                <c:pt idx="0">
                  <c:v>-3</c:v>
                </c:pt>
                <c:pt idx="1">
                  <c:v>-4</c:v>
                </c:pt>
                <c:pt idx="2">
                  <c:v>0</c:v>
                </c:pt>
                <c:pt idx="3">
                  <c:v>0</c:v>
                </c:pt>
                <c:pt idx="4">
                  <c:v>7</c:v>
                </c:pt>
                <c:pt idx="5">
                  <c:v>9</c:v>
                </c:pt>
                <c:pt idx="6">
                  <c:v>0</c:v>
                </c:pt>
                <c:pt idx="7">
                  <c:v>-5</c:v>
                </c:pt>
                <c:pt idx="8">
                  <c:v>-7</c:v>
                </c:pt>
                <c:pt idx="9">
                  <c:v>-9</c:v>
                </c:pt>
                <c:pt idx="10">
                  <c:v>-7</c:v>
                </c:pt>
                <c:pt idx="11">
                  <c:v>-10</c:v>
                </c:pt>
                <c:pt idx="12">
                  <c:v>5</c:v>
                </c:pt>
                <c:pt idx="13">
                  <c:v>-7</c:v>
                </c:pt>
                <c:pt idx="14">
                  <c:v>-6</c:v>
                </c:pt>
                <c:pt idx="15">
                  <c:v>-9</c:v>
                </c:pt>
                <c:pt idx="16">
                  <c:v>-1</c:v>
                </c:pt>
                <c:pt idx="17">
                  <c:v>-3</c:v>
                </c:pt>
                <c:pt idx="18">
                  <c:v>-2</c:v>
                </c:pt>
                <c:pt idx="19">
                  <c:v>0</c:v>
                </c:pt>
                <c:pt idx="20">
                  <c:v>-8</c:v>
                </c:pt>
                <c:pt idx="21">
                  <c:v>0</c:v>
                </c:pt>
                <c:pt idx="22">
                  <c:v>-8</c:v>
                </c:pt>
                <c:pt idx="23">
                  <c:v>-3</c:v>
                </c:pt>
                <c:pt idx="24">
                  <c:v>6</c:v>
                </c:pt>
                <c:pt idx="25">
                  <c:v>5</c:v>
                </c:pt>
                <c:pt idx="26">
                  <c:v>7</c:v>
                </c:pt>
                <c:pt idx="27">
                  <c:v>-4</c:v>
                </c:pt>
                <c:pt idx="28">
                  <c:v>0</c:v>
                </c:pt>
                <c:pt idx="29">
                  <c:v>7</c:v>
                </c:pt>
                <c:pt idx="30">
                  <c:v>11</c:v>
                </c:pt>
                <c:pt idx="31">
                  <c:v>-1</c:v>
                </c:pt>
                <c:pt idx="32">
                  <c:v>-7</c:v>
                </c:pt>
                <c:pt idx="33">
                  <c:v>-5</c:v>
                </c:pt>
                <c:pt idx="34">
                  <c:v>2</c:v>
                </c:pt>
                <c:pt idx="35">
                  <c:v>1</c:v>
                </c:pt>
                <c:pt idx="36">
                  <c:v>11</c:v>
                </c:pt>
                <c:pt idx="37">
                  <c:v>0</c:v>
                </c:pt>
                <c:pt idx="38">
                  <c:v>7</c:v>
                </c:pt>
                <c:pt idx="39">
                  <c:v>4</c:v>
                </c:pt>
                <c:pt idx="40">
                  <c:v>7</c:v>
                </c:pt>
                <c:pt idx="41">
                  <c:v>8</c:v>
                </c:pt>
                <c:pt idx="42">
                  <c:v>11</c:v>
                </c:pt>
                <c:pt idx="43">
                  <c:v>8</c:v>
                </c:pt>
                <c:pt idx="44">
                  <c:v>2</c:v>
                </c:pt>
                <c:pt idx="45">
                  <c:v>3</c:v>
                </c:pt>
                <c:pt idx="46">
                  <c:v>-2</c:v>
                </c:pt>
                <c:pt idx="47">
                  <c:v>-5</c:v>
                </c:pt>
                <c:pt idx="48">
                  <c:v>3</c:v>
                </c:pt>
                <c:pt idx="49">
                  <c:v>6</c:v>
                </c:pt>
                <c:pt idx="50">
                  <c:v>2</c:v>
                </c:pt>
                <c:pt idx="51">
                  <c:v>4</c:v>
                </c:pt>
                <c:pt idx="52">
                  <c:v>3</c:v>
                </c:pt>
                <c:pt idx="53">
                  <c:v>5</c:v>
                </c:pt>
                <c:pt idx="54">
                  <c:v>3</c:v>
                </c:pt>
                <c:pt idx="55">
                  <c:v>-1</c:v>
                </c:pt>
                <c:pt idx="56">
                  <c:v>-7</c:v>
                </c:pt>
                <c:pt idx="57">
                  <c:v>-2</c:v>
                </c:pt>
                <c:pt idx="58">
                  <c:v>2</c:v>
                </c:pt>
                <c:pt idx="59">
                  <c:v>-5</c:v>
                </c:pt>
                <c:pt idx="60">
                  <c:v>-8</c:v>
                </c:pt>
                <c:pt idx="61">
                  <c:v>-9</c:v>
                </c:pt>
                <c:pt idx="62">
                  <c:v>3</c:v>
                </c:pt>
                <c:pt idx="63">
                  <c:v>1</c:v>
                </c:pt>
                <c:pt idx="64">
                  <c:v>-6</c:v>
                </c:pt>
                <c:pt idx="65">
                  <c:v>-4</c:v>
                </c:pt>
                <c:pt idx="66">
                  <c:v>-2</c:v>
                </c:pt>
                <c:pt idx="67">
                  <c:v>-4</c:v>
                </c:pt>
                <c:pt idx="68">
                  <c:v>-3</c:v>
                </c:pt>
                <c:pt idx="69">
                  <c:v>2</c:v>
                </c:pt>
              </c:numCache>
            </c:numRef>
          </c:val>
          <c:smooth val="0"/>
          <c:extLst xmlns:c16r2="http://schemas.microsoft.com/office/drawing/2015/06/chart">
            <c:ext xmlns:c16="http://schemas.microsoft.com/office/drawing/2014/chart" uri="{C3380CC4-5D6E-409C-BE32-E72D297353CC}">
              <c16:uniqueId val="{00000005-7D23-42A3-890B-C44E7C87A918}"/>
            </c:ext>
          </c:extLst>
        </c:ser>
        <c:dLbls>
          <c:showLegendKey val="0"/>
          <c:showVal val="0"/>
          <c:showCatName val="0"/>
          <c:showSerName val="0"/>
          <c:showPercent val="0"/>
          <c:showBubbleSize val="0"/>
        </c:dLbls>
        <c:marker val="1"/>
        <c:smooth val="0"/>
        <c:axId val="-1533167184"/>
        <c:axId val="-1533157392"/>
      </c:lineChart>
      <c:catAx>
        <c:axId val="-15331671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533157392"/>
        <c:crosses val="autoZero"/>
        <c:auto val="1"/>
        <c:lblAlgn val="ctr"/>
        <c:lblOffset val="100"/>
        <c:noMultiLvlLbl val="0"/>
      </c:catAx>
      <c:valAx>
        <c:axId val="-15331573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533167184"/>
        <c:crosses val="autoZero"/>
        <c:crossBetween val="between"/>
      </c:valAx>
      <c:spPr>
        <a:noFill/>
        <a:ln>
          <a:noFill/>
        </a:ln>
        <a:effectLst/>
      </c:spPr>
    </c:plotArea>
    <c:legend>
      <c:legendPos val="b"/>
      <c:layout>
        <c:manualLayout>
          <c:xMode val="edge"/>
          <c:yMode val="edge"/>
          <c:x val="2.4383415487698176E-2"/>
          <c:y val="0.57225578867187787"/>
          <c:w val="0.94256091159336775"/>
          <c:h val="0.4076184278223902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Transportation Equipment</a:t>
            </a:r>
          </a:p>
        </c:rich>
      </c:tx>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2.0066373131620768E-2"/>
          <c:y val="2.6042852224702453E-2"/>
          <c:w val="0.97762912062465046"/>
          <c:h val="0.92084831968911529"/>
        </c:manualLayout>
      </c:layout>
      <c:barChart>
        <c:barDir val="col"/>
        <c:grouping val="clustered"/>
        <c:varyColors val="0"/>
        <c:ser>
          <c:idx val="0"/>
          <c:order val="0"/>
          <c:tx>
            <c:strRef>
              <c:f>'MAIN Analysis'!$A$41</c:f>
              <c:strCache>
                <c:ptCount val="1"/>
                <c:pt idx="0">
                  <c:v>Transportation Equipment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Analysis'!$B$41:$BS$41</c:f>
              <c:numCache>
                <c:formatCode>General</c:formatCode>
                <c:ptCount val="70"/>
                <c:pt idx="0">
                  <c:v>6</c:v>
                </c:pt>
                <c:pt idx="1">
                  <c:v>3</c:v>
                </c:pt>
                <c:pt idx="2">
                  <c:v>8</c:v>
                </c:pt>
                <c:pt idx="3">
                  <c:v>5</c:v>
                </c:pt>
                <c:pt idx="4">
                  <c:v>6</c:v>
                </c:pt>
                <c:pt idx="5">
                  <c:v>5</c:v>
                </c:pt>
                <c:pt idx="6">
                  <c:v>-1</c:v>
                </c:pt>
                <c:pt idx="7">
                  <c:v>-2</c:v>
                </c:pt>
                <c:pt idx="8">
                  <c:v>-3</c:v>
                </c:pt>
                <c:pt idx="9">
                  <c:v>1</c:v>
                </c:pt>
                <c:pt idx="10">
                  <c:v>-5</c:v>
                </c:pt>
                <c:pt idx="11">
                  <c:v>-6</c:v>
                </c:pt>
                <c:pt idx="12">
                  <c:v>-3</c:v>
                </c:pt>
                <c:pt idx="13">
                  <c:v>-2</c:v>
                </c:pt>
                <c:pt idx="14">
                  <c:v>-3</c:v>
                </c:pt>
                <c:pt idx="15">
                  <c:v>-4</c:v>
                </c:pt>
                <c:pt idx="16">
                  <c:v>-2</c:v>
                </c:pt>
                <c:pt idx="17">
                  <c:v>-2</c:v>
                </c:pt>
                <c:pt idx="18">
                  <c:v>-7</c:v>
                </c:pt>
                <c:pt idx="19">
                  <c:v>-7</c:v>
                </c:pt>
                <c:pt idx="20">
                  <c:v>-4</c:v>
                </c:pt>
                <c:pt idx="21">
                  <c:v>-2</c:v>
                </c:pt>
                <c:pt idx="22">
                  <c:v>-1</c:v>
                </c:pt>
                <c:pt idx="23">
                  <c:v>7</c:v>
                </c:pt>
                <c:pt idx="24">
                  <c:v>7</c:v>
                </c:pt>
                <c:pt idx="25">
                  <c:v>6</c:v>
                </c:pt>
                <c:pt idx="26">
                  <c:v>12</c:v>
                </c:pt>
                <c:pt idx="27">
                  <c:v>5</c:v>
                </c:pt>
                <c:pt idx="28">
                  <c:v>9</c:v>
                </c:pt>
                <c:pt idx="29">
                  <c:v>0</c:v>
                </c:pt>
                <c:pt idx="30">
                  <c:v>11</c:v>
                </c:pt>
                <c:pt idx="31">
                  <c:v>14</c:v>
                </c:pt>
                <c:pt idx="32">
                  <c:v>13</c:v>
                </c:pt>
                <c:pt idx="33">
                  <c:v>12</c:v>
                </c:pt>
                <c:pt idx="34">
                  <c:v>4</c:v>
                </c:pt>
                <c:pt idx="35">
                  <c:v>9</c:v>
                </c:pt>
                <c:pt idx="36">
                  <c:v>6</c:v>
                </c:pt>
                <c:pt idx="37">
                  <c:v>11</c:v>
                </c:pt>
                <c:pt idx="38">
                  <c:v>14</c:v>
                </c:pt>
                <c:pt idx="39">
                  <c:v>3</c:v>
                </c:pt>
                <c:pt idx="40">
                  <c:v>8</c:v>
                </c:pt>
                <c:pt idx="41">
                  <c:v>1</c:v>
                </c:pt>
                <c:pt idx="42">
                  <c:v>7</c:v>
                </c:pt>
                <c:pt idx="43">
                  <c:v>4</c:v>
                </c:pt>
                <c:pt idx="44">
                  <c:v>4</c:v>
                </c:pt>
                <c:pt idx="45">
                  <c:v>6</c:v>
                </c:pt>
                <c:pt idx="46">
                  <c:v>8</c:v>
                </c:pt>
                <c:pt idx="47">
                  <c:v>6</c:v>
                </c:pt>
                <c:pt idx="48">
                  <c:v>4</c:v>
                </c:pt>
                <c:pt idx="49">
                  <c:v>5</c:v>
                </c:pt>
                <c:pt idx="50">
                  <c:v>-1</c:v>
                </c:pt>
                <c:pt idx="51">
                  <c:v>0</c:v>
                </c:pt>
                <c:pt idx="52">
                  <c:v>-2</c:v>
                </c:pt>
                <c:pt idx="53">
                  <c:v>-5</c:v>
                </c:pt>
                <c:pt idx="54">
                  <c:v>-5</c:v>
                </c:pt>
                <c:pt idx="55">
                  <c:v>-5</c:v>
                </c:pt>
                <c:pt idx="56">
                  <c:v>-9</c:v>
                </c:pt>
                <c:pt idx="57">
                  <c:v>-8</c:v>
                </c:pt>
                <c:pt idx="58">
                  <c:v>-11</c:v>
                </c:pt>
                <c:pt idx="59">
                  <c:v>-3</c:v>
                </c:pt>
                <c:pt idx="60">
                  <c:v>-2</c:v>
                </c:pt>
                <c:pt idx="61">
                  <c:v>-4</c:v>
                </c:pt>
                <c:pt idx="62">
                  <c:v>-13</c:v>
                </c:pt>
                <c:pt idx="63">
                  <c:v>-9</c:v>
                </c:pt>
                <c:pt idx="64">
                  <c:v>-4</c:v>
                </c:pt>
                <c:pt idx="65">
                  <c:v>-3</c:v>
                </c:pt>
                <c:pt idx="66">
                  <c:v>1</c:v>
                </c:pt>
                <c:pt idx="67">
                  <c:v>1</c:v>
                </c:pt>
                <c:pt idx="68">
                  <c:v>3</c:v>
                </c:pt>
                <c:pt idx="69">
                  <c:v>3</c:v>
                </c:pt>
              </c:numCache>
            </c:numRef>
          </c:val>
          <c:extLst xmlns:c16r2="http://schemas.microsoft.com/office/drawing/2015/06/chart">
            <c:ext xmlns:c16="http://schemas.microsoft.com/office/drawing/2014/chart" uri="{C3380CC4-5D6E-409C-BE32-E72D297353CC}">
              <c16:uniqueId val="{00000000-8A7F-49FF-9535-9C63825FCD16}"/>
            </c:ext>
          </c:extLst>
        </c:ser>
        <c:dLbls>
          <c:showLegendKey val="0"/>
          <c:showVal val="0"/>
          <c:showCatName val="0"/>
          <c:showSerName val="0"/>
          <c:showPercent val="0"/>
          <c:showBubbleSize val="0"/>
        </c:dLbls>
        <c:gapWidth val="219"/>
        <c:overlap val="-27"/>
        <c:axId val="-1533158480"/>
        <c:axId val="-1533169904"/>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Analysis'!$B$62:$BS$62</c:f>
              <c:numCache>
                <c:formatCode>General</c:formatCode>
                <c:ptCount val="70"/>
                <c:pt idx="0">
                  <c:v>4</c:v>
                </c:pt>
                <c:pt idx="1">
                  <c:v>5</c:v>
                </c:pt>
                <c:pt idx="2">
                  <c:v>6</c:v>
                </c:pt>
                <c:pt idx="3">
                  <c:v>4</c:v>
                </c:pt>
                <c:pt idx="4">
                  <c:v>3</c:v>
                </c:pt>
                <c:pt idx="5">
                  <c:v>5</c:v>
                </c:pt>
                <c:pt idx="6">
                  <c:v>0</c:v>
                </c:pt>
                <c:pt idx="7">
                  <c:v>-6</c:v>
                </c:pt>
                <c:pt idx="8">
                  <c:v>-4</c:v>
                </c:pt>
                <c:pt idx="9">
                  <c:v>-3</c:v>
                </c:pt>
                <c:pt idx="10">
                  <c:v>-7</c:v>
                </c:pt>
                <c:pt idx="11">
                  <c:v>-5</c:v>
                </c:pt>
                <c:pt idx="12">
                  <c:v>3</c:v>
                </c:pt>
                <c:pt idx="13">
                  <c:v>-1</c:v>
                </c:pt>
                <c:pt idx="14">
                  <c:v>1</c:v>
                </c:pt>
                <c:pt idx="15">
                  <c:v>-3</c:v>
                </c:pt>
                <c:pt idx="16">
                  <c:v>-1</c:v>
                </c:pt>
                <c:pt idx="17">
                  <c:v>-1</c:v>
                </c:pt>
                <c:pt idx="18">
                  <c:v>-5</c:v>
                </c:pt>
                <c:pt idx="19">
                  <c:v>-4</c:v>
                </c:pt>
                <c:pt idx="20">
                  <c:v>-4</c:v>
                </c:pt>
                <c:pt idx="21">
                  <c:v>-2</c:v>
                </c:pt>
                <c:pt idx="22">
                  <c:v>1</c:v>
                </c:pt>
                <c:pt idx="23">
                  <c:v>7</c:v>
                </c:pt>
                <c:pt idx="24">
                  <c:v>7</c:v>
                </c:pt>
                <c:pt idx="25">
                  <c:v>8</c:v>
                </c:pt>
                <c:pt idx="26">
                  <c:v>5</c:v>
                </c:pt>
                <c:pt idx="27">
                  <c:v>1</c:v>
                </c:pt>
                <c:pt idx="28">
                  <c:v>10</c:v>
                </c:pt>
                <c:pt idx="29">
                  <c:v>3</c:v>
                </c:pt>
                <c:pt idx="30">
                  <c:v>9</c:v>
                </c:pt>
                <c:pt idx="31">
                  <c:v>8</c:v>
                </c:pt>
                <c:pt idx="32">
                  <c:v>5</c:v>
                </c:pt>
                <c:pt idx="33">
                  <c:v>6</c:v>
                </c:pt>
                <c:pt idx="34">
                  <c:v>2</c:v>
                </c:pt>
                <c:pt idx="35">
                  <c:v>7</c:v>
                </c:pt>
                <c:pt idx="36">
                  <c:v>8</c:v>
                </c:pt>
                <c:pt idx="37">
                  <c:v>11</c:v>
                </c:pt>
                <c:pt idx="38">
                  <c:v>12</c:v>
                </c:pt>
                <c:pt idx="39">
                  <c:v>5</c:v>
                </c:pt>
                <c:pt idx="40">
                  <c:v>12</c:v>
                </c:pt>
                <c:pt idx="41">
                  <c:v>3</c:v>
                </c:pt>
                <c:pt idx="42">
                  <c:v>8</c:v>
                </c:pt>
                <c:pt idx="43">
                  <c:v>1</c:v>
                </c:pt>
                <c:pt idx="44">
                  <c:v>3</c:v>
                </c:pt>
                <c:pt idx="45">
                  <c:v>2</c:v>
                </c:pt>
                <c:pt idx="46">
                  <c:v>1</c:v>
                </c:pt>
                <c:pt idx="47">
                  <c:v>0</c:v>
                </c:pt>
                <c:pt idx="48">
                  <c:v>0</c:v>
                </c:pt>
                <c:pt idx="49">
                  <c:v>5</c:v>
                </c:pt>
                <c:pt idx="50">
                  <c:v>-1</c:v>
                </c:pt>
                <c:pt idx="51">
                  <c:v>2</c:v>
                </c:pt>
                <c:pt idx="52">
                  <c:v>-3</c:v>
                </c:pt>
                <c:pt idx="53">
                  <c:v>-5</c:v>
                </c:pt>
                <c:pt idx="54">
                  <c:v>-5</c:v>
                </c:pt>
                <c:pt idx="55">
                  <c:v>-5</c:v>
                </c:pt>
                <c:pt idx="56">
                  <c:v>-7</c:v>
                </c:pt>
                <c:pt idx="57">
                  <c:v>-8</c:v>
                </c:pt>
                <c:pt idx="58">
                  <c:v>-8</c:v>
                </c:pt>
                <c:pt idx="59">
                  <c:v>-1</c:v>
                </c:pt>
                <c:pt idx="60">
                  <c:v>-1</c:v>
                </c:pt>
                <c:pt idx="61">
                  <c:v>-8</c:v>
                </c:pt>
                <c:pt idx="62">
                  <c:v>-12</c:v>
                </c:pt>
                <c:pt idx="63">
                  <c:v>-11</c:v>
                </c:pt>
                <c:pt idx="64">
                  <c:v>-1</c:v>
                </c:pt>
                <c:pt idx="65">
                  <c:v>3</c:v>
                </c:pt>
                <c:pt idx="66">
                  <c:v>2</c:v>
                </c:pt>
                <c:pt idx="67">
                  <c:v>1</c:v>
                </c:pt>
                <c:pt idx="68">
                  <c:v>3</c:v>
                </c:pt>
                <c:pt idx="69">
                  <c:v>1</c:v>
                </c:pt>
              </c:numCache>
            </c:numRef>
          </c:val>
          <c:smooth val="0"/>
          <c:extLst xmlns:c16r2="http://schemas.microsoft.com/office/drawing/2015/06/chart">
            <c:ext xmlns:c16="http://schemas.microsoft.com/office/drawing/2014/chart" uri="{C3380CC4-5D6E-409C-BE32-E72D297353CC}">
              <c16:uniqueId val="{00000001-8A7F-49FF-9535-9C63825FCD16}"/>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Analysis'!$B$82:$BS$82</c:f>
              <c:numCache>
                <c:formatCode>General</c:formatCode>
                <c:ptCount val="70"/>
                <c:pt idx="0">
                  <c:v>0</c:v>
                </c:pt>
                <c:pt idx="1">
                  <c:v>3</c:v>
                </c:pt>
                <c:pt idx="2">
                  <c:v>8</c:v>
                </c:pt>
                <c:pt idx="3">
                  <c:v>5</c:v>
                </c:pt>
                <c:pt idx="4">
                  <c:v>7</c:v>
                </c:pt>
                <c:pt idx="5">
                  <c:v>4</c:v>
                </c:pt>
                <c:pt idx="6">
                  <c:v>-1</c:v>
                </c:pt>
                <c:pt idx="7">
                  <c:v>-2</c:v>
                </c:pt>
                <c:pt idx="8">
                  <c:v>0</c:v>
                </c:pt>
                <c:pt idx="9">
                  <c:v>-2</c:v>
                </c:pt>
                <c:pt idx="10">
                  <c:v>-7</c:v>
                </c:pt>
                <c:pt idx="11">
                  <c:v>-5</c:v>
                </c:pt>
                <c:pt idx="12">
                  <c:v>-2</c:v>
                </c:pt>
                <c:pt idx="13">
                  <c:v>-1</c:v>
                </c:pt>
                <c:pt idx="14">
                  <c:v>2</c:v>
                </c:pt>
                <c:pt idx="15">
                  <c:v>-5</c:v>
                </c:pt>
                <c:pt idx="16">
                  <c:v>-3</c:v>
                </c:pt>
                <c:pt idx="17">
                  <c:v>-3</c:v>
                </c:pt>
                <c:pt idx="18">
                  <c:v>-5</c:v>
                </c:pt>
                <c:pt idx="19">
                  <c:v>-2</c:v>
                </c:pt>
                <c:pt idx="20">
                  <c:v>-3</c:v>
                </c:pt>
                <c:pt idx="21">
                  <c:v>-5</c:v>
                </c:pt>
                <c:pt idx="22">
                  <c:v>-1</c:v>
                </c:pt>
                <c:pt idx="23">
                  <c:v>5</c:v>
                </c:pt>
                <c:pt idx="24">
                  <c:v>7</c:v>
                </c:pt>
                <c:pt idx="25">
                  <c:v>7</c:v>
                </c:pt>
                <c:pt idx="26">
                  <c:v>4</c:v>
                </c:pt>
                <c:pt idx="27">
                  <c:v>3</c:v>
                </c:pt>
                <c:pt idx="28">
                  <c:v>4</c:v>
                </c:pt>
                <c:pt idx="29">
                  <c:v>11</c:v>
                </c:pt>
                <c:pt idx="30">
                  <c:v>9</c:v>
                </c:pt>
                <c:pt idx="31">
                  <c:v>8</c:v>
                </c:pt>
                <c:pt idx="32">
                  <c:v>11</c:v>
                </c:pt>
                <c:pt idx="33">
                  <c:v>11</c:v>
                </c:pt>
                <c:pt idx="34">
                  <c:v>5</c:v>
                </c:pt>
                <c:pt idx="35">
                  <c:v>5</c:v>
                </c:pt>
                <c:pt idx="36">
                  <c:v>8</c:v>
                </c:pt>
                <c:pt idx="37">
                  <c:v>9</c:v>
                </c:pt>
                <c:pt idx="38">
                  <c:v>12</c:v>
                </c:pt>
                <c:pt idx="39">
                  <c:v>2</c:v>
                </c:pt>
                <c:pt idx="40">
                  <c:v>6</c:v>
                </c:pt>
                <c:pt idx="41">
                  <c:v>0</c:v>
                </c:pt>
                <c:pt idx="42">
                  <c:v>7</c:v>
                </c:pt>
                <c:pt idx="43">
                  <c:v>1</c:v>
                </c:pt>
                <c:pt idx="44">
                  <c:v>3</c:v>
                </c:pt>
                <c:pt idx="45">
                  <c:v>4</c:v>
                </c:pt>
                <c:pt idx="46">
                  <c:v>5</c:v>
                </c:pt>
                <c:pt idx="47">
                  <c:v>2</c:v>
                </c:pt>
                <c:pt idx="48">
                  <c:v>3</c:v>
                </c:pt>
                <c:pt idx="49">
                  <c:v>0</c:v>
                </c:pt>
                <c:pt idx="50">
                  <c:v>-1</c:v>
                </c:pt>
                <c:pt idx="51">
                  <c:v>1</c:v>
                </c:pt>
                <c:pt idx="52">
                  <c:v>-4</c:v>
                </c:pt>
                <c:pt idx="53">
                  <c:v>-6</c:v>
                </c:pt>
                <c:pt idx="54">
                  <c:v>-6</c:v>
                </c:pt>
                <c:pt idx="55">
                  <c:v>0</c:v>
                </c:pt>
                <c:pt idx="56">
                  <c:v>-3</c:v>
                </c:pt>
                <c:pt idx="57">
                  <c:v>-3</c:v>
                </c:pt>
                <c:pt idx="58">
                  <c:v>-10</c:v>
                </c:pt>
                <c:pt idx="59">
                  <c:v>-4</c:v>
                </c:pt>
                <c:pt idx="60">
                  <c:v>-1</c:v>
                </c:pt>
                <c:pt idx="61">
                  <c:v>-8</c:v>
                </c:pt>
                <c:pt idx="62">
                  <c:v>-11</c:v>
                </c:pt>
                <c:pt idx="63">
                  <c:v>6</c:v>
                </c:pt>
                <c:pt idx="64">
                  <c:v>-2</c:v>
                </c:pt>
                <c:pt idx="65">
                  <c:v>2</c:v>
                </c:pt>
                <c:pt idx="66">
                  <c:v>0</c:v>
                </c:pt>
                <c:pt idx="67">
                  <c:v>6</c:v>
                </c:pt>
                <c:pt idx="68">
                  <c:v>4</c:v>
                </c:pt>
                <c:pt idx="69">
                  <c:v>2</c:v>
                </c:pt>
              </c:numCache>
            </c:numRef>
          </c:val>
          <c:smooth val="0"/>
          <c:extLst xmlns:c16r2="http://schemas.microsoft.com/office/drawing/2015/06/chart">
            <c:ext xmlns:c16="http://schemas.microsoft.com/office/drawing/2014/chart" uri="{C3380CC4-5D6E-409C-BE32-E72D297353CC}">
              <c16:uniqueId val="{00000002-8A7F-49FF-9535-9C63825FCD16}"/>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Analysis'!$B$102:$BS$102</c:f>
              <c:numCache>
                <c:formatCode>General</c:formatCode>
                <c:ptCount val="70"/>
                <c:pt idx="0">
                  <c:v>-2</c:v>
                </c:pt>
                <c:pt idx="1">
                  <c:v>-2</c:v>
                </c:pt>
                <c:pt idx="2">
                  <c:v>3</c:v>
                </c:pt>
                <c:pt idx="3">
                  <c:v>4</c:v>
                </c:pt>
                <c:pt idx="4">
                  <c:v>1</c:v>
                </c:pt>
                <c:pt idx="5">
                  <c:v>5</c:v>
                </c:pt>
                <c:pt idx="6">
                  <c:v>-1</c:v>
                </c:pt>
                <c:pt idx="7">
                  <c:v>2</c:v>
                </c:pt>
                <c:pt idx="8">
                  <c:v>-2</c:v>
                </c:pt>
                <c:pt idx="9">
                  <c:v>3</c:v>
                </c:pt>
                <c:pt idx="10">
                  <c:v>-5</c:v>
                </c:pt>
                <c:pt idx="11">
                  <c:v>-3</c:v>
                </c:pt>
                <c:pt idx="12">
                  <c:v>-6</c:v>
                </c:pt>
                <c:pt idx="13">
                  <c:v>-5</c:v>
                </c:pt>
                <c:pt idx="14">
                  <c:v>-1</c:v>
                </c:pt>
                <c:pt idx="15">
                  <c:v>0</c:v>
                </c:pt>
                <c:pt idx="16">
                  <c:v>0</c:v>
                </c:pt>
                <c:pt idx="17">
                  <c:v>-2</c:v>
                </c:pt>
                <c:pt idx="18">
                  <c:v>-8</c:v>
                </c:pt>
                <c:pt idx="19">
                  <c:v>-7</c:v>
                </c:pt>
                <c:pt idx="20">
                  <c:v>-2</c:v>
                </c:pt>
                <c:pt idx="21">
                  <c:v>-4</c:v>
                </c:pt>
                <c:pt idx="22">
                  <c:v>-3</c:v>
                </c:pt>
                <c:pt idx="23">
                  <c:v>3</c:v>
                </c:pt>
                <c:pt idx="24">
                  <c:v>-2</c:v>
                </c:pt>
                <c:pt idx="25">
                  <c:v>7</c:v>
                </c:pt>
                <c:pt idx="26">
                  <c:v>-2</c:v>
                </c:pt>
                <c:pt idx="27">
                  <c:v>-1</c:v>
                </c:pt>
                <c:pt idx="28">
                  <c:v>6</c:v>
                </c:pt>
                <c:pt idx="29">
                  <c:v>2</c:v>
                </c:pt>
                <c:pt idx="30">
                  <c:v>7</c:v>
                </c:pt>
                <c:pt idx="31">
                  <c:v>4</c:v>
                </c:pt>
                <c:pt idx="32">
                  <c:v>5</c:v>
                </c:pt>
                <c:pt idx="33">
                  <c:v>8</c:v>
                </c:pt>
                <c:pt idx="34">
                  <c:v>7</c:v>
                </c:pt>
                <c:pt idx="35">
                  <c:v>1</c:v>
                </c:pt>
                <c:pt idx="36">
                  <c:v>1</c:v>
                </c:pt>
                <c:pt idx="37">
                  <c:v>4</c:v>
                </c:pt>
                <c:pt idx="38">
                  <c:v>4</c:v>
                </c:pt>
                <c:pt idx="39">
                  <c:v>4</c:v>
                </c:pt>
                <c:pt idx="40">
                  <c:v>10</c:v>
                </c:pt>
                <c:pt idx="41">
                  <c:v>2</c:v>
                </c:pt>
                <c:pt idx="42">
                  <c:v>6</c:v>
                </c:pt>
                <c:pt idx="43">
                  <c:v>4</c:v>
                </c:pt>
                <c:pt idx="44">
                  <c:v>1</c:v>
                </c:pt>
                <c:pt idx="45">
                  <c:v>6</c:v>
                </c:pt>
                <c:pt idx="46">
                  <c:v>7</c:v>
                </c:pt>
                <c:pt idx="47">
                  <c:v>6</c:v>
                </c:pt>
                <c:pt idx="48">
                  <c:v>2</c:v>
                </c:pt>
                <c:pt idx="49">
                  <c:v>1</c:v>
                </c:pt>
                <c:pt idx="50">
                  <c:v>-1</c:v>
                </c:pt>
                <c:pt idx="51">
                  <c:v>0</c:v>
                </c:pt>
                <c:pt idx="52">
                  <c:v>1</c:v>
                </c:pt>
                <c:pt idx="53">
                  <c:v>-2</c:v>
                </c:pt>
                <c:pt idx="54">
                  <c:v>-5</c:v>
                </c:pt>
                <c:pt idx="55">
                  <c:v>-4</c:v>
                </c:pt>
                <c:pt idx="56">
                  <c:v>-7</c:v>
                </c:pt>
                <c:pt idx="57">
                  <c:v>-5</c:v>
                </c:pt>
                <c:pt idx="58">
                  <c:v>-5</c:v>
                </c:pt>
                <c:pt idx="59">
                  <c:v>-7</c:v>
                </c:pt>
                <c:pt idx="60">
                  <c:v>-5</c:v>
                </c:pt>
                <c:pt idx="61">
                  <c:v>-9</c:v>
                </c:pt>
                <c:pt idx="62">
                  <c:v>-14</c:v>
                </c:pt>
                <c:pt idx="63">
                  <c:v>-13</c:v>
                </c:pt>
                <c:pt idx="64">
                  <c:v>-9</c:v>
                </c:pt>
                <c:pt idx="65">
                  <c:v>-10</c:v>
                </c:pt>
                <c:pt idx="66">
                  <c:v>-3</c:v>
                </c:pt>
                <c:pt idx="67">
                  <c:v>-8</c:v>
                </c:pt>
                <c:pt idx="68">
                  <c:v>2</c:v>
                </c:pt>
                <c:pt idx="69">
                  <c:v>-1</c:v>
                </c:pt>
              </c:numCache>
            </c:numRef>
          </c:val>
          <c:smooth val="0"/>
          <c:extLst xmlns:c16r2="http://schemas.microsoft.com/office/drawing/2015/06/chart">
            <c:ext xmlns:c16="http://schemas.microsoft.com/office/drawing/2014/chart" uri="{C3380CC4-5D6E-409C-BE32-E72D297353CC}">
              <c16:uniqueId val="{00000003-8A7F-49FF-9535-9C63825FCD16}"/>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Analysis'!$B$122:$BS$122</c:f>
              <c:numCache>
                <c:formatCode>General</c:formatCode>
                <c:ptCount val="70"/>
                <c:pt idx="0">
                  <c:v>-8</c:v>
                </c:pt>
                <c:pt idx="1">
                  <c:v>-5</c:v>
                </c:pt>
                <c:pt idx="2">
                  <c:v>-6</c:v>
                </c:pt>
                <c:pt idx="3">
                  <c:v>1</c:v>
                </c:pt>
                <c:pt idx="4">
                  <c:v>-1</c:v>
                </c:pt>
                <c:pt idx="5">
                  <c:v>3</c:v>
                </c:pt>
                <c:pt idx="6">
                  <c:v>-1</c:v>
                </c:pt>
                <c:pt idx="7">
                  <c:v>2</c:v>
                </c:pt>
                <c:pt idx="8">
                  <c:v>4</c:v>
                </c:pt>
                <c:pt idx="9">
                  <c:v>-2</c:v>
                </c:pt>
                <c:pt idx="10">
                  <c:v>-2</c:v>
                </c:pt>
                <c:pt idx="11">
                  <c:v>1</c:v>
                </c:pt>
                <c:pt idx="12">
                  <c:v>1</c:v>
                </c:pt>
                <c:pt idx="13">
                  <c:v>-1</c:v>
                </c:pt>
                <c:pt idx="14">
                  <c:v>2</c:v>
                </c:pt>
                <c:pt idx="15">
                  <c:v>-1</c:v>
                </c:pt>
                <c:pt idx="16">
                  <c:v>-2</c:v>
                </c:pt>
                <c:pt idx="17">
                  <c:v>1</c:v>
                </c:pt>
                <c:pt idx="18">
                  <c:v>-5</c:v>
                </c:pt>
                <c:pt idx="19">
                  <c:v>0</c:v>
                </c:pt>
                <c:pt idx="20">
                  <c:v>-5</c:v>
                </c:pt>
                <c:pt idx="21">
                  <c:v>-3</c:v>
                </c:pt>
                <c:pt idx="22">
                  <c:v>-5</c:v>
                </c:pt>
                <c:pt idx="23">
                  <c:v>0</c:v>
                </c:pt>
                <c:pt idx="24">
                  <c:v>-2</c:v>
                </c:pt>
                <c:pt idx="25">
                  <c:v>-2</c:v>
                </c:pt>
                <c:pt idx="26">
                  <c:v>-2</c:v>
                </c:pt>
                <c:pt idx="27">
                  <c:v>-1</c:v>
                </c:pt>
                <c:pt idx="28">
                  <c:v>-3</c:v>
                </c:pt>
                <c:pt idx="29">
                  <c:v>0</c:v>
                </c:pt>
                <c:pt idx="30">
                  <c:v>-1</c:v>
                </c:pt>
                <c:pt idx="31">
                  <c:v>-1</c:v>
                </c:pt>
                <c:pt idx="32">
                  <c:v>-4</c:v>
                </c:pt>
                <c:pt idx="33">
                  <c:v>0</c:v>
                </c:pt>
                <c:pt idx="34">
                  <c:v>1</c:v>
                </c:pt>
                <c:pt idx="35">
                  <c:v>-1</c:v>
                </c:pt>
                <c:pt idx="36">
                  <c:v>2</c:v>
                </c:pt>
                <c:pt idx="37">
                  <c:v>-2</c:v>
                </c:pt>
                <c:pt idx="38">
                  <c:v>-4</c:v>
                </c:pt>
                <c:pt idx="39">
                  <c:v>-3</c:v>
                </c:pt>
                <c:pt idx="40">
                  <c:v>-7</c:v>
                </c:pt>
                <c:pt idx="41">
                  <c:v>-1</c:v>
                </c:pt>
                <c:pt idx="42">
                  <c:v>-6</c:v>
                </c:pt>
                <c:pt idx="43">
                  <c:v>-1</c:v>
                </c:pt>
                <c:pt idx="44">
                  <c:v>-1</c:v>
                </c:pt>
                <c:pt idx="45">
                  <c:v>-5</c:v>
                </c:pt>
                <c:pt idx="46">
                  <c:v>-2</c:v>
                </c:pt>
                <c:pt idx="47">
                  <c:v>4</c:v>
                </c:pt>
                <c:pt idx="48">
                  <c:v>-6</c:v>
                </c:pt>
                <c:pt idx="49">
                  <c:v>-1</c:v>
                </c:pt>
                <c:pt idx="50">
                  <c:v>-3</c:v>
                </c:pt>
                <c:pt idx="51">
                  <c:v>1</c:v>
                </c:pt>
                <c:pt idx="52">
                  <c:v>1</c:v>
                </c:pt>
                <c:pt idx="53">
                  <c:v>2</c:v>
                </c:pt>
                <c:pt idx="54">
                  <c:v>-1</c:v>
                </c:pt>
                <c:pt idx="55">
                  <c:v>1</c:v>
                </c:pt>
                <c:pt idx="56">
                  <c:v>4</c:v>
                </c:pt>
                <c:pt idx="57">
                  <c:v>-1</c:v>
                </c:pt>
                <c:pt idx="58">
                  <c:v>1</c:v>
                </c:pt>
                <c:pt idx="59">
                  <c:v>1</c:v>
                </c:pt>
                <c:pt idx="60">
                  <c:v>-4</c:v>
                </c:pt>
                <c:pt idx="61">
                  <c:v>-14</c:v>
                </c:pt>
                <c:pt idx="62">
                  <c:v>-11</c:v>
                </c:pt>
                <c:pt idx="63">
                  <c:v>-11</c:v>
                </c:pt>
                <c:pt idx="64">
                  <c:v>-2</c:v>
                </c:pt>
                <c:pt idx="65">
                  <c:v>0</c:v>
                </c:pt>
                <c:pt idx="66">
                  <c:v>-1</c:v>
                </c:pt>
                <c:pt idx="67">
                  <c:v>-1</c:v>
                </c:pt>
                <c:pt idx="68">
                  <c:v>-3</c:v>
                </c:pt>
                <c:pt idx="69">
                  <c:v>-1</c:v>
                </c:pt>
              </c:numCache>
            </c:numRef>
          </c:val>
          <c:smooth val="0"/>
          <c:extLst xmlns:c16r2="http://schemas.microsoft.com/office/drawing/2015/06/chart">
            <c:ext xmlns:c16="http://schemas.microsoft.com/office/drawing/2014/chart" uri="{C3380CC4-5D6E-409C-BE32-E72D297353CC}">
              <c16:uniqueId val="{00000004-8A7F-49FF-9535-9C63825FCD16}"/>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Analysis'!$B$142:$BS$142</c:f>
              <c:numCache>
                <c:formatCode>General</c:formatCode>
                <c:ptCount val="70"/>
                <c:pt idx="0">
                  <c:v>0</c:v>
                </c:pt>
                <c:pt idx="1">
                  <c:v>-3</c:v>
                </c:pt>
                <c:pt idx="2">
                  <c:v>1</c:v>
                </c:pt>
                <c:pt idx="3">
                  <c:v>0</c:v>
                </c:pt>
                <c:pt idx="4">
                  <c:v>0</c:v>
                </c:pt>
                <c:pt idx="5">
                  <c:v>0</c:v>
                </c:pt>
                <c:pt idx="6">
                  <c:v>2</c:v>
                </c:pt>
                <c:pt idx="7">
                  <c:v>4</c:v>
                </c:pt>
                <c:pt idx="8">
                  <c:v>0</c:v>
                </c:pt>
                <c:pt idx="9">
                  <c:v>2</c:v>
                </c:pt>
                <c:pt idx="10">
                  <c:v>-1</c:v>
                </c:pt>
                <c:pt idx="11">
                  <c:v>-1</c:v>
                </c:pt>
                <c:pt idx="12">
                  <c:v>2</c:v>
                </c:pt>
                <c:pt idx="13">
                  <c:v>-4</c:v>
                </c:pt>
                <c:pt idx="14">
                  <c:v>-4</c:v>
                </c:pt>
                <c:pt idx="15">
                  <c:v>-11</c:v>
                </c:pt>
                <c:pt idx="16">
                  <c:v>3</c:v>
                </c:pt>
                <c:pt idx="17">
                  <c:v>2</c:v>
                </c:pt>
                <c:pt idx="18">
                  <c:v>2</c:v>
                </c:pt>
                <c:pt idx="19">
                  <c:v>3</c:v>
                </c:pt>
                <c:pt idx="20">
                  <c:v>-2</c:v>
                </c:pt>
                <c:pt idx="21">
                  <c:v>-2</c:v>
                </c:pt>
                <c:pt idx="22">
                  <c:v>-4</c:v>
                </c:pt>
                <c:pt idx="23">
                  <c:v>2</c:v>
                </c:pt>
                <c:pt idx="24">
                  <c:v>2</c:v>
                </c:pt>
                <c:pt idx="25">
                  <c:v>-3</c:v>
                </c:pt>
                <c:pt idx="26">
                  <c:v>-5</c:v>
                </c:pt>
                <c:pt idx="27">
                  <c:v>4</c:v>
                </c:pt>
                <c:pt idx="28">
                  <c:v>1</c:v>
                </c:pt>
                <c:pt idx="29">
                  <c:v>-4</c:v>
                </c:pt>
                <c:pt idx="30">
                  <c:v>6</c:v>
                </c:pt>
                <c:pt idx="31">
                  <c:v>7</c:v>
                </c:pt>
                <c:pt idx="32">
                  <c:v>3</c:v>
                </c:pt>
                <c:pt idx="33">
                  <c:v>4</c:v>
                </c:pt>
                <c:pt idx="34">
                  <c:v>-1</c:v>
                </c:pt>
                <c:pt idx="35">
                  <c:v>4</c:v>
                </c:pt>
                <c:pt idx="36">
                  <c:v>1</c:v>
                </c:pt>
                <c:pt idx="37">
                  <c:v>5</c:v>
                </c:pt>
                <c:pt idx="38">
                  <c:v>3</c:v>
                </c:pt>
                <c:pt idx="39">
                  <c:v>-2</c:v>
                </c:pt>
                <c:pt idx="40">
                  <c:v>-3</c:v>
                </c:pt>
                <c:pt idx="41">
                  <c:v>2</c:v>
                </c:pt>
                <c:pt idx="42">
                  <c:v>7</c:v>
                </c:pt>
                <c:pt idx="43">
                  <c:v>4</c:v>
                </c:pt>
                <c:pt idx="44">
                  <c:v>1</c:v>
                </c:pt>
                <c:pt idx="45">
                  <c:v>0</c:v>
                </c:pt>
                <c:pt idx="46">
                  <c:v>5</c:v>
                </c:pt>
                <c:pt idx="47">
                  <c:v>6</c:v>
                </c:pt>
                <c:pt idx="48">
                  <c:v>5</c:v>
                </c:pt>
                <c:pt idx="49">
                  <c:v>1</c:v>
                </c:pt>
                <c:pt idx="50">
                  <c:v>0</c:v>
                </c:pt>
                <c:pt idx="51">
                  <c:v>-1</c:v>
                </c:pt>
                <c:pt idx="52">
                  <c:v>-3</c:v>
                </c:pt>
                <c:pt idx="53">
                  <c:v>-2</c:v>
                </c:pt>
                <c:pt idx="54">
                  <c:v>-5</c:v>
                </c:pt>
                <c:pt idx="55">
                  <c:v>0</c:v>
                </c:pt>
                <c:pt idx="56">
                  <c:v>1</c:v>
                </c:pt>
                <c:pt idx="57">
                  <c:v>-1</c:v>
                </c:pt>
                <c:pt idx="58">
                  <c:v>-2</c:v>
                </c:pt>
                <c:pt idx="59">
                  <c:v>3</c:v>
                </c:pt>
                <c:pt idx="60">
                  <c:v>-4</c:v>
                </c:pt>
                <c:pt idx="61">
                  <c:v>-3</c:v>
                </c:pt>
                <c:pt idx="62">
                  <c:v>1</c:v>
                </c:pt>
                <c:pt idx="63">
                  <c:v>3</c:v>
                </c:pt>
                <c:pt idx="64">
                  <c:v>-2</c:v>
                </c:pt>
                <c:pt idx="65">
                  <c:v>-1</c:v>
                </c:pt>
                <c:pt idx="66">
                  <c:v>-5</c:v>
                </c:pt>
                <c:pt idx="67">
                  <c:v>-3</c:v>
                </c:pt>
                <c:pt idx="68">
                  <c:v>0</c:v>
                </c:pt>
                <c:pt idx="69">
                  <c:v>0</c:v>
                </c:pt>
              </c:numCache>
            </c:numRef>
          </c:val>
          <c:smooth val="0"/>
          <c:extLst xmlns:c16r2="http://schemas.microsoft.com/office/drawing/2015/06/chart">
            <c:ext xmlns:c16="http://schemas.microsoft.com/office/drawing/2014/chart" uri="{C3380CC4-5D6E-409C-BE32-E72D297353CC}">
              <c16:uniqueId val="{00000005-8A7F-49FF-9535-9C63825FCD16}"/>
            </c:ext>
          </c:extLst>
        </c:ser>
        <c:dLbls>
          <c:showLegendKey val="0"/>
          <c:showVal val="0"/>
          <c:showCatName val="0"/>
          <c:showSerName val="0"/>
          <c:showPercent val="0"/>
          <c:showBubbleSize val="0"/>
        </c:dLbls>
        <c:marker val="1"/>
        <c:smooth val="0"/>
        <c:axId val="-1533158480"/>
        <c:axId val="-1533169904"/>
      </c:lineChart>
      <c:catAx>
        <c:axId val="-15331584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bg-BG"/>
          </a:p>
        </c:txPr>
        <c:crossAx val="-1533169904"/>
        <c:crosses val="autoZero"/>
        <c:auto val="1"/>
        <c:lblAlgn val="ctr"/>
        <c:lblOffset val="100"/>
        <c:noMultiLvlLbl val="0"/>
      </c:catAx>
      <c:valAx>
        <c:axId val="-153316990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533158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Plastic and Rubber</a:t>
            </a:r>
            <a:r>
              <a:rPr lang="en-US" baseline="0"/>
              <a:t> Products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Analysis'!$A$42</c:f>
              <c:strCache>
                <c:ptCount val="1"/>
                <c:pt idx="0">
                  <c:v>Plastics &amp; Rubber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Analysis'!$B$42:$BS$42</c:f>
              <c:numCache>
                <c:formatCode>General</c:formatCode>
                <c:ptCount val="70"/>
                <c:pt idx="0">
                  <c:v>0</c:v>
                </c:pt>
                <c:pt idx="1">
                  <c:v>0</c:v>
                </c:pt>
                <c:pt idx="2">
                  <c:v>-2</c:v>
                </c:pt>
                <c:pt idx="3">
                  <c:v>14</c:v>
                </c:pt>
                <c:pt idx="4">
                  <c:v>9</c:v>
                </c:pt>
                <c:pt idx="5">
                  <c:v>-2</c:v>
                </c:pt>
                <c:pt idx="6">
                  <c:v>2</c:v>
                </c:pt>
                <c:pt idx="7">
                  <c:v>-3</c:v>
                </c:pt>
                <c:pt idx="8">
                  <c:v>-6</c:v>
                </c:pt>
                <c:pt idx="9">
                  <c:v>-9</c:v>
                </c:pt>
                <c:pt idx="10">
                  <c:v>-9</c:v>
                </c:pt>
                <c:pt idx="11">
                  <c:v>-5</c:v>
                </c:pt>
                <c:pt idx="12">
                  <c:v>-2</c:v>
                </c:pt>
                <c:pt idx="13">
                  <c:v>7</c:v>
                </c:pt>
                <c:pt idx="14">
                  <c:v>8</c:v>
                </c:pt>
                <c:pt idx="15">
                  <c:v>7</c:v>
                </c:pt>
                <c:pt idx="16">
                  <c:v>-1</c:v>
                </c:pt>
                <c:pt idx="17">
                  <c:v>-5</c:v>
                </c:pt>
                <c:pt idx="18">
                  <c:v>-9</c:v>
                </c:pt>
                <c:pt idx="19">
                  <c:v>-5</c:v>
                </c:pt>
                <c:pt idx="20">
                  <c:v>-5</c:v>
                </c:pt>
                <c:pt idx="21">
                  <c:v>4</c:v>
                </c:pt>
                <c:pt idx="22">
                  <c:v>-6</c:v>
                </c:pt>
                <c:pt idx="23">
                  <c:v>12</c:v>
                </c:pt>
                <c:pt idx="24">
                  <c:v>12</c:v>
                </c:pt>
                <c:pt idx="25">
                  <c:v>8</c:v>
                </c:pt>
                <c:pt idx="26">
                  <c:v>5</c:v>
                </c:pt>
                <c:pt idx="27">
                  <c:v>13</c:v>
                </c:pt>
                <c:pt idx="28">
                  <c:v>6</c:v>
                </c:pt>
                <c:pt idx="29">
                  <c:v>15</c:v>
                </c:pt>
                <c:pt idx="30">
                  <c:v>3</c:v>
                </c:pt>
                <c:pt idx="31">
                  <c:v>13</c:v>
                </c:pt>
                <c:pt idx="32">
                  <c:v>8</c:v>
                </c:pt>
                <c:pt idx="33">
                  <c:v>9</c:v>
                </c:pt>
                <c:pt idx="34">
                  <c:v>8</c:v>
                </c:pt>
                <c:pt idx="35">
                  <c:v>12</c:v>
                </c:pt>
                <c:pt idx="36">
                  <c:v>9</c:v>
                </c:pt>
                <c:pt idx="37">
                  <c:v>16</c:v>
                </c:pt>
                <c:pt idx="38">
                  <c:v>4</c:v>
                </c:pt>
                <c:pt idx="39">
                  <c:v>5</c:v>
                </c:pt>
                <c:pt idx="40">
                  <c:v>1</c:v>
                </c:pt>
                <c:pt idx="41">
                  <c:v>8</c:v>
                </c:pt>
                <c:pt idx="42">
                  <c:v>4</c:v>
                </c:pt>
                <c:pt idx="43">
                  <c:v>13</c:v>
                </c:pt>
                <c:pt idx="44">
                  <c:v>10</c:v>
                </c:pt>
                <c:pt idx="45">
                  <c:v>12</c:v>
                </c:pt>
                <c:pt idx="46">
                  <c:v>-1</c:v>
                </c:pt>
                <c:pt idx="47">
                  <c:v>12</c:v>
                </c:pt>
                <c:pt idx="48">
                  <c:v>1</c:v>
                </c:pt>
                <c:pt idx="49">
                  <c:v>8</c:v>
                </c:pt>
                <c:pt idx="50">
                  <c:v>7</c:v>
                </c:pt>
                <c:pt idx="51">
                  <c:v>9</c:v>
                </c:pt>
                <c:pt idx="52">
                  <c:v>0</c:v>
                </c:pt>
                <c:pt idx="53">
                  <c:v>5</c:v>
                </c:pt>
                <c:pt idx="54">
                  <c:v>-3</c:v>
                </c:pt>
                <c:pt idx="55">
                  <c:v>-8</c:v>
                </c:pt>
                <c:pt idx="56">
                  <c:v>-8</c:v>
                </c:pt>
                <c:pt idx="57">
                  <c:v>-6</c:v>
                </c:pt>
                <c:pt idx="58">
                  <c:v>-2</c:v>
                </c:pt>
                <c:pt idx="59">
                  <c:v>0</c:v>
                </c:pt>
                <c:pt idx="60">
                  <c:v>12</c:v>
                </c:pt>
                <c:pt idx="61">
                  <c:v>1</c:v>
                </c:pt>
                <c:pt idx="62">
                  <c:v>-8</c:v>
                </c:pt>
                <c:pt idx="63">
                  <c:v>-1</c:v>
                </c:pt>
                <c:pt idx="64">
                  <c:v>6</c:v>
                </c:pt>
                <c:pt idx="65">
                  <c:v>8</c:v>
                </c:pt>
                <c:pt idx="66">
                  <c:v>14</c:v>
                </c:pt>
                <c:pt idx="67">
                  <c:v>5</c:v>
                </c:pt>
                <c:pt idx="68">
                  <c:v>11</c:v>
                </c:pt>
                <c:pt idx="69">
                  <c:v>10</c:v>
                </c:pt>
              </c:numCache>
            </c:numRef>
          </c:val>
          <c:extLst xmlns:c16r2="http://schemas.microsoft.com/office/drawing/2015/06/chart">
            <c:ext xmlns:c16="http://schemas.microsoft.com/office/drawing/2014/chart" uri="{C3380CC4-5D6E-409C-BE32-E72D297353CC}">
              <c16:uniqueId val="{00000000-39EE-456A-BDBA-55BE4EA573BC}"/>
            </c:ext>
          </c:extLst>
        </c:ser>
        <c:dLbls>
          <c:showLegendKey val="0"/>
          <c:showVal val="0"/>
          <c:showCatName val="0"/>
          <c:showSerName val="0"/>
          <c:showPercent val="0"/>
          <c:showBubbleSize val="0"/>
        </c:dLbls>
        <c:gapWidth val="219"/>
        <c:overlap val="-27"/>
        <c:axId val="-1533156848"/>
        <c:axId val="-1533155760"/>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Analysis'!$B$63:$BS$63</c:f>
              <c:numCache>
                <c:formatCode>General</c:formatCode>
                <c:ptCount val="70"/>
                <c:pt idx="0">
                  <c:v>0</c:v>
                </c:pt>
                <c:pt idx="1">
                  <c:v>-2</c:v>
                </c:pt>
                <c:pt idx="2">
                  <c:v>-1</c:v>
                </c:pt>
                <c:pt idx="3">
                  <c:v>10</c:v>
                </c:pt>
                <c:pt idx="4">
                  <c:v>6</c:v>
                </c:pt>
                <c:pt idx="5">
                  <c:v>-1</c:v>
                </c:pt>
                <c:pt idx="6">
                  <c:v>6</c:v>
                </c:pt>
                <c:pt idx="7">
                  <c:v>3</c:v>
                </c:pt>
                <c:pt idx="8">
                  <c:v>-3</c:v>
                </c:pt>
                <c:pt idx="9">
                  <c:v>-6</c:v>
                </c:pt>
                <c:pt idx="10">
                  <c:v>-9</c:v>
                </c:pt>
                <c:pt idx="11">
                  <c:v>-3</c:v>
                </c:pt>
                <c:pt idx="12">
                  <c:v>8</c:v>
                </c:pt>
                <c:pt idx="13">
                  <c:v>3</c:v>
                </c:pt>
                <c:pt idx="14">
                  <c:v>11</c:v>
                </c:pt>
                <c:pt idx="15">
                  <c:v>6</c:v>
                </c:pt>
                <c:pt idx="16">
                  <c:v>-2</c:v>
                </c:pt>
                <c:pt idx="17">
                  <c:v>-2</c:v>
                </c:pt>
                <c:pt idx="18">
                  <c:v>-4</c:v>
                </c:pt>
                <c:pt idx="19">
                  <c:v>0</c:v>
                </c:pt>
                <c:pt idx="20">
                  <c:v>3</c:v>
                </c:pt>
                <c:pt idx="21">
                  <c:v>-1</c:v>
                </c:pt>
                <c:pt idx="22">
                  <c:v>-1</c:v>
                </c:pt>
                <c:pt idx="23">
                  <c:v>12</c:v>
                </c:pt>
                <c:pt idx="24">
                  <c:v>10</c:v>
                </c:pt>
                <c:pt idx="25">
                  <c:v>13</c:v>
                </c:pt>
                <c:pt idx="26">
                  <c:v>6</c:v>
                </c:pt>
                <c:pt idx="27">
                  <c:v>3</c:v>
                </c:pt>
                <c:pt idx="28">
                  <c:v>12</c:v>
                </c:pt>
                <c:pt idx="29">
                  <c:v>14</c:v>
                </c:pt>
                <c:pt idx="30">
                  <c:v>1</c:v>
                </c:pt>
                <c:pt idx="31">
                  <c:v>13</c:v>
                </c:pt>
                <c:pt idx="32">
                  <c:v>-2</c:v>
                </c:pt>
                <c:pt idx="33">
                  <c:v>11</c:v>
                </c:pt>
                <c:pt idx="34">
                  <c:v>11</c:v>
                </c:pt>
                <c:pt idx="35">
                  <c:v>6</c:v>
                </c:pt>
                <c:pt idx="36">
                  <c:v>5</c:v>
                </c:pt>
                <c:pt idx="37">
                  <c:v>10</c:v>
                </c:pt>
                <c:pt idx="38">
                  <c:v>14</c:v>
                </c:pt>
                <c:pt idx="39">
                  <c:v>2</c:v>
                </c:pt>
                <c:pt idx="40">
                  <c:v>10</c:v>
                </c:pt>
                <c:pt idx="41">
                  <c:v>14</c:v>
                </c:pt>
                <c:pt idx="42">
                  <c:v>1</c:v>
                </c:pt>
                <c:pt idx="43">
                  <c:v>10</c:v>
                </c:pt>
                <c:pt idx="44">
                  <c:v>11</c:v>
                </c:pt>
                <c:pt idx="45">
                  <c:v>8</c:v>
                </c:pt>
                <c:pt idx="46">
                  <c:v>-1</c:v>
                </c:pt>
                <c:pt idx="47">
                  <c:v>8</c:v>
                </c:pt>
                <c:pt idx="48">
                  <c:v>7</c:v>
                </c:pt>
                <c:pt idx="49">
                  <c:v>6</c:v>
                </c:pt>
                <c:pt idx="50">
                  <c:v>2</c:v>
                </c:pt>
                <c:pt idx="51">
                  <c:v>10</c:v>
                </c:pt>
                <c:pt idx="52">
                  <c:v>4</c:v>
                </c:pt>
                <c:pt idx="53">
                  <c:v>-1</c:v>
                </c:pt>
                <c:pt idx="54">
                  <c:v>-3</c:v>
                </c:pt>
                <c:pt idx="55">
                  <c:v>-1</c:v>
                </c:pt>
                <c:pt idx="56">
                  <c:v>-6</c:v>
                </c:pt>
                <c:pt idx="57">
                  <c:v>-3</c:v>
                </c:pt>
                <c:pt idx="58">
                  <c:v>0</c:v>
                </c:pt>
                <c:pt idx="59">
                  <c:v>4</c:v>
                </c:pt>
                <c:pt idx="60">
                  <c:v>10</c:v>
                </c:pt>
                <c:pt idx="61">
                  <c:v>4</c:v>
                </c:pt>
                <c:pt idx="62">
                  <c:v>-6</c:v>
                </c:pt>
                <c:pt idx="63">
                  <c:v>-5</c:v>
                </c:pt>
                <c:pt idx="64">
                  <c:v>10</c:v>
                </c:pt>
                <c:pt idx="65">
                  <c:v>10</c:v>
                </c:pt>
                <c:pt idx="66">
                  <c:v>14</c:v>
                </c:pt>
                <c:pt idx="67">
                  <c:v>10</c:v>
                </c:pt>
                <c:pt idx="68">
                  <c:v>14</c:v>
                </c:pt>
                <c:pt idx="69">
                  <c:v>14</c:v>
                </c:pt>
              </c:numCache>
            </c:numRef>
          </c:val>
          <c:smooth val="0"/>
          <c:extLst xmlns:c16r2="http://schemas.microsoft.com/office/drawing/2015/06/chart">
            <c:ext xmlns:c16="http://schemas.microsoft.com/office/drawing/2014/chart" uri="{C3380CC4-5D6E-409C-BE32-E72D297353CC}">
              <c16:uniqueId val="{00000001-39EE-456A-BDBA-55BE4EA573BC}"/>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Analysis'!$B$83:$BS$83</c:f>
              <c:numCache>
                <c:formatCode>General</c:formatCode>
                <c:ptCount val="70"/>
                <c:pt idx="0">
                  <c:v>0</c:v>
                </c:pt>
                <c:pt idx="1">
                  <c:v>0</c:v>
                </c:pt>
                <c:pt idx="2">
                  <c:v>-1</c:v>
                </c:pt>
                <c:pt idx="3">
                  <c:v>12</c:v>
                </c:pt>
                <c:pt idx="4">
                  <c:v>3</c:v>
                </c:pt>
                <c:pt idx="5">
                  <c:v>5</c:v>
                </c:pt>
                <c:pt idx="6">
                  <c:v>7</c:v>
                </c:pt>
                <c:pt idx="7">
                  <c:v>3</c:v>
                </c:pt>
                <c:pt idx="8">
                  <c:v>-3</c:v>
                </c:pt>
                <c:pt idx="9">
                  <c:v>-3</c:v>
                </c:pt>
                <c:pt idx="10">
                  <c:v>-8</c:v>
                </c:pt>
                <c:pt idx="11">
                  <c:v>0</c:v>
                </c:pt>
                <c:pt idx="12">
                  <c:v>6</c:v>
                </c:pt>
                <c:pt idx="13">
                  <c:v>5</c:v>
                </c:pt>
                <c:pt idx="14">
                  <c:v>12</c:v>
                </c:pt>
                <c:pt idx="15">
                  <c:v>-1</c:v>
                </c:pt>
                <c:pt idx="16">
                  <c:v>-2</c:v>
                </c:pt>
                <c:pt idx="17">
                  <c:v>-2</c:v>
                </c:pt>
                <c:pt idx="18">
                  <c:v>-6</c:v>
                </c:pt>
                <c:pt idx="19">
                  <c:v>3</c:v>
                </c:pt>
                <c:pt idx="20">
                  <c:v>-1</c:v>
                </c:pt>
                <c:pt idx="21">
                  <c:v>-2</c:v>
                </c:pt>
                <c:pt idx="22">
                  <c:v>0</c:v>
                </c:pt>
                <c:pt idx="23">
                  <c:v>6</c:v>
                </c:pt>
                <c:pt idx="24">
                  <c:v>14</c:v>
                </c:pt>
                <c:pt idx="25">
                  <c:v>4</c:v>
                </c:pt>
                <c:pt idx="26">
                  <c:v>13</c:v>
                </c:pt>
                <c:pt idx="27">
                  <c:v>14</c:v>
                </c:pt>
                <c:pt idx="28">
                  <c:v>10</c:v>
                </c:pt>
                <c:pt idx="29">
                  <c:v>12</c:v>
                </c:pt>
                <c:pt idx="30">
                  <c:v>-2</c:v>
                </c:pt>
                <c:pt idx="31">
                  <c:v>0</c:v>
                </c:pt>
                <c:pt idx="32">
                  <c:v>3</c:v>
                </c:pt>
                <c:pt idx="33">
                  <c:v>12</c:v>
                </c:pt>
                <c:pt idx="34">
                  <c:v>0</c:v>
                </c:pt>
                <c:pt idx="35">
                  <c:v>10</c:v>
                </c:pt>
                <c:pt idx="36">
                  <c:v>10</c:v>
                </c:pt>
                <c:pt idx="37">
                  <c:v>13</c:v>
                </c:pt>
                <c:pt idx="38">
                  <c:v>1</c:v>
                </c:pt>
                <c:pt idx="39">
                  <c:v>11</c:v>
                </c:pt>
                <c:pt idx="40">
                  <c:v>0</c:v>
                </c:pt>
                <c:pt idx="41">
                  <c:v>1</c:v>
                </c:pt>
                <c:pt idx="42">
                  <c:v>1</c:v>
                </c:pt>
                <c:pt idx="43">
                  <c:v>10</c:v>
                </c:pt>
                <c:pt idx="44">
                  <c:v>12</c:v>
                </c:pt>
                <c:pt idx="45">
                  <c:v>11</c:v>
                </c:pt>
                <c:pt idx="46">
                  <c:v>-3</c:v>
                </c:pt>
                <c:pt idx="47">
                  <c:v>10</c:v>
                </c:pt>
                <c:pt idx="48">
                  <c:v>-1</c:v>
                </c:pt>
                <c:pt idx="49">
                  <c:v>0</c:v>
                </c:pt>
                <c:pt idx="50">
                  <c:v>1</c:v>
                </c:pt>
                <c:pt idx="51">
                  <c:v>8</c:v>
                </c:pt>
                <c:pt idx="52">
                  <c:v>-1</c:v>
                </c:pt>
                <c:pt idx="53">
                  <c:v>-1</c:v>
                </c:pt>
                <c:pt idx="54">
                  <c:v>-3</c:v>
                </c:pt>
                <c:pt idx="55">
                  <c:v>-3</c:v>
                </c:pt>
                <c:pt idx="56">
                  <c:v>-4</c:v>
                </c:pt>
                <c:pt idx="57">
                  <c:v>-5</c:v>
                </c:pt>
                <c:pt idx="58">
                  <c:v>0</c:v>
                </c:pt>
                <c:pt idx="59">
                  <c:v>-2</c:v>
                </c:pt>
                <c:pt idx="60">
                  <c:v>8</c:v>
                </c:pt>
                <c:pt idx="61">
                  <c:v>4</c:v>
                </c:pt>
                <c:pt idx="62">
                  <c:v>-10</c:v>
                </c:pt>
                <c:pt idx="63">
                  <c:v>3</c:v>
                </c:pt>
                <c:pt idx="64">
                  <c:v>8</c:v>
                </c:pt>
                <c:pt idx="65">
                  <c:v>11</c:v>
                </c:pt>
                <c:pt idx="66">
                  <c:v>4</c:v>
                </c:pt>
                <c:pt idx="67">
                  <c:v>2</c:v>
                </c:pt>
                <c:pt idx="68">
                  <c:v>9</c:v>
                </c:pt>
                <c:pt idx="69">
                  <c:v>7</c:v>
                </c:pt>
              </c:numCache>
            </c:numRef>
          </c:val>
          <c:smooth val="0"/>
          <c:extLst xmlns:c16r2="http://schemas.microsoft.com/office/drawing/2015/06/chart">
            <c:ext xmlns:c16="http://schemas.microsoft.com/office/drawing/2014/chart" uri="{C3380CC4-5D6E-409C-BE32-E72D297353CC}">
              <c16:uniqueId val="{00000002-39EE-456A-BDBA-55BE4EA573BC}"/>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Analysis'!$BN$103:$BR$103</c:f>
              <c:numCache>
                <c:formatCode>General</c:formatCode>
                <c:ptCount val="5"/>
                <c:pt idx="0">
                  <c:v>-6</c:v>
                </c:pt>
                <c:pt idx="1">
                  <c:v>2</c:v>
                </c:pt>
                <c:pt idx="2">
                  <c:v>4</c:v>
                </c:pt>
                <c:pt idx="3">
                  <c:v>-3</c:v>
                </c:pt>
                <c:pt idx="4">
                  <c:v>7</c:v>
                </c:pt>
              </c:numCache>
            </c:numRef>
          </c:val>
          <c:smooth val="0"/>
          <c:extLst xmlns:c16r2="http://schemas.microsoft.com/office/drawing/2015/06/chart">
            <c:ext xmlns:c16="http://schemas.microsoft.com/office/drawing/2014/chart" uri="{C3380CC4-5D6E-409C-BE32-E72D297353CC}">
              <c16:uniqueId val="{00000003-39EE-456A-BDBA-55BE4EA573BC}"/>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Analysis'!$B$123:$BS$123</c:f>
              <c:numCache>
                <c:formatCode>General</c:formatCode>
                <c:ptCount val="70"/>
                <c:pt idx="0">
                  <c:v>-9</c:v>
                </c:pt>
                <c:pt idx="1">
                  <c:v>0</c:v>
                </c:pt>
                <c:pt idx="2">
                  <c:v>-8</c:v>
                </c:pt>
                <c:pt idx="3">
                  <c:v>-1</c:v>
                </c:pt>
                <c:pt idx="4">
                  <c:v>-5</c:v>
                </c:pt>
                <c:pt idx="5">
                  <c:v>0</c:v>
                </c:pt>
                <c:pt idx="6">
                  <c:v>4</c:v>
                </c:pt>
                <c:pt idx="7">
                  <c:v>0</c:v>
                </c:pt>
                <c:pt idx="8">
                  <c:v>5</c:v>
                </c:pt>
                <c:pt idx="9">
                  <c:v>7</c:v>
                </c:pt>
                <c:pt idx="10">
                  <c:v>5</c:v>
                </c:pt>
                <c:pt idx="11">
                  <c:v>4</c:v>
                </c:pt>
                <c:pt idx="12">
                  <c:v>3</c:v>
                </c:pt>
                <c:pt idx="13">
                  <c:v>2</c:v>
                </c:pt>
                <c:pt idx="14">
                  <c:v>-4</c:v>
                </c:pt>
                <c:pt idx="15">
                  <c:v>-6</c:v>
                </c:pt>
                <c:pt idx="16">
                  <c:v>-3</c:v>
                </c:pt>
                <c:pt idx="17">
                  <c:v>3</c:v>
                </c:pt>
                <c:pt idx="18">
                  <c:v>2</c:v>
                </c:pt>
                <c:pt idx="19">
                  <c:v>2</c:v>
                </c:pt>
                <c:pt idx="20">
                  <c:v>3</c:v>
                </c:pt>
                <c:pt idx="21">
                  <c:v>-4</c:v>
                </c:pt>
                <c:pt idx="22">
                  <c:v>2</c:v>
                </c:pt>
                <c:pt idx="23">
                  <c:v>-9</c:v>
                </c:pt>
                <c:pt idx="24">
                  <c:v>-4</c:v>
                </c:pt>
                <c:pt idx="25">
                  <c:v>-5</c:v>
                </c:pt>
                <c:pt idx="26">
                  <c:v>-10</c:v>
                </c:pt>
                <c:pt idx="27">
                  <c:v>-10</c:v>
                </c:pt>
                <c:pt idx="28">
                  <c:v>2</c:v>
                </c:pt>
                <c:pt idx="29">
                  <c:v>-12</c:v>
                </c:pt>
                <c:pt idx="30">
                  <c:v>-10</c:v>
                </c:pt>
                <c:pt idx="31">
                  <c:v>-8</c:v>
                </c:pt>
                <c:pt idx="32">
                  <c:v>-12</c:v>
                </c:pt>
                <c:pt idx="33">
                  <c:v>0</c:v>
                </c:pt>
                <c:pt idx="34">
                  <c:v>-7</c:v>
                </c:pt>
                <c:pt idx="35">
                  <c:v>-5</c:v>
                </c:pt>
                <c:pt idx="36">
                  <c:v>7</c:v>
                </c:pt>
                <c:pt idx="37">
                  <c:v>-4</c:v>
                </c:pt>
                <c:pt idx="38">
                  <c:v>-2</c:v>
                </c:pt>
                <c:pt idx="39">
                  <c:v>-12</c:v>
                </c:pt>
                <c:pt idx="40">
                  <c:v>0</c:v>
                </c:pt>
                <c:pt idx="41">
                  <c:v>-5</c:v>
                </c:pt>
                <c:pt idx="42">
                  <c:v>-10</c:v>
                </c:pt>
                <c:pt idx="43">
                  <c:v>-4</c:v>
                </c:pt>
                <c:pt idx="44">
                  <c:v>-2</c:v>
                </c:pt>
                <c:pt idx="45">
                  <c:v>-7</c:v>
                </c:pt>
                <c:pt idx="46">
                  <c:v>-1</c:v>
                </c:pt>
                <c:pt idx="47">
                  <c:v>6</c:v>
                </c:pt>
                <c:pt idx="48">
                  <c:v>0</c:v>
                </c:pt>
                <c:pt idx="49">
                  <c:v>0</c:v>
                </c:pt>
                <c:pt idx="50">
                  <c:v>-8</c:v>
                </c:pt>
                <c:pt idx="51">
                  <c:v>-7</c:v>
                </c:pt>
                <c:pt idx="52">
                  <c:v>-4</c:v>
                </c:pt>
                <c:pt idx="53">
                  <c:v>-4</c:v>
                </c:pt>
                <c:pt idx="54">
                  <c:v>3</c:v>
                </c:pt>
                <c:pt idx="55">
                  <c:v>-3</c:v>
                </c:pt>
                <c:pt idx="56">
                  <c:v>3</c:v>
                </c:pt>
                <c:pt idx="57">
                  <c:v>2</c:v>
                </c:pt>
                <c:pt idx="58">
                  <c:v>2</c:v>
                </c:pt>
                <c:pt idx="59">
                  <c:v>0</c:v>
                </c:pt>
                <c:pt idx="60">
                  <c:v>0</c:v>
                </c:pt>
                <c:pt idx="61">
                  <c:v>-7</c:v>
                </c:pt>
                <c:pt idx="62">
                  <c:v>-5</c:v>
                </c:pt>
                <c:pt idx="63">
                  <c:v>-8</c:v>
                </c:pt>
                <c:pt idx="64">
                  <c:v>-4</c:v>
                </c:pt>
                <c:pt idx="65">
                  <c:v>0</c:v>
                </c:pt>
                <c:pt idx="66">
                  <c:v>3</c:v>
                </c:pt>
                <c:pt idx="67">
                  <c:v>-10</c:v>
                </c:pt>
                <c:pt idx="68">
                  <c:v>-10</c:v>
                </c:pt>
                <c:pt idx="69">
                  <c:v>-14</c:v>
                </c:pt>
              </c:numCache>
            </c:numRef>
          </c:val>
          <c:smooth val="0"/>
          <c:extLst xmlns:c16r2="http://schemas.microsoft.com/office/drawing/2015/06/chart">
            <c:ext xmlns:c16="http://schemas.microsoft.com/office/drawing/2014/chart" uri="{C3380CC4-5D6E-409C-BE32-E72D297353CC}">
              <c16:uniqueId val="{00000004-39EE-456A-BDBA-55BE4EA573BC}"/>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Analysis'!$B$143:$BS$143</c:f>
              <c:numCache>
                <c:formatCode>General</c:formatCode>
                <c:ptCount val="70"/>
                <c:pt idx="0">
                  <c:v>-5</c:v>
                </c:pt>
                <c:pt idx="1">
                  <c:v>7</c:v>
                </c:pt>
                <c:pt idx="2">
                  <c:v>-5</c:v>
                </c:pt>
                <c:pt idx="3">
                  <c:v>6</c:v>
                </c:pt>
                <c:pt idx="4">
                  <c:v>4</c:v>
                </c:pt>
                <c:pt idx="5">
                  <c:v>-1</c:v>
                </c:pt>
                <c:pt idx="6">
                  <c:v>0</c:v>
                </c:pt>
                <c:pt idx="7">
                  <c:v>-9</c:v>
                </c:pt>
                <c:pt idx="8">
                  <c:v>2</c:v>
                </c:pt>
                <c:pt idx="9">
                  <c:v>-7</c:v>
                </c:pt>
                <c:pt idx="10">
                  <c:v>3</c:v>
                </c:pt>
                <c:pt idx="11">
                  <c:v>-4</c:v>
                </c:pt>
                <c:pt idx="12">
                  <c:v>-9</c:v>
                </c:pt>
                <c:pt idx="13">
                  <c:v>2</c:v>
                </c:pt>
                <c:pt idx="14">
                  <c:v>3</c:v>
                </c:pt>
                <c:pt idx="15">
                  <c:v>-2</c:v>
                </c:pt>
                <c:pt idx="16">
                  <c:v>6</c:v>
                </c:pt>
                <c:pt idx="17">
                  <c:v>-1</c:v>
                </c:pt>
                <c:pt idx="18">
                  <c:v>-1</c:v>
                </c:pt>
                <c:pt idx="19">
                  <c:v>-4</c:v>
                </c:pt>
                <c:pt idx="20">
                  <c:v>-9</c:v>
                </c:pt>
                <c:pt idx="21">
                  <c:v>4</c:v>
                </c:pt>
                <c:pt idx="22">
                  <c:v>-6</c:v>
                </c:pt>
                <c:pt idx="23">
                  <c:v>5</c:v>
                </c:pt>
                <c:pt idx="24">
                  <c:v>0</c:v>
                </c:pt>
                <c:pt idx="25">
                  <c:v>0</c:v>
                </c:pt>
                <c:pt idx="26">
                  <c:v>-6</c:v>
                </c:pt>
                <c:pt idx="27">
                  <c:v>2</c:v>
                </c:pt>
                <c:pt idx="28">
                  <c:v>-5</c:v>
                </c:pt>
                <c:pt idx="29">
                  <c:v>-1</c:v>
                </c:pt>
                <c:pt idx="30">
                  <c:v>3</c:v>
                </c:pt>
                <c:pt idx="31">
                  <c:v>4</c:v>
                </c:pt>
                <c:pt idx="32">
                  <c:v>-4</c:v>
                </c:pt>
                <c:pt idx="33">
                  <c:v>0</c:v>
                </c:pt>
                <c:pt idx="34">
                  <c:v>6</c:v>
                </c:pt>
                <c:pt idx="35">
                  <c:v>7</c:v>
                </c:pt>
                <c:pt idx="36">
                  <c:v>8</c:v>
                </c:pt>
                <c:pt idx="37">
                  <c:v>8</c:v>
                </c:pt>
                <c:pt idx="38">
                  <c:v>0</c:v>
                </c:pt>
                <c:pt idx="39">
                  <c:v>-6</c:v>
                </c:pt>
                <c:pt idx="40">
                  <c:v>0</c:v>
                </c:pt>
                <c:pt idx="41">
                  <c:v>6</c:v>
                </c:pt>
                <c:pt idx="42">
                  <c:v>0</c:v>
                </c:pt>
                <c:pt idx="43">
                  <c:v>9</c:v>
                </c:pt>
                <c:pt idx="44">
                  <c:v>0</c:v>
                </c:pt>
                <c:pt idx="45">
                  <c:v>-2</c:v>
                </c:pt>
                <c:pt idx="46">
                  <c:v>0</c:v>
                </c:pt>
                <c:pt idx="47">
                  <c:v>3</c:v>
                </c:pt>
                <c:pt idx="48">
                  <c:v>-2</c:v>
                </c:pt>
                <c:pt idx="49">
                  <c:v>3</c:v>
                </c:pt>
                <c:pt idx="50">
                  <c:v>7</c:v>
                </c:pt>
                <c:pt idx="51">
                  <c:v>2</c:v>
                </c:pt>
                <c:pt idx="52">
                  <c:v>0</c:v>
                </c:pt>
                <c:pt idx="53">
                  <c:v>6</c:v>
                </c:pt>
                <c:pt idx="54">
                  <c:v>-2</c:v>
                </c:pt>
                <c:pt idx="55">
                  <c:v>-8</c:v>
                </c:pt>
                <c:pt idx="56">
                  <c:v>3</c:v>
                </c:pt>
                <c:pt idx="57">
                  <c:v>-10</c:v>
                </c:pt>
                <c:pt idx="58">
                  <c:v>-6</c:v>
                </c:pt>
                <c:pt idx="59">
                  <c:v>2</c:v>
                </c:pt>
                <c:pt idx="60">
                  <c:v>2</c:v>
                </c:pt>
                <c:pt idx="61">
                  <c:v>-4</c:v>
                </c:pt>
                <c:pt idx="62">
                  <c:v>-2</c:v>
                </c:pt>
                <c:pt idx="63">
                  <c:v>6</c:v>
                </c:pt>
                <c:pt idx="64">
                  <c:v>-3</c:v>
                </c:pt>
                <c:pt idx="65">
                  <c:v>-5</c:v>
                </c:pt>
                <c:pt idx="66">
                  <c:v>1</c:v>
                </c:pt>
                <c:pt idx="67">
                  <c:v>-9</c:v>
                </c:pt>
                <c:pt idx="68">
                  <c:v>-4</c:v>
                </c:pt>
                <c:pt idx="69">
                  <c:v>-2</c:v>
                </c:pt>
              </c:numCache>
            </c:numRef>
          </c:val>
          <c:smooth val="0"/>
          <c:extLst xmlns:c16r2="http://schemas.microsoft.com/office/drawing/2015/06/chart">
            <c:ext xmlns:c16="http://schemas.microsoft.com/office/drawing/2014/chart" uri="{C3380CC4-5D6E-409C-BE32-E72D297353CC}">
              <c16:uniqueId val="{00000005-39EE-456A-BDBA-55BE4EA573BC}"/>
            </c:ext>
          </c:extLst>
        </c:ser>
        <c:dLbls>
          <c:showLegendKey val="0"/>
          <c:showVal val="0"/>
          <c:showCatName val="0"/>
          <c:showSerName val="0"/>
          <c:showPercent val="0"/>
          <c:showBubbleSize val="0"/>
        </c:dLbls>
        <c:marker val="1"/>
        <c:smooth val="0"/>
        <c:axId val="-1533156848"/>
        <c:axId val="-1533155760"/>
      </c:lineChart>
      <c:catAx>
        <c:axId val="-15331568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533155760"/>
        <c:crosses val="autoZero"/>
        <c:auto val="1"/>
        <c:lblAlgn val="ctr"/>
        <c:lblOffset val="100"/>
        <c:noMultiLvlLbl val="0"/>
      </c:catAx>
      <c:valAx>
        <c:axId val="-153315576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533156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Primary Metals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Analysis'!$A$43</c:f>
              <c:strCache>
                <c:ptCount val="1"/>
                <c:pt idx="0">
                  <c:v>Primary Metals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Analysis'!$B$43:$BS$43</c:f>
              <c:numCache>
                <c:formatCode>General</c:formatCode>
                <c:ptCount val="70"/>
                <c:pt idx="0">
                  <c:v>14</c:v>
                </c:pt>
                <c:pt idx="1">
                  <c:v>9</c:v>
                </c:pt>
                <c:pt idx="2">
                  <c:v>3</c:v>
                </c:pt>
                <c:pt idx="3">
                  <c:v>1</c:v>
                </c:pt>
                <c:pt idx="4">
                  <c:v>7</c:v>
                </c:pt>
                <c:pt idx="5">
                  <c:v>-3</c:v>
                </c:pt>
                <c:pt idx="6">
                  <c:v>-5</c:v>
                </c:pt>
                <c:pt idx="7">
                  <c:v>-11</c:v>
                </c:pt>
                <c:pt idx="8">
                  <c:v>-8</c:v>
                </c:pt>
                <c:pt idx="9">
                  <c:v>-7</c:v>
                </c:pt>
                <c:pt idx="10">
                  <c:v>-7</c:v>
                </c:pt>
                <c:pt idx="11">
                  <c:v>-2</c:v>
                </c:pt>
                <c:pt idx="12">
                  <c:v>2</c:v>
                </c:pt>
                <c:pt idx="13">
                  <c:v>2</c:v>
                </c:pt>
                <c:pt idx="14">
                  <c:v>7</c:v>
                </c:pt>
                <c:pt idx="15">
                  <c:v>1</c:v>
                </c:pt>
                <c:pt idx="16">
                  <c:v>3</c:v>
                </c:pt>
                <c:pt idx="17">
                  <c:v>-3</c:v>
                </c:pt>
                <c:pt idx="18">
                  <c:v>-2</c:v>
                </c:pt>
                <c:pt idx="19">
                  <c:v>-4</c:v>
                </c:pt>
                <c:pt idx="20">
                  <c:v>-6</c:v>
                </c:pt>
                <c:pt idx="21">
                  <c:v>1</c:v>
                </c:pt>
                <c:pt idx="22">
                  <c:v>10</c:v>
                </c:pt>
                <c:pt idx="23">
                  <c:v>3</c:v>
                </c:pt>
                <c:pt idx="24">
                  <c:v>13</c:v>
                </c:pt>
                <c:pt idx="25">
                  <c:v>12</c:v>
                </c:pt>
                <c:pt idx="26">
                  <c:v>-1</c:v>
                </c:pt>
                <c:pt idx="27">
                  <c:v>11</c:v>
                </c:pt>
                <c:pt idx="28">
                  <c:v>0</c:v>
                </c:pt>
                <c:pt idx="29">
                  <c:v>2</c:v>
                </c:pt>
                <c:pt idx="30">
                  <c:v>0</c:v>
                </c:pt>
                <c:pt idx="31">
                  <c:v>0</c:v>
                </c:pt>
                <c:pt idx="32">
                  <c:v>1</c:v>
                </c:pt>
                <c:pt idx="33">
                  <c:v>1</c:v>
                </c:pt>
                <c:pt idx="34">
                  <c:v>11</c:v>
                </c:pt>
                <c:pt idx="35">
                  <c:v>11</c:v>
                </c:pt>
                <c:pt idx="36">
                  <c:v>14</c:v>
                </c:pt>
                <c:pt idx="37">
                  <c:v>1</c:v>
                </c:pt>
                <c:pt idx="38">
                  <c:v>10</c:v>
                </c:pt>
                <c:pt idx="39">
                  <c:v>1</c:v>
                </c:pt>
                <c:pt idx="40">
                  <c:v>5</c:v>
                </c:pt>
                <c:pt idx="41">
                  <c:v>-1</c:v>
                </c:pt>
                <c:pt idx="42">
                  <c:v>-1</c:v>
                </c:pt>
                <c:pt idx="43">
                  <c:v>-1</c:v>
                </c:pt>
                <c:pt idx="44">
                  <c:v>-3</c:v>
                </c:pt>
                <c:pt idx="45">
                  <c:v>-1</c:v>
                </c:pt>
                <c:pt idx="46">
                  <c:v>1</c:v>
                </c:pt>
                <c:pt idx="47">
                  <c:v>8</c:v>
                </c:pt>
                <c:pt idx="48">
                  <c:v>9</c:v>
                </c:pt>
                <c:pt idx="49">
                  <c:v>2</c:v>
                </c:pt>
                <c:pt idx="50">
                  <c:v>-4</c:v>
                </c:pt>
                <c:pt idx="51">
                  <c:v>-5</c:v>
                </c:pt>
                <c:pt idx="52">
                  <c:v>-4</c:v>
                </c:pt>
                <c:pt idx="53">
                  <c:v>-7</c:v>
                </c:pt>
                <c:pt idx="54">
                  <c:v>-4</c:v>
                </c:pt>
                <c:pt idx="55">
                  <c:v>-6</c:v>
                </c:pt>
                <c:pt idx="56">
                  <c:v>-12</c:v>
                </c:pt>
                <c:pt idx="57">
                  <c:v>-7</c:v>
                </c:pt>
                <c:pt idx="58">
                  <c:v>-4</c:v>
                </c:pt>
                <c:pt idx="59">
                  <c:v>-2</c:v>
                </c:pt>
                <c:pt idx="60">
                  <c:v>8</c:v>
                </c:pt>
                <c:pt idx="61">
                  <c:v>3</c:v>
                </c:pt>
                <c:pt idx="62">
                  <c:v>-2</c:v>
                </c:pt>
                <c:pt idx="63">
                  <c:v>-10</c:v>
                </c:pt>
                <c:pt idx="64">
                  <c:v>-3</c:v>
                </c:pt>
                <c:pt idx="65">
                  <c:v>4</c:v>
                </c:pt>
                <c:pt idx="66">
                  <c:v>9</c:v>
                </c:pt>
                <c:pt idx="67">
                  <c:v>-1</c:v>
                </c:pt>
                <c:pt idx="68">
                  <c:v>5</c:v>
                </c:pt>
                <c:pt idx="69">
                  <c:v>9</c:v>
                </c:pt>
              </c:numCache>
            </c:numRef>
          </c:val>
          <c:extLst xmlns:c16r2="http://schemas.microsoft.com/office/drawing/2015/06/chart">
            <c:ext xmlns:c16="http://schemas.microsoft.com/office/drawing/2014/chart" uri="{C3380CC4-5D6E-409C-BE32-E72D297353CC}">
              <c16:uniqueId val="{00000000-2208-47EB-A816-2891C1B703F7}"/>
            </c:ext>
          </c:extLst>
        </c:ser>
        <c:dLbls>
          <c:showLegendKey val="0"/>
          <c:showVal val="0"/>
          <c:showCatName val="0"/>
          <c:showSerName val="0"/>
          <c:showPercent val="0"/>
          <c:showBubbleSize val="0"/>
        </c:dLbls>
        <c:gapWidth val="219"/>
        <c:overlap val="-27"/>
        <c:axId val="-1533164464"/>
        <c:axId val="-1533169360"/>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Analysis'!$B$64:$BS$64</c:f>
              <c:numCache>
                <c:formatCode>General</c:formatCode>
                <c:ptCount val="70"/>
                <c:pt idx="0">
                  <c:v>6</c:v>
                </c:pt>
                <c:pt idx="1">
                  <c:v>7</c:v>
                </c:pt>
                <c:pt idx="2">
                  <c:v>-2</c:v>
                </c:pt>
                <c:pt idx="3">
                  <c:v>-2</c:v>
                </c:pt>
                <c:pt idx="4">
                  <c:v>4</c:v>
                </c:pt>
                <c:pt idx="5">
                  <c:v>-4</c:v>
                </c:pt>
                <c:pt idx="6">
                  <c:v>-4</c:v>
                </c:pt>
                <c:pt idx="7">
                  <c:v>-8</c:v>
                </c:pt>
                <c:pt idx="8">
                  <c:v>-2</c:v>
                </c:pt>
                <c:pt idx="9">
                  <c:v>1</c:v>
                </c:pt>
                <c:pt idx="10">
                  <c:v>3</c:v>
                </c:pt>
                <c:pt idx="11">
                  <c:v>4</c:v>
                </c:pt>
                <c:pt idx="12">
                  <c:v>4</c:v>
                </c:pt>
                <c:pt idx="13">
                  <c:v>5</c:v>
                </c:pt>
                <c:pt idx="14">
                  <c:v>5</c:v>
                </c:pt>
                <c:pt idx="15">
                  <c:v>10</c:v>
                </c:pt>
                <c:pt idx="16">
                  <c:v>-3</c:v>
                </c:pt>
                <c:pt idx="17">
                  <c:v>2</c:v>
                </c:pt>
                <c:pt idx="18">
                  <c:v>-2</c:v>
                </c:pt>
                <c:pt idx="19">
                  <c:v>0</c:v>
                </c:pt>
                <c:pt idx="20">
                  <c:v>-2</c:v>
                </c:pt>
                <c:pt idx="21">
                  <c:v>1</c:v>
                </c:pt>
                <c:pt idx="22">
                  <c:v>8</c:v>
                </c:pt>
                <c:pt idx="23">
                  <c:v>4</c:v>
                </c:pt>
                <c:pt idx="24">
                  <c:v>15</c:v>
                </c:pt>
                <c:pt idx="25">
                  <c:v>12</c:v>
                </c:pt>
                <c:pt idx="26">
                  <c:v>7</c:v>
                </c:pt>
                <c:pt idx="27">
                  <c:v>13</c:v>
                </c:pt>
                <c:pt idx="28">
                  <c:v>-1</c:v>
                </c:pt>
                <c:pt idx="29">
                  <c:v>11</c:v>
                </c:pt>
                <c:pt idx="30">
                  <c:v>-2</c:v>
                </c:pt>
                <c:pt idx="31">
                  <c:v>3</c:v>
                </c:pt>
                <c:pt idx="32">
                  <c:v>1</c:v>
                </c:pt>
                <c:pt idx="33">
                  <c:v>9</c:v>
                </c:pt>
                <c:pt idx="34">
                  <c:v>13</c:v>
                </c:pt>
                <c:pt idx="35">
                  <c:v>9</c:v>
                </c:pt>
                <c:pt idx="36">
                  <c:v>12</c:v>
                </c:pt>
                <c:pt idx="37">
                  <c:v>6</c:v>
                </c:pt>
                <c:pt idx="38">
                  <c:v>11</c:v>
                </c:pt>
                <c:pt idx="39">
                  <c:v>1</c:v>
                </c:pt>
                <c:pt idx="40">
                  <c:v>3</c:v>
                </c:pt>
                <c:pt idx="41">
                  <c:v>4</c:v>
                </c:pt>
                <c:pt idx="42">
                  <c:v>-1</c:v>
                </c:pt>
                <c:pt idx="43">
                  <c:v>-2</c:v>
                </c:pt>
                <c:pt idx="44">
                  <c:v>-3</c:v>
                </c:pt>
                <c:pt idx="45">
                  <c:v>0</c:v>
                </c:pt>
                <c:pt idx="46">
                  <c:v>4</c:v>
                </c:pt>
                <c:pt idx="47">
                  <c:v>7</c:v>
                </c:pt>
                <c:pt idx="48">
                  <c:v>9</c:v>
                </c:pt>
                <c:pt idx="49">
                  <c:v>9</c:v>
                </c:pt>
                <c:pt idx="50">
                  <c:v>-3</c:v>
                </c:pt>
                <c:pt idx="51">
                  <c:v>-2</c:v>
                </c:pt>
                <c:pt idx="52">
                  <c:v>-5</c:v>
                </c:pt>
                <c:pt idx="53">
                  <c:v>-9</c:v>
                </c:pt>
                <c:pt idx="54">
                  <c:v>-4</c:v>
                </c:pt>
                <c:pt idx="55">
                  <c:v>0</c:v>
                </c:pt>
                <c:pt idx="56">
                  <c:v>-10</c:v>
                </c:pt>
                <c:pt idx="57">
                  <c:v>0</c:v>
                </c:pt>
                <c:pt idx="58">
                  <c:v>-4</c:v>
                </c:pt>
                <c:pt idx="59">
                  <c:v>8</c:v>
                </c:pt>
                <c:pt idx="60">
                  <c:v>13</c:v>
                </c:pt>
                <c:pt idx="61">
                  <c:v>-7</c:v>
                </c:pt>
                <c:pt idx="62">
                  <c:v>-2</c:v>
                </c:pt>
                <c:pt idx="63">
                  <c:v>-10</c:v>
                </c:pt>
                <c:pt idx="64">
                  <c:v>0</c:v>
                </c:pt>
                <c:pt idx="65">
                  <c:v>11</c:v>
                </c:pt>
                <c:pt idx="66">
                  <c:v>15</c:v>
                </c:pt>
                <c:pt idx="67">
                  <c:v>0</c:v>
                </c:pt>
                <c:pt idx="68">
                  <c:v>13</c:v>
                </c:pt>
                <c:pt idx="69">
                  <c:v>2</c:v>
                </c:pt>
              </c:numCache>
            </c:numRef>
          </c:val>
          <c:smooth val="0"/>
          <c:extLst xmlns:c16r2="http://schemas.microsoft.com/office/drawing/2015/06/chart">
            <c:ext xmlns:c16="http://schemas.microsoft.com/office/drawing/2014/chart" uri="{C3380CC4-5D6E-409C-BE32-E72D297353CC}">
              <c16:uniqueId val="{00000001-2208-47EB-A816-2891C1B703F7}"/>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Analysis'!$B$84:$BS$84</c:f>
              <c:numCache>
                <c:formatCode>General</c:formatCode>
                <c:ptCount val="70"/>
                <c:pt idx="0">
                  <c:v>6</c:v>
                </c:pt>
                <c:pt idx="1">
                  <c:v>8</c:v>
                </c:pt>
                <c:pt idx="2">
                  <c:v>3</c:v>
                </c:pt>
                <c:pt idx="3">
                  <c:v>1</c:v>
                </c:pt>
                <c:pt idx="4">
                  <c:v>8</c:v>
                </c:pt>
                <c:pt idx="5">
                  <c:v>1</c:v>
                </c:pt>
                <c:pt idx="6">
                  <c:v>-5</c:v>
                </c:pt>
                <c:pt idx="7">
                  <c:v>-7</c:v>
                </c:pt>
                <c:pt idx="8">
                  <c:v>-5</c:v>
                </c:pt>
                <c:pt idx="9">
                  <c:v>-4</c:v>
                </c:pt>
                <c:pt idx="10">
                  <c:v>-2</c:v>
                </c:pt>
                <c:pt idx="11">
                  <c:v>4</c:v>
                </c:pt>
                <c:pt idx="12">
                  <c:v>5</c:v>
                </c:pt>
                <c:pt idx="13">
                  <c:v>11</c:v>
                </c:pt>
                <c:pt idx="14">
                  <c:v>9</c:v>
                </c:pt>
                <c:pt idx="15">
                  <c:v>11</c:v>
                </c:pt>
                <c:pt idx="16">
                  <c:v>5</c:v>
                </c:pt>
                <c:pt idx="17">
                  <c:v>-1</c:v>
                </c:pt>
                <c:pt idx="18">
                  <c:v>6</c:v>
                </c:pt>
                <c:pt idx="19">
                  <c:v>5</c:v>
                </c:pt>
                <c:pt idx="20">
                  <c:v>-4</c:v>
                </c:pt>
                <c:pt idx="21">
                  <c:v>-3</c:v>
                </c:pt>
                <c:pt idx="22">
                  <c:v>0</c:v>
                </c:pt>
                <c:pt idx="23">
                  <c:v>0</c:v>
                </c:pt>
                <c:pt idx="24">
                  <c:v>12</c:v>
                </c:pt>
                <c:pt idx="25">
                  <c:v>8</c:v>
                </c:pt>
                <c:pt idx="26">
                  <c:v>11</c:v>
                </c:pt>
                <c:pt idx="27">
                  <c:v>12</c:v>
                </c:pt>
                <c:pt idx="28">
                  <c:v>1</c:v>
                </c:pt>
                <c:pt idx="29">
                  <c:v>4</c:v>
                </c:pt>
                <c:pt idx="30">
                  <c:v>-3</c:v>
                </c:pt>
                <c:pt idx="31">
                  <c:v>0</c:v>
                </c:pt>
                <c:pt idx="32">
                  <c:v>-1</c:v>
                </c:pt>
                <c:pt idx="33">
                  <c:v>3</c:v>
                </c:pt>
                <c:pt idx="34">
                  <c:v>8</c:v>
                </c:pt>
                <c:pt idx="35">
                  <c:v>8</c:v>
                </c:pt>
                <c:pt idx="36">
                  <c:v>13</c:v>
                </c:pt>
                <c:pt idx="37">
                  <c:v>6</c:v>
                </c:pt>
                <c:pt idx="38">
                  <c:v>7</c:v>
                </c:pt>
                <c:pt idx="39">
                  <c:v>0</c:v>
                </c:pt>
                <c:pt idx="40">
                  <c:v>7</c:v>
                </c:pt>
                <c:pt idx="41">
                  <c:v>-1</c:v>
                </c:pt>
                <c:pt idx="42">
                  <c:v>-1</c:v>
                </c:pt>
                <c:pt idx="43">
                  <c:v>0</c:v>
                </c:pt>
                <c:pt idx="44">
                  <c:v>-1</c:v>
                </c:pt>
                <c:pt idx="45">
                  <c:v>1</c:v>
                </c:pt>
                <c:pt idx="46">
                  <c:v>8</c:v>
                </c:pt>
                <c:pt idx="47">
                  <c:v>0</c:v>
                </c:pt>
                <c:pt idx="48">
                  <c:v>5</c:v>
                </c:pt>
                <c:pt idx="49">
                  <c:v>0</c:v>
                </c:pt>
                <c:pt idx="50">
                  <c:v>-2</c:v>
                </c:pt>
                <c:pt idx="51">
                  <c:v>-2</c:v>
                </c:pt>
                <c:pt idx="52">
                  <c:v>-3</c:v>
                </c:pt>
                <c:pt idx="53">
                  <c:v>3</c:v>
                </c:pt>
                <c:pt idx="54">
                  <c:v>-5</c:v>
                </c:pt>
                <c:pt idx="55">
                  <c:v>-6</c:v>
                </c:pt>
                <c:pt idx="56">
                  <c:v>-10</c:v>
                </c:pt>
                <c:pt idx="57">
                  <c:v>-8</c:v>
                </c:pt>
                <c:pt idx="58">
                  <c:v>-2</c:v>
                </c:pt>
                <c:pt idx="59">
                  <c:v>0</c:v>
                </c:pt>
                <c:pt idx="60">
                  <c:v>7</c:v>
                </c:pt>
                <c:pt idx="61">
                  <c:v>-7</c:v>
                </c:pt>
                <c:pt idx="62">
                  <c:v>-1</c:v>
                </c:pt>
                <c:pt idx="63">
                  <c:v>9</c:v>
                </c:pt>
                <c:pt idx="64">
                  <c:v>-3</c:v>
                </c:pt>
                <c:pt idx="65">
                  <c:v>16</c:v>
                </c:pt>
                <c:pt idx="66">
                  <c:v>-5</c:v>
                </c:pt>
                <c:pt idx="67">
                  <c:v>5</c:v>
                </c:pt>
                <c:pt idx="68">
                  <c:v>8</c:v>
                </c:pt>
                <c:pt idx="69">
                  <c:v>8</c:v>
                </c:pt>
              </c:numCache>
            </c:numRef>
          </c:val>
          <c:smooth val="0"/>
          <c:extLst xmlns:c16r2="http://schemas.microsoft.com/office/drawing/2015/06/chart">
            <c:ext xmlns:c16="http://schemas.microsoft.com/office/drawing/2014/chart" uri="{C3380CC4-5D6E-409C-BE32-E72D297353CC}">
              <c16:uniqueId val="{00000002-2208-47EB-A816-2891C1B703F7}"/>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Analysis'!$B$104:$BS$104</c:f>
              <c:numCache>
                <c:formatCode>General</c:formatCode>
                <c:ptCount val="70"/>
                <c:pt idx="0">
                  <c:v>5</c:v>
                </c:pt>
                <c:pt idx="1">
                  <c:v>4</c:v>
                </c:pt>
                <c:pt idx="2">
                  <c:v>4</c:v>
                </c:pt>
                <c:pt idx="3">
                  <c:v>1</c:v>
                </c:pt>
                <c:pt idx="4">
                  <c:v>5</c:v>
                </c:pt>
                <c:pt idx="5">
                  <c:v>1</c:v>
                </c:pt>
                <c:pt idx="6">
                  <c:v>-5</c:v>
                </c:pt>
                <c:pt idx="7">
                  <c:v>-3</c:v>
                </c:pt>
                <c:pt idx="8">
                  <c:v>-5</c:v>
                </c:pt>
                <c:pt idx="9">
                  <c:v>0</c:v>
                </c:pt>
                <c:pt idx="10">
                  <c:v>-7</c:v>
                </c:pt>
                <c:pt idx="11">
                  <c:v>-7</c:v>
                </c:pt>
                <c:pt idx="12">
                  <c:v>1</c:v>
                </c:pt>
                <c:pt idx="13">
                  <c:v>-4</c:v>
                </c:pt>
                <c:pt idx="14">
                  <c:v>7</c:v>
                </c:pt>
                <c:pt idx="15">
                  <c:v>4</c:v>
                </c:pt>
                <c:pt idx="16">
                  <c:v>4</c:v>
                </c:pt>
                <c:pt idx="17">
                  <c:v>0</c:v>
                </c:pt>
                <c:pt idx="18">
                  <c:v>3</c:v>
                </c:pt>
                <c:pt idx="19">
                  <c:v>-6</c:v>
                </c:pt>
                <c:pt idx="20">
                  <c:v>1</c:v>
                </c:pt>
                <c:pt idx="21">
                  <c:v>2</c:v>
                </c:pt>
                <c:pt idx="22">
                  <c:v>5</c:v>
                </c:pt>
                <c:pt idx="23">
                  <c:v>-3</c:v>
                </c:pt>
                <c:pt idx="24">
                  <c:v>-1</c:v>
                </c:pt>
                <c:pt idx="25">
                  <c:v>10</c:v>
                </c:pt>
                <c:pt idx="26">
                  <c:v>3</c:v>
                </c:pt>
                <c:pt idx="27">
                  <c:v>3</c:v>
                </c:pt>
                <c:pt idx="28">
                  <c:v>1</c:v>
                </c:pt>
                <c:pt idx="29">
                  <c:v>-1</c:v>
                </c:pt>
                <c:pt idx="30">
                  <c:v>-1</c:v>
                </c:pt>
                <c:pt idx="31">
                  <c:v>5</c:v>
                </c:pt>
                <c:pt idx="32">
                  <c:v>4</c:v>
                </c:pt>
                <c:pt idx="33">
                  <c:v>0</c:v>
                </c:pt>
                <c:pt idx="34">
                  <c:v>11</c:v>
                </c:pt>
                <c:pt idx="35">
                  <c:v>4</c:v>
                </c:pt>
                <c:pt idx="36">
                  <c:v>9</c:v>
                </c:pt>
                <c:pt idx="37">
                  <c:v>0</c:v>
                </c:pt>
                <c:pt idx="38">
                  <c:v>2</c:v>
                </c:pt>
                <c:pt idx="39">
                  <c:v>0</c:v>
                </c:pt>
                <c:pt idx="40">
                  <c:v>8</c:v>
                </c:pt>
                <c:pt idx="41">
                  <c:v>-2</c:v>
                </c:pt>
                <c:pt idx="42">
                  <c:v>-1</c:v>
                </c:pt>
                <c:pt idx="43">
                  <c:v>0</c:v>
                </c:pt>
                <c:pt idx="44">
                  <c:v>4</c:v>
                </c:pt>
                <c:pt idx="45">
                  <c:v>-2</c:v>
                </c:pt>
                <c:pt idx="46">
                  <c:v>0</c:v>
                </c:pt>
                <c:pt idx="47">
                  <c:v>7</c:v>
                </c:pt>
                <c:pt idx="48">
                  <c:v>5</c:v>
                </c:pt>
                <c:pt idx="49">
                  <c:v>-3</c:v>
                </c:pt>
                <c:pt idx="50">
                  <c:v>-3</c:v>
                </c:pt>
                <c:pt idx="51">
                  <c:v>-2</c:v>
                </c:pt>
                <c:pt idx="52">
                  <c:v>-3</c:v>
                </c:pt>
                <c:pt idx="53">
                  <c:v>-4</c:v>
                </c:pt>
                <c:pt idx="54">
                  <c:v>-6</c:v>
                </c:pt>
                <c:pt idx="55">
                  <c:v>-9</c:v>
                </c:pt>
                <c:pt idx="56">
                  <c:v>-8</c:v>
                </c:pt>
                <c:pt idx="57">
                  <c:v>-6</c:v>
                </c:pt>
                <c:pt idx="58">
                  <c:v>0</c:v>
                </c:pt>
                <c:pt idx="59">
                  <c:v>-9</c:v>
                </c:pt>
                <c:pt idx="60">
                  <c:v>-7</c:v>
                </c:pt>
                <c:pt idx="61">
                  <c:v>-6</c:v>
                </c:pt>
                <c:pt idx="62">
                  <c:v>-6</c:v>
                </c:pt>
                <c:pt idx="63">
                  <c:v>-12</c:v>
                </c:pt>
                <c:pt idx="64">
                  <c:v>-8</c:v>
                </c:pt>
                <c:pt idx="65">
                  <c:v>-7</c:v>
                </c:pt>
                <c:pt idx="66">
                  <c:v>-5</c:v>
                </c:pt>
                <c:pt idx="67">
                  <c:v>-5</c:v>
                </c:pt>
                <c:pt idx="68">
                  <c:v>6</c:v>
                </c:pt>
                <c:pt idx="69">
                  <c:v>5</c:v>
                </c:pt>
              </c:numCache>
            </c:numRef>
          </c:val>
          <c:smooth val="0"/>
          <c:extLst xmlns:c16r2="http://schemas.microsoft.com/office/drawing/2015/06/chart">
            <c:ext xmlns:c16="http://schemas.microsoft.com/office/drawing/2014/chart" uri="{C3380CC4-5D6E-409C-BE32-E72D297353CC}">
              <c16:uniqueId val="{00000003-2208-47EB-A816-2891C1B703F7}"/>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Analysis'!$B$124:$BS$124</c:f>
              <c:numCache>
                <c:formatCode>General</c:formatCode>
                <c:ptCount val="70"/>
                <c:pt idx="0">
                  <c:v>-10</c:v>
                </c:pt>
                <c:pt idx="1">
                  <c:v>-1</c:v>
                </c:pt>
                <c:pt idx="2">
                  <c:v>3</c:v>
                </c:pt>
                <c:pt idx="3">
                  <c:v>-4</c:v>
                </c:pt>
                <c:pt idx="4">
                  <c:v>1</c:v>
                </c:pt>
                <c:pt idx="5">
                  <c:v>0</c:v>
                </c:pt>
                <c:pt idx="6">
                  <c:v>0</c:v>
                </c:pt>
                <c:pt idx="7">
                  <c:v>-2</c:v>
                </c:pt>
                <c:pt idx="8">
                  <c:v>7</c:v>
                </c:pt>
                <c:pt idx="9">
                  <c:v>8</c:v>
                </c:pt>
                <c:pt idx="10">
                  <c:v>0</c:v>
                </c:pt>
                <c:pt idx="11">
                  <c:v>5</c:v>
                </c:pt>
                <c:pt idx="12">
                  <c:v>6</c:v>
                </c:pt>
                <c:pt idx="13">
                  <c:v>4</c:v>
                </c:pt>
                <c:pt idx="14">
                  <c:v>1</c:v>
                </c:pt>
                <c:pt idx="15">
                  <c:v>2</c:v>
                </c:pt>
                <c:pt idx="16">
                  <c:v>2</c:v>
                </c:pt>
                <c:pt idx="17">
                  <c:v>-1</c:v>
                </c:pt>
                <c:pt idx="18">
                  <c:v>3</c:v>
                </c:pt>
                <c:pt idx="19">
                  <c:v>-1</c:v>
                </c:pt>
                <c:pt idx="20">
                  <c:v>-1</c:v>
                </c:pt>
                <c:pt idx="21">
                  <c:v>0</c:v>
                </c:pt>
                <c:pt idx="22">
                  <c:v>0</c:v>
                </c:pt>
                <c:pt idx="23">
                  <c:v>-4</c:v>
                </c:pt>
                <c:pt idx="24">
                  <c:v>1</c:v>
                </c:pt>
                <c:pt idx="25">
                  <c:v>0</c:v>
                </c:pt>
                <c:pt idx="26">
                  <c:v>-1</c:v>
                </c:pt>
                <c:pt idx="27">
                  <c:v>0</c:v>
                </c:pt>
                <c:pt idx="28">
                  <c:v>3</c:v>
                </c:pt>
                <c:pt idx="29">
                  <c:v>-11</c:v>
                </c:pt>
                <c:pt idx="30">
                  <c:v>-3</c:v>
                </c:pt>
                <c:pt idx="31">
                  <c:v>0</c:v>
                </c:pt>
                <c:pt idx="32">
                  <c:v>-1</c:v>
                </c:pt>
                <c:pt idx="33">
                  <c:v>2</c:v>
                </c:pt>
                <c:pt idx="34">
                  <c:v>-2</c:v>
                </c:pt>
                <c:pt idx="35">
                  <c:v>1</c:v>
                </c:pt>
                <c:pt idx="36">
                  <c:v>3</c:v>
                </c:pt>
                <c:pt idx="37">
                  <c:v>1</c:v>
                </c:pt>
                <c:pt idx="38">
                  <c:v>-11</c:v>
                </c:pt>
                <c:pt idx="39">
                  <c:v>-4</c:v>
                </c:pt>
                <c:pt idx="40">
                  <c:v>-1</c:v>
                </c:pt>
                <c:pt idx="41">
                  <c:v>1</c:v>
                </c:pt>
                <c:pt idx="42">
                  <c:v>-2</c:v>
                </c:pt>
                <c:pt idx="43">
                  <c:v>0</c:v>
                </c:pt>
                <c:pt idx="44">
                  <c:v>0</c:v>
                </c:pt>
                <c:pt idx="45">
                  <c:v>1</c:v>
                </c:pt>
                <c:pt idx="46">
                  <c:v>1</c:v>
                </c:pt>
                <c:pt idx="47">
                  <c:v>0</c:v>
                </c:pt>
                <c:pt idx="48">
                  <c:v>-8</c:v>
                </c:pt>
                <c:pt idx="49">
                  <c:v>0</c:v>
                </c:pt>
                <c:pt idx="50">
                  <c:v>1</c:v>
                </c:pt>
                <c:pt idx="51">
                  <c:v>-4</c:v>
                </c:pt>
                <c:pt idx="52">
                  <c:v>-7</c:v>
                </c:pt>
                <c:pt idx="53">
                  <c:v>0</c:v>
                </c:pt>
                <c:pt idx="54">
                  <c:v>0</c:v>
                </c:pt>
                <c:pt idx="55">
                  <c:v>-6</c:v>
                </c:pt>
                <c:pt idx="56">
                  <c:v>-3</c:v>
                </c:pt>
                <c:pt idx="57">
                  <c:v>0</c:v>
                </c:pt>
                <c:pt idx="58">
                  <c:v>4</c:v>
                </c:pt>
                <c:pt idx="59">
                  <c:v>2</c:v>
                </c:pt>
                <c:pt idx="60">
                  <c:v>1</c:v>
                </c:pt>
                <c:pt idx="61">
                  <c:v>-13</c:v>
                </c:pt>
                <c:pt idx="62">
                  <c:v>-1</c:v>
                </c:pt>
                <c:pt idx="63">
                  <c:v>-7</c:v>
                </c:pt>
                <c:pt idx="64">
                  <c:v>0</c:v>
                </c:pt>
                <c:pt idx="65">
                  <c:v>2</c:v>
                </c:pt>
                <c:pt idx="66">
                  <c:v>0</c:v>
                </c:pt>
                <c:pt idx="67">
                  <c:v>-3</c:v>
                </c:pt>
                <c:pt idx="68">
                  <c:v>0</c:v>
                </c:pt>
                <c:pt idx="69">
                  <c:v>-8</c:v>
                </c:pt>
              </c:numCache>
            </c:numRef>
          </c:val>
          <c:smooth val="0"/>
          <c:extLst xmlns:c16r2="http://schemas.microsoft.com/office/drawing/2015/06/chart">
            <c:ext xmlns:c16="http://schemas.microsoft.com/office/drawing/2014/chart" uri="{C3380CC4-5D6E-409C-BE32-E72D297353CC}">
              <c16:uniqueId val="{00000004-2208-47EB-A816-2891C1B703F7}"/>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Analysis'!$B$144:$BS$144</c:f>
              <c:numCache>
                <c:formatCode>General</c:formatCode>
                <c:ptCount val="70"/>
                <c:pt idx="0">
                  <c:v>1</c:v>
                </c:pt>
                <c:pt idx="1">
                  <c:v>6</c:v>
                </c:pt>
                <c:pt idx="2">
                  <c:v>7</c:v>
                </c:pt>
                <c:pt idx="3">
                  <c:v>-3</c:v>
                </c:pt>
                <c:pt idx="4">
                  <c:v>3</c:v>
                </c:pt>
                <c:pt idx="5">
                  <c:v>1</c:v>
                </c:pt>
                <c:pt idx="6">
                  <c:v>6</c:v>
                </c:pt>
                <c:pt idx="7">
                  <c:v>-8</c:v>
                </c:pt>
                <c:pt idx="8">
                  <c:v>-3</c:v>
                </c:pt>
                <c:pt idx="9">
                  <c:v>-8</c:v>
                </c:pt>
                <c:pt idx="10">
                  <c:v>-8</c:v>
                </c:pt>
                <c:pt idx="11">
                  <c:v>-9</c:v>
                </c:pt>
                <c:pt idx="12">
                  <c:v>-3</c:v>
                </c:pt>
                <c:pt idx="13">
                  <c:v>-9</c:v>
                </c:pt>
                <c:pt idx="14">
                  <c:v>1</c:v>
                </c:pt>
                <c:pt idx="15">
                  <c:v>-13</c:v>
                </c:pt>
                <c:pt idx="16">
                  <c:v>1</c:v>
                </c:pt>
                <c:pt idx="17">
                  <c:v>-8</c:v>
                </c:pt>
                <c:pt idx="18">
                  <c:v>-8</c:v>
                </c:pt>
                <c:pt idx="19">
                  <c:v>-5</c:v>
                </c:pt>
                <c:pt idx="20">
                  <c:v>-7</c:v>
                </c:pt>
                <c:pt idx="21">
                  <c:v>0</c:v>
                </c:pt>
                <c:pt idx="22">
                  <c:v>5</c:v>
                </c:pt>
                <c:pt idx="23">
                  <c:v>4</c:v>
                </c:pt>
                <c:pt idx="24">
                  <c:v>0</c:v>
                </c:pt>
                <c:pt idx="25">
                  <c:v>4</c:v>
                </c:pt>
                <c:pt idx="26">
                  <c:v>-2</c:v>
                </c:pt>
                <c:pt idx="27">
                  <c:v>-3</c:v>
                </c:pt>
                <c:pt idx="28">
                  <c:v>-1</c:v>
                </c:pt>
                <c:pt idx="29">
                  <c:v>-6</c:v>
                </c:pt>
                <c:pt idx="30">
                  <c:v>-3</c:v>
                </c:pt>
                <c:pt idx="31">
                  <c:v>-5</c:v>
                </c:pt>
                <c:pt idx="32">
                  <c:v>1</c:v>
                </c:pt>
                <c:pt idx="33">
                  <c:v>1</c:v>
                </c:pt>
                <c:pt idx="34">
                  <c:v>-5</c:v>
                </c:pt>
                <c:pt idx="35">
                  <c:v>6</c:v>
                </c:pt>
                <c:pt idx="36">
                  <c:v>9</c:v>
                </c:pt>
                <c:pt idx="37">
                  <c:v>-2</c:v>
                </c:pt>
                <c:pt idx="38">
                  <c:v>0</c:v>
                </c:pt>
                <c:pt idx="39">
                  <c:v>0</c:v>
                </c:pt>
                <c:pt idx="40">
                  <c:v>2</c:v>
                </c:pt>
                <c:pt idx="41">
                  <c:v>-1</c:v>
                </c:pt>
                <c:pt idx="42">
                  <c:v>8</c:v>
                </c:pt>
                <c:pt idx="43">
                  <c:v>3</c:v>
                </c:pt>
                <c:pt idx="44">
                  <c:v>-4</c:v>
                </c:pt>
                <c:pt idx="45">
                  <c:v>0</c:v>
                </c:pt>
                <c:pt idx="46">
                  <c:v>-1</c:v>
                </c:pt>
                <c:pt idx="47">
                  <c:v>5</c:v>
                </c:pt>
                <c:pt idx="48">
                  <c:v>-3</c:v>
                </c:pt>
                <c:pt idx="49">
                  <c:v>0</c:v>
                </c:pt>
                <c:pt idx="50">
                  <c:v>0</c:v>
                </c:pt>
                <c:pt idx="51">
                  <c:v>0</c:v>
                </c:pt>
                <c:pt idx="52">
                  <c:v>-4</c:v>
                </c:pt>
                <c:pt idx="53">
                  <c:v>-3</c:v>
                </c:pt>
                <c:pt idx="54">
                  <c:v>2</c:v>
                </c:pt>
                <c:pt idx="55">
                  <c:v>2</c:v>
                </c:pt>
                <c:pt idx="56">
                  <c:v>-8</c:v>
                </c:pt>
                <c:pt idx="57">
                  <c:v>0</c:v>
                </c:pt>
                <c:pt idx="58">
                  <c:v>0</c:v>
                </c:pt>
                <c:pt idx="59">
                  <c:v>0</c:v>
                </c:pt>
                <c:pt idx="60">
                  <c:v>3</c:v>
                </c:pt>
                <c:pt idx="61">
                  <c:v>2</c:v>
                </c:pt>
                <c:pt idx="62">
                  <c:v>6</c:v>
                </c:pt>
                <c:pt idx="63">
                  <c:v>4</c:v>
                </c:pt>
                <c:pt idx="64">
                  <c:v>0</c:v>
                </c:pt>
                <c:pt idx="65">
                  <c:v>-9</c:v>
                </c:pt>
                <c:pt idx="66">
                  <c:v>-3</c:v>
                </c:pt>
                <c:pt idx="67">
                  <c:v>-11</c:v>
                </c:pt>
                <c:pt idx="68">
                  <c:v>-5</c:v>
                </c:pt>
                <c:pt idx="69">
                  <c:v>0</c:v>
                </c:pt>
              </c:numCache>
            </c:numRef>
          </c:val>
          <c:smooth val="0"/>
          <c:extLst xmlns:c16r2="http://schemas.microsoft.com/office/drawing/2015/06/chart">
            <c:ext xmlns:c16="http://schemas.microsoft.com/office/drawing/2014/chart" uri="{C3380CC4-5D6E-409C-BE32-E72D297353CC}">
              <c16:uniqueId val="{00000005-2208-47EB-A816-2891C1B703F7}"/>
            </c:ext>
          </c:extLst>
        </c:ser>
        <c:dLbls>
          <c:showLegendKey val="0"/>
          <c:showVal val="0"/>
          <c:showCatName val="0"/>
          <c:showSerName val="0"/>
          <c:showPercent val="0"/>
          <c:showBubbleSize val="0"/>
        </c:dLbls>
        <c:marker val="1"/>
        <c:smooth val="0"/>
        <c:axId val="-1533164464"/>
        <c:axId val="-1533169360"/>
      </c:lineChart>
      <c:catAx>
        <c:axId val="-15331644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533169360"/>
        <c:crosses val="autoZero"/>
        <c:auto val="1"/>
        <c:lblAlgn val="ctr"/>
        <c:lblOffset val="100"/>
        <c:noMultiLvlLbl val="0"/>
      </c:catAx>
      <c:valAx>
        <c:axId val="-153316936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533164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Apparel, Leather and Allied Products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Analysis'!$A$44</c:f>
              <c:strCache>
                <c:ptCount val="1"/>
                <c:pt idx="0">
                  <c:v>Apparel, Leather &amp; Allied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Analysis'!$B$44:$BS$44</c:f>
              <c:numCache>
                <c:formatCode>General</c:formatCode>
                <c:ptCount val="70"/>
                <c:pt idx="0">
                  <c:v>0</c:v>
                </c:pt>
                <c:pt idx="1">
                  <c:v>-2</c:v>
                </c:pt>
                <c:pt idx="2">
                  <c:v>-7</c:v>
                </c:pt>
                <c:pt idx="3">
                  <c:v>-2</c:v>
                </c:pt>
                <c:pt idx="4">
                  <c:v>14</c:v>
                </c:pt>
                <c:pt idx="5">
                  <c:v>0</c:v>
                </c:pt>
                <c:pt idx="6">
                  <c:v>-6</c:v>
                </c:pt>
                <c:pt idx="7">
                  <c:v>-10</c:v>
                </c:pt>
                <c:pt idx="8">
                  <c:v>-9</c:v>
                </c:pt>
                <c:pt idx="9">
                  <c:v>-10</c:v>
                </c:pt>
                <c:pt idx="10">
                  <c:v>-10</c:v>
                </c:pt>
                <c:pt idx="11">
                  <c:v>-10</c:v>
                </c:pt>
                <c:pt idx="12">
                  <c:v>-7</c:v>
                </c:pt>
                <c:pt idx="13">
                  <c:v>-5</c:v>
                </c:pt>
                <c:pt idx="14">
                  <c:v>0</c:v>
                </c:pt>
                <c:pt idx="15">
                  <c:v>-6</c:v>
                </c:pt>
                <c:pt idx="16">
                  <c:v>8</c:v>
                </c:pt>
                <c:pt idx="17">
                  <c:v>-7</c:v>
                </c:pt>
                <c:pt idx="18">
                  <c:v>-10</c:v>
                </c:pt>
                <c:pt idx="19">
                  <c:v>-8</c:v>
                </c:pt>
                <c:pt idx="20">
                  <c:v>-7</c:v>
                </c:pt>
                <c:pt idx="21">
                  <c:v>-4</c:v>
                </c:pt>
                <c:pt idx="22">
                  <c:v>7</c:v>
                </c:pt>
                <c:pt idx="23">
                  <c:v>10</c:v>
                </c:pt>
                <c:pt idx="24">
                  <c:v>16</c:v>
                </c:pt>
                <c:pt idx="25">
                  <c:v>0</c:v>
                </c:pt>
                <c:pt idx="26">
                  <c:v>0</c:v>
                </c:pt>
                <c:pt idx="27">
                  <c:v>0</c:v>
                </c:pt>
                <c:pt idx="28">
                  <c:v>0</c:v>
                </c:pt>
                <c:pt idx="29">
                  <c:v>0</c:v>
                </c:pt>
                <c:pt idx="30">
                  <c:v>0</c:v>
                </c:pt>
                <c:pt idx="31">
                  <c:v>4</c:v>
                </c:pt>
                <c:pt idx="32">
                  <c:v>0</c:v>
                </c:pt>
                <c:pt idx="33">
                  <c:v>0</c:v>
                </c:pt>
                <c:pt idx="34">
                  <c:v>13</c:v>
                </c:pt>
                <c:pt idx="35">
                  <c:v>8</c:v>
                </c:pt>
                <c:pt idx="36">
                  <c:v>-2</c:v>
                </c:pt>
                <c:pt idx="37">
                  <c:v>-1</c:v>
                </c:pt>
                <c:pt idx="38">
                  <c:v>1</c:v>
                </c:pt>
                <c:pt idx="39">
                  <c:v>0</c:v>
                </c:pt>
                <c:pt idx="40">
                  <c:v>0</c:v>
                </c:pt>
                <c:pt idx="41">
                  <c:v>15</c:v>
                </c:pt>
                <c:pt idx="42">
                  <c:v>15</c:v>
                </c:pt>
                <c:pt idx="43">
                  <c:v>9</c:v>
                </c:pt>
                <c:pt idx="44">
                  <c:v>11</c:v>
                </c:pt>
                <c:pt idx="45">
                  <c:v>3</c:v>
                </c:pt>
                <c:pt idx="46">
                  <c:v>10</c:v>
                </c:pt>
                <c:pt idx="47">
                  <c:v>0</c:v>
                </c:pt>
                <c:pt idx="48">
                  <c:v>0</c:v>
                </c:pt>
                <c:pt idx="49">
                  <c:v>0</c:v>
                </c:pt>
                <c:pt idx="50">
                  <c:v>-5</c:v>
                </c:pt>
                <c:pt idx="51">
                  <c:v>-6</c:v>
                </c:pt>
                <c:pt idx="52">
                  <c:v>-5</c:v>
                </c:pt>
                <c:pt idx="53">
                  <c:v>-9</c:v>
                </c:pt>
                <c:pt idx="54">
                  <c:v>-7</c:v>
                </c:pt>
                <c:pt idx="55">
                  <c:v>-15</c:v>
                </c:pt>
                <c:pt idx="56">
                  <c:v>-11</c:v>
                </c:pt>
                <c:pt idx="57">
                  <c:v>5</c:v>
                </c:pt>
                <c:pt idx="58">
                  <c:v>-15</c:v>
                </c:pt>
                <c:pt idx="59">
                  <c:v>-7</c:v>
                </c:pt>
                <c:pt idx="60">
                  <c:v>0</c:v>
                </c:pt>
                <c:pt idx="61">
                  <c:v>8</c:v>
                </c:pt>
                <c:pt idx="62">
                  <c:v>0</c:v>
                </c:pt>
                <c:pt idx="63">
                  <c:v>4</c:v>
                </c:pt>
                <c:pt idx="64">
                  <c:v>9</c:v>
                </c:pt>
                <c:pt idx="65">
                  <c:v>6</c:v>
                </c:pt>
                <c:pt idx="66">
                  <c:v>6</c:v>
                </c:pt>
                <c:pt idx="67">
                  <c:v>-4</c:v>
                </c:pt>
                <c:pt idx="68">
                  <c:v>15</c:v>
                </c:pt>
                <c:pt idx="69">
                  <c:v>16</c:v>
                </c:pt>
              </c:numCache>
            </c:numRef>
          </c:val>
          <c:extLst xmlns:c16r2="http://schemas.microsoft.com/office/drawing/2015/06/chart">
            <c:ext xmlns:c16="http://schemas.microsoft.com/office/drawing/2014/chart" uri="{C3380CC4-5D6E-409C-BE32-E72D297353CC}">
              <c16:uniqueId val="{00000000-4162-4CFE-849C-F025B6561845}"/>
            </c:ext>
          </c:extLst>
        </c:ser>
        <c:dLbls>
          <c:showLegendKey val="0"/>
          <c:showVal val="0"/>
          <c:showCatName val="0"/>
          <c:showSerName val="0"/>
          <c:showPercent val="0"/>
          <c:showBubbleSize val="0"/>
        </c:dLbls>
        <c:gapWidth val="219"/>
        <c:overlap val="-27"/>
        <c:axId val="-1636548496"/>
        <c:axId val="-1253447152"/>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Analysis'!$B$65:$BS$65</c:f>
              <c:numCache>
                <c:formatCode>General</c:formatCode>
                <c:ptCount val="70"/>
                <c:pt idx="0">
                  <c:v>0</c:v>
                </c:pt>
                <c:pt idx="1">
                  <c:v>-3</c:v>
                </c:pt>
                <c:pt idx="2">
                  <c:v>-8</c:v>
                </c:pt>
                <c:pt idx="3">
                  <c:v>0</c:v>
                </c:pt>
                <c:pt idx="4">
                  <c:v>11</c:v>
                </c:pt>
                <c:pt idx="5">
                  <c:v>0</c:v>
                </c:pt>
                <c:pt idx="6">
                  <c:v>-6</c:v>
                </c:pt>
                <c:pt idx="7">
                  <c:v>-9</c:v>
                </c:pt>
                <c:pt idx="8">
                  <c:v>-6</c:v>
                </c:pt>
                <c:pt idx="9">
                  <c:v>-8</c:v>
                </c:pt>
                <c:pt idx="10">
                  <c:v>-10</c:v>
                </c:pt>
                <c:pt idx="11">
                  <c:v>-7</c:v>
                </c:pt>
                <c:pt idx="12">
                  <c:v>-4</c:v>
                </c:pt>
                <c:pt idx="13">
                  <c:v>-3</c:v>
                </c:pt>
                <c:pt idx="14">
                  <c:v>15</c:v>
                </c:pt>
                <c:pt idx="15">
                  <c:v>-4</c:v>
                </c:pt>
                <c:pt idx="16">
                  <c:v>9</c:v>
                </c:pt>
                <c:pt idx="17">
                  <c:v>-5</c:v>
                </c:pt>
                <c:pt idx="18">
                  <c:v>-8</c:v>
                </c:pt>
                <c:pt idx="19">
                  <c:v>-6</c:v>
                </c:pt>
                <c:pt idx="20">
                  <c:v>8</c:v>
                </c:pt>
                <c:pt idx="21">
                  <c:v>-6</c:v>
                </c:pt>
                <c:pt idx="22">
                  <c:v>12</c:v>
                </c:pt>
                <c:pt idx="23">
                  <c:v>11</c:v>
                </c:pt>
                <c:pt idx="24">
                  <c:v>16</c:v>
                </c:pt>
                <c:pt idx="25">
                  <c:v>15</c:v>
                </c:pt>
                <c:pt idx="26">
                  <c:v>13</c:v>
                </c:pt>
                <c:pt idx="27">
                  <c:v>-1</c:v>
                </c:pt>
                <c:pt idx="28">
                  <c:v>-2</c:v>
                </c:pt>
                <c:pt idx="29">
                  <c:v>-1</c:v>
                </c:pt>
                <c:pt idx="30">
                  <c:v>0</c:v>
                </c:pt>
                <c:pt idx="31">
                  <c:v>14</c:v>
                </c:pt>
                <c:pt idx="32">
                  <c:v>11</c:v>
                </c:pt>
                <c:pt idx="33">
                  <c:v>0</c:v>
                </c:pt>
                <c:pt idx="34">
                  <c:v>14</c:v>
                </c:pt>
                <c:pt idx="35">
                  <c:v>11</c:v>
                </c:pt>
                <c:pt idx="36">
                  <c:v>0</c:v>
                </c:pt>
                <c:pt idx="37">
                  <c:v>-1</c:v>
                </c:pt>
                <c:pt idx="38">
                  <c:v>-1</c:v>
                </c:pt>
                <c:pt idx="39">
                  <c:v>-1</c:v>
                </c:pt>
                <c:pt idx="40">
                  <c:v>-1</c:v>
                </c:pt>
                <c:pt idx="41">
                  <c:v>15</c:v>
                </c:pt>
                <c:pt idx="42">
                  <c:v>0</c:v>
                </c:pt>
                <c:pt idx="43">
                  <c:v>0</c:v>
                </c:pt>
                <c:pt idx="44">
                  <c:v>10</c:v>
                </c:pt>
                <c:pt idx="45">
                  <c:v>0</c:v>
                </c:pt>
                <c:pt idx="46">
                  <c:v>0</c:v>
                </c:pt>
                <c:pt idx="47">
                  <c:v>11</c:v>
                </c:pt>
                <c:pt idx="48">
                  <c:v>0</c:v>
                </c:pt>
                <c:pt idx="49">
                  <c:v>-2</c:v>
                </c:pt>
                <c:pt idx="50">
                  <c:v>0</c:v>
                </c:pt>
                <c:pt idx="51">
                  <c:v>-4</c:v>
                </c:pt>
                <c:pt idx="52">
                  <c:v>-6</c:v>
                </c:pt>
                <c:pt idx="53">
                  <c:v>-10</c:v>
                </c:pt>
                <c:pt idx="54">
                  <c:v>-7</c:v>
                </c:pt>
                <c:pt idx="55">
                  <c:v>-11</c:v>
                </c:pt>
                <c:pt idx="56">
                  <c:v>-9</c:v>
                </c:pt>
                <c:pt idx="57">
                  <c:v>5</c:v>
                </c:pt>
                <c:pt idx="58">
                  <c:v>0</c:v>
                </c:pt>
                <c:pt idx="59">
                  <c:v>-3</c:v>
                </c:pt>
                <c:pt idx="60">
                  <c:v>12</c:v>
                </c:pt>
                <c:pt idx="61">
                  <c:v>7</c:v>
                </c:pt>
                <c:pt idx="62">
                  <c:v>0</c:v>
                </c:pt>
                <c:pt idx="63">
                  <c:v>0</c:v>
                </c:pt>
                <c:pt idx="64">
                  <c:v>0</c:v>
                </c:pt>
                <c:pt idx="65">
                  <c:v>0</c:v>
                </c:pt>
                <c:pt idx="66">
                  <c:v>0</c:v>
                </c:pt>
                <c:pt idx="67">
                  <c:v>-3</c:v>
                </c:pt>
                <c:pt idx="68">
                  <c:v>16</c:v>
                </c:pt>
                <c:pt idx="69">
                  <c:v>15</c:v>
                </c:pt>
              </c:numCache>
            </c:numRef>
          </c:val>
          <c:smooth val="0"/>
          <c:extLst xmlns:c16r2="http://schemas.microsoft.com/office/drawing/2015/06/chart">
            <c:ext xmlns:c16="http://schemas.microsoft.com/office/drawing/2014/chart" uri="{C3380CC4-5D6E-409C-BE32-E72D297353CC}">
              <c16:uniqueId val="{00000001-4162-4CFE-849C-F025B6561845}"/>
            </c:ext>
          </c:extLst>
        </c:ser>
        <c:ser>
          <c:idx val="2"/>
          <c:order val="2"/>
          <c:tx>
            <c:v>Production</c:v>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Analysis'!$B$85:$BS$85</c:f>
              <c:numCache>
                <c:formatCode>General</c:formatCode>
                <c:ptCount val="70"/>
                <c:pt idx="0">
                  <c:v>0</c:v>
                </c:pt>
                <c:pt idx="1">
                  <c:v>-3</c:v>
                </c:pt>
                <c:pt idx="2">
                  <c:v>-4</c:v>
                </c:pt>
                <c:pt idx="3">
                  <c:v>0</c:v>
                </c:pt>
                <c:pt idx="4">
                  <c:v>11</c:v>
                </c:pt>
                <c:pt idx="5">
                  <c:v>0</c:v>
                </c:pt>
                <c:pt idx="6">
                  <c:v>0</c:v>
                </c:pt>
                <c:pt idx="7">
                  <c:v>-6</c:v>
                </c:pt>
                <c:pt idx="8">
                  <c:v>-4</c:v>
                </c:pt>
                <c:pt idx="9">
                  <c:v>-7</c:v>
                </c:pt>
                <c:pt idx="10">
                  <c:v>-9</c:v>
                </c:pt>
                <c:pt idx="11">
                  <c:v>-8</c:v>
                </c:pt>
                <c:pt idx="12">
                  <c:v>-5</c:v>
                </c:pt>
                <c:pt idx="13">
                  <c:v>-2</c:v>
                </c:pt>
                <c:pt idx="14">
                  <c:v>0</c:v>
                </c:pt>
                <c:pt idx="15">
                  <c:v>-6</c:v>
                </c:pt>
                <c:pt idx="16">
                  <c:v>0</c:v>
                </c:pt>
                <c:pt idx="17">
                  <c:v>-6</c:v>
                </c:pt>
                <c:pt idx="18">
                  <c:v>-8</c:v>
                </c:pt>
                <c:pt idx="19">
                  <c:v>-7</c:v>
                </c:pt>
                <c:pt idx="20">
                  <c:v>0</c:v>
                </c:pt>
                <c:pt idx="21">
                  <c:v>0</c:v>
                </c:pt>
                <c:pt idx="22">
                  <c:v>9</c:v>
                </c:pt>
                <c:pt idx="23">
                  <c:v>9</c:v>
                </c:pt>
                <c:pt idx="24">
                  <c:v>10</c:v>
                </c:pt>
                <c:pt idx="25">
                  <c:v>16</c:v>
                </c:pt>
                <c:pt idx="26">
                  <c:v>14</c:v>
                </c:pt>
                <c:pt idx="27">
                  <c:v>-1</c:v>
                </c:pt>
                <c:pt idx="28">
                  <c:v>-2</c:v>
                </c:pt>
                <c:pt idx="29">
                  <c:v>0</c:v>
                </c:pt>
                <c:pt idx="30">
                  <c:v>-4</c:v>
                </c:pt>
                <c:pt idx="31">
                  <c:v>12</c:v>
                </c:pt>
                <c:pt idx="32">
                  <c:v>14</c:v>
                </c:pt>
                <c:pt idx="33">
                  <c:v>0</c:v>
                </c:pt>
                <c:pt idx="34">
                  <c:v>13</c:v>
                </c:pt>
                <c:pt idx="35">
                  <c:v>11</c:v>
                </c:pt>
                <c:pt idx="36">
                  <c:v>-2</c:v>
                </c:pt>
                <c:pt idx="37">
                  <c:v>-2</c:v>
                </c:pt>
                <c:pt idx="38">
                  <c:v>14</c:v>
                </c:pt>
                <c:pt idx="39">
                  <c:v>-1</c:v>
                </c:pt>
                <c:pt idx="40">
                  <c:v>-1</c:v>
                </c:pt>
                <c:pt idx="41">
                  <c:v>14</c:v>
                </c:pt>
                <c:pt idx="42">
                  <c:v>14</c:v>
                </c:pt>
                <c:pt idx="43">
                  <c:v>12</c:v>
                </c:pt>
                <c:pt idx="44">
                  <c:v>11</c:v>
                </c:pt>
                <c:pt idx="45">
                  <c:v>10</c:v>
                </c:pt>
                <c:pt idx="46">
                  <c:v>10</c:v>
                </c:pt>
                <c:pt idx="47">
                  <c:v>0</c:v>
                </c:pt>
                <c:pt idx="48">
                  <c:v>0</c:v>
                </c:pt>
                <c:pt idx="49">
                  <c:v>-4</c:v>
                </c:pt>
                <c:pt idx="50">
                  <c:v>-3</c:v>
                </c:pt>
                <c:pt idx="51">
                  <c:v>-4</c:v>
                </c:pt>
                <c:pt idx="52">
                  <c:v>-5</c:v>
                </c:pt>
                <c:pt idx="53">
                  <c:v>-10</c:v>
                </c:pt>
                <c:pt idx="54">
                  <c:v>-9</c:v>
                </c:pt>
                <c:pt idx="55">
                  <c:v>-11</c:v>
                </c:pt>
                <c:pt idx="56">
                  <c:v>-9</c:v>
                </c:pt>
                <c:pt idx="57">
                  <c:v>7</c:v>
                </c:pt>
                <c:pt idx="58">
                  <c:v>-14</c:v>
                </c:pt>
                <c:pt idx="59">
                  <c:v>-7</c:v>
                </c:pt>
                <c:pt idx="60">
                  <c:v>-3</c:v>
                </c:pt>
                <c:pt idx="61">
                  <c:v>7</c:v>
                </c:pt>
                <c:pt idx="62">
                  <c:v>0</c:v>
                </c:pt>
                <c:pt idx="63">
                  <c:v>0</c:v>
                </c:pt>
                <c:pt idx="64">
                  <c:v>0</c:v>
                </c:pt>
                <c:pt idx="65">
                  <c:v>0</c:v>
                </c:pt>
                <c:pt idx="66">
                  <c:v>0</c:v>
                </c:pt>
                <c:pt idx="67">
                  <c:v>-3</c:v>
                </c:pt>
                <c:pt idx="68">
                  <c:v>0</c:v>
                </c:pt>
                <c:pt idx="69">
                  <c:v>14</c:v>
                </c:pt>
              </c:numCache>
            </c:numRef>
          </c:val>
          <c:smooth val="0"/>
          <c:extLst xmlns:c16r2="http://schemas.microsoft.com/office/drawing/2015/06/chart">
            <c:ext xmlns:c16="http://schemas.microsoft.com/office/drawing/2014/chart" uri="{C3380CC4-5D6E-409C-BE32-E72D297353CC}">
              <c16:uniqueId val="{00000002-4162-4CFE-849C-F025B6561845}"/>
            </c:ext>
          </c:extLst>
        </c:ser>
        <c:ser>
          <c:idx val="4"/>
          <c:order val="3"/>
          <c:tx>
            <c:v>Inventories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Analysis'!$B$145:$BS$145</c:f>
              <c:numCache>
                <c:formatCode>General</c:formatCode>
                <c:ptCount val="70"/>
                <c:pt idx="0">
                  <c:v>-7</c:v>
                </c:pt>
                <c:pt idx="1">
                  <c:v>8</c:v>
                </c:pt>
                <c:pt idx="2">
                  <c:v>-4</c:v>
                </c:pt>
                <c:pt idx="3">
                  <c:v>-7</c:v>
                </c:pt>
                <c:pt idx="4">
                  <c:v>0</c:v>
                </c:pt>
                <c:pt idx="5">
                  <c:v>10</c:v>
                </c:pt>
                <c:pt idx="6">
                  <c:v>0</c:v>
                </c:pt>
                <c:pt idx="7">
                  <c:v>5</c:v>
                </c:pt>
                <c:pt idx="8">
                  <c:v>0</c:v>
                </c:pt>
                <c:pt idx="9">
                  <c:v>-11</c:v>
                </c:pt>
                <c:pt idx="10">
                  <c:v>-6</c:v>
                </c:pt>
                <c:pt idx="11">
                  <c:v>0</c:v>
                </c:pt>
                <c:pt idx="12">
                  <c:v>0</c:v>
                </c:pt>
                <c:pt idx="13">
                  <c:v>-11</c:v>
                </c:pt>
                <c:pt idx="14">
                  <c:v>0</c:v>
                </c:pt>
                <c:pt idx="15">
                  <c:v>4</c:v>
                </c:pt>
                <c:pt idx="16">
                  <c:v>0</c:v>
                </c:pt>
                <c:pt idx="17">
                  <c:v>8</c:v>
                </c:pt>
                <c:pt idx="18">
                  <c:v>3</c:v>
                </c:pt>
                <c:pt idx="19">
                  <c:v>8</c:v>
                </c:pt>
                <c:pt idx="20">
                  <c:v>-10</c:v>
                </c:pt>
                <c:pt idx="21">
                  <c:v>0</c:v>
                </c:pt>
                <c:pt idx="22">
                  <c:v>-9</c:v>
                </c:pt>
                <c:pt idx="23">
                  <c:v>0</c:v>
                </c:pt>
                <c:pt idx="24">
                  <c:v>8</c:v>
                </c:pt>
                <c:pt idx="25">
                  <c:v>-6</c:v>
                </c:pt>
                <c:pt idx="26">
                  <c:v>-9</c:v>
                </c:pt>
                <c:pt idx="27">
                  <c:v>0</c:v>
                </c:pt>
                <c:pt idx="28">
                  <c:v>0</c:v>
                </c:pt>
                <c:pt idx="29">
                  <c:v>-8</c:v>
                </c:pt>
                <c:pt idx="30">
                  <c:v>-5</c:v>
                </c:pt>
                <c:pt idx="31">
                  <c:v>-6</c:v>
                </c:pt>
                <c:pt idx="32">
                  <c:v>-11</c:v>
                </c:pt>
                <c:pt idx="33">
                  <c:v>0</c:v>
                </c:pt>
                <c:pt idx="34">
                  <c:v>-6</c:v>
                </c:pt>
                <c:pt idx="35">
                  <c:v>-7</c:v>
                </c:pt>
                <c:pt idx="36">
                  <c:v>0</c:v>
                </c:pt>
                <c:pt idx="37">
                  <c:v>9</c:v>
                </c:pt>
                <c:pt idx="38">
                  <c:v>0</c:v>
                </c:pt>
                <c:pt idx="39">
                  <c:v>8</c:v>
                </c:pt>
                <c:pt idx="40">
                  <c:v>10</c:v>
                </c:pt>
                <c:pt idx="41">
                  <c:v>-4</c:v>
                </c:pt>
                <c:pt idx="42">
                  <c:v>14</c:v>
                </c:pt>
                <c:pt idx="43">
                  <c:v>10</c:v>
                </c:pt>
                <c:pt idx="44">
                  <c:v>0</c:v>
                </c:pt>
                <c:pt idx="45">
                  <c:v>7</c:v>
                </c:pt>
                <c:pt idx="46">
                  <c:v>0</c:v>
                </c:pt>
                <c:pt idx="47">
                  <c:v>-6</c:v>
                </c:pt>
                <c:pt idx="48">
                  <c:v>0</c:v>
                </c:pt>
                <c:pt idx="49">
                  <c:v>7</c:v>
                </c:pt>
                <c:pt idx="50">
                  <c:v>-4</c:v>
                </c:pt>
                <c:pt idx="51">
                  <c:v>-5</c:v>
                </c:pt>
                <c:pt idx="52">
                  <c:v>-5</c:v>
                </c:pt>
                <c:pt idx="53">
                  <c:v>-8</c:v>
                </c:pt>
                <c:pt idx="54">
                  <c:v>0</c:v>
                </c:pt>
                <c:pt idx="55">
                  <c:v>-10</c:v>
                </c:pt>
                <c:pt idx="56">
                  <c:v>-10</c:v>
                </c:pt>
                <c:pt idx="57">
                  <c:v>-12</c:v>
                </c:pt>
                <c:pt idx="58">
                  <c:v>-11</c:v>
                </c:pt>
                <c:pt idx="59">
                  <c:v>-7</c:v>
                </c:pt>
                <c:pt idx="60">
                  <c:v>-9</c:v>
                </c:pt>
                <c:pt idx="61">
                  <c:v>-11</c:v>
                </c:pt>
                <c:pt idx="62">
                  <c:v>-6</c:v>
                </c:pt>
                <c:pt idx="63">
                  <c:v>-7</c:v>
                </c:pt>
                <c:pt idx="64">
                  <c:v>0</c:v>
                </c:pt>
                <c:pt idx="65">
                  <c:v>0</c:v>
                </c:pt>
                <c:pt idx="66">
                  <c:v>2</c:v>
                </c:pt>
                <c:pt idx="67">
                  <c:v>4</c:v>
                </c:pt>
                <c:pt idx="68">
                  <c:v>0</c:v>
                </c:pt>
                <c:pt idx="69">
                  <c:v>5</c:v>
                </c:pt>
              </c:numCache>
            </c:numRef>
          </c:val>
          <c:smooth val="0"/>
          <c:extLst xmlns:c16r2="http://schemas.microsoft.com/office/drawing/2015/06/chart">
            <c:ext xmlns:c16="http://schemas.microsoft.com/office/drawing/2014/chart" uri="{C3380CC4-5D6E-409C-BE32-E72D297353CC}">
              <c16:uniqueId val="{00000004-4162-4CFE-849C-F025B6561845}"/>
            </c:ext>
          </c:extLst>
        </c:ser>
        <c:ser>
          <c:idx val="5"/>
          <c:order val="4"/>
          <c:tx>
            <c:v>Deliveries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Analysis'!$B$125:$BS$125</c:f>
              <c:numCache>
                <c:formatCode>General</c:formatCode>
                <c:ptCount val="7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0</c:v>
                </c:pt>
                <c:pt idx="28">
                  <c:v>0</c:v>
                </c:pt>
                <c:pt idx="29">
                  <c:v>0</c:v>
                </c:pt>
                <c:pt idx="30">
                  <c:v>0</c:v>
                </c:pt>
                <c:pt idx="31">
                  <c:v>-13</c:v>
                </c:pt>
                <c:pt idx="32">
                  <c:v>0</c:v>
                </c:pt>
                <c:pt idx="33">
                  <c:v>-10</c:v>
                </c:pt>
                <c:pt idx="34">
                  <c:v>-12</c:v>
                </c:pt>
                <c:pt idx="35">
                  <c:v>-11</c:v>
                </c:pt>
                <c:pt idx="36">
                  <c:v>0</c:v>
                </c:pt>
                <c:pt idx="37">
                  <c:v>0</c:v>
                </c:pt>
                <c:pt idx="38">
                  <c:v>-16</c:v>
                </c:pt>
                <c:pt idx="39">
                  <c:v>-16</c:v>
                </c:pt>
                <c:pt idx="40">
                  <c:v>-10</c:v>
                </c:pt>
                <c:pt idx="41">
                  <c:v>-14</c:v>
                </c:pt>
                <c:pt idx="42">
                  <c:v>-17</c:v>
                </c:pt>
                <c:pt idx="43">
                  <c:v>-12</c:v>
                </c:pt>
                <c:pt idx="44">
                  <c:v>-14</c:v>
                </c:pt>
                <c:pt idx="45">
                  <c:v>0</c:v>
                </c:pt>
                <c:pt idx="46">
                  <c:v>-12</c:v>
                </c:pt>
                <c:pt idx="47">
                  <c:v>0</c:v>
                </c:pt>
                <c:pt idx="48">
                  <c:v>-11</c:v>
                </c:pt>
                <c:pt idx="49">
                  <c:v>0</c:v>
                </c:pt>
                <c:pt idx="50">
                  <c:v>0</c:v>
                </c:pt>
                <c:pt idx="51">
                  <c:v>0</c:v>
                </c:pt>
                <c:pt idx="52">
                  <c:v>0</c:v>
                </c:pt>
                <c:pt idx="53">
                  <c:v>-5</c:v>
                </c:pt>
                <c:pt idx="54">
                  <c:v>0</c:v>
                </c:pt>
                <c:pt idx="55">
                  <c:v>0</c:v>
                </c:pt>
                <c:pt idx="56">
                  <c:v>-6</c:v>
                </c:pt>
                <c:pt idx="57">
                  <c:v>-6</c:v>
                </c:pt>
                <c:pt idx="58">
                  <c:v>0</c:v>
                </c:pt>
                <c:pt idx="59">
                  <c:v>0</c:v>
                </c:pt>
                <c:pt idx="60">
                  <c:v>-12</c:v>
                </c:pt>
                <c:pt idx="61">
                  <c:v>-16</c:v>
                </c:pt>
                <c:pt idx="62">
                  <c:v>-9</c:v>
                </c:pt>
                <c:pt idx="63">
                  <c:v>-17</c:v>
                </c:pt>
                <c:pt idx="64">
                  <c:v>0</c:v>
                </c:pt>
                <c:pt idx="65">
                  <c:v>0</c:v>
                </c:pt>
                <c:pt idx="66">
                  <c:v>0</c:v>
                </c:pt>
                <c:pt idx="67">
                  <c:v>0</c:v>
                </c:pt>
                <c:pt idx="68">
                  <c:v>0</c:v>
                </c:pt>
                <c:pt idx="69">
                  <c:v>0</c:v>
                </c:pt>
              </c:numCache>
            </c:numRef>
          </c:val>
          <c:smooth val="0"/>
          <c:extLst xmlns:c16r2="http://schemas.microsoft.com/office/drawing/2015/06/chart">
            <c:ext xmlns:c16="http://schemas.microsoft.com/office/drawing/2014/chart" uri="{C3380CC4-5D6E-409C-BE32-E72D297353CC}">
              <c16:uniqueId val="{00000005-4162-4CFE-849C-F025B6561845}"/>
            </c:ext>
          </c:extLst>
        </c:ser>
        <c:ser>
          <c:idx val="3"/>
          <c:order val="5"/>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Analysis'!$B$105:$BS$105</c:f>
              <c:numCache>
                <c:formatCode>General</c:formatCode>
                <c:ptCount val="70"/>
                <c:pt idx="0">
                  <c:v>8</c:v>
                </c:pt>
                <c:pt idx="1">
                  <c:v>0</c:v>
                </c:pt>
                <c:pt idx="2">
                  <c:v>-7</c:v>
                </c:pt>
                <c:pt idx="3">
                  <c:v>0</c:v>
                </c:pt>
                <c:pt idx="4">
                  <c:v>0</c:v>
                </c:pt>
                <c:pt idx="5">
                  <c:v>-3</c:v>
                </c:pt>
                <c:pt idx="6">
                  <c:v>-7</c:v>
                </c:pt>
                <c:pt idx="7">
                  <c:v>-8</c:v>
                </c:pt>
                <c:pt idx="8">
                  <c:v>0</c:v>
                </c:pt>
                <c:pt idx="9">
                  <c:v>-5</c:v>
                </c:pt>
                <c:pt idx="10">
                  <c:v>-9</c:v>
                </c:pt>
                <c:pt idx="11">
                  <c:v>-9</c:v>
                </c:pt>
                <c:pt idx="12">
                  <c:v>-7</c:v>
                </c:pt>
                <c:pt idx="13">
                  <c:v>-7</c:v>
                </c:pt>
                <c:pt idx="14">
                  <c:v>-5</c:v>
                </c:pt>
                <c:pt idx="15">
                  <c:v>-6</c:v>
                </c:pt>
                <c:pt idx="16">
                  <c:v>0</c:v>
                </c:pt>
                <c:pt idx="17">
                  <c:v>-7</c:v>
                </c:pt>
                <c:pt idx="18">
                  <c:v>-9</c:v>
                </c:pt>
                <c:pt idx="19">
                  <c:v>0</c:v>
                </c:pt>
                <c:pt idx="20">
                  <c:v>-5</c:v>
                </c:pt>
                <c:pt idx="21">
                  <c:v>-8</c:v>
                </c:pt>
                <c:pt idx="22">
                  <c:v>-6</c:v>
                </c:pt>
                <c:pt idx="23">
                  <c:v>0</c:v>
                </c:pt>
                <c:pt idx="24">
                  <c:v>0</c:v>
                </c:pt>
                <c:pt idx="25">
                  <c:v>-3</c:v>
                </c:pt>
                <c:pt idx="26">
                  <c:v>-4</c:v>
                </c:pt>
                <c:pt idx="27">
                  <c:v>-4</c:v>
                </c:pt>
                <c:pt idx="28">
                  <c:v>-2</c:v>
                </c:pt>
                <c:pt idx="29">
                  <c:v>-3</c:v>
                </c:pt>
                <c:pt idx="30">
                  <c:v>-2</c:v>
                </c:pt>
                <c:pt idx="31">
                  <c:v>-3</c:v>
                </c:pt>
                <c:pt idx="32">
                  <c:v>-1</c:v>
                </c:pt>
                <c:pt idx="33">
                  <c:v>-2</c:v>
                </c:pt>
                <c:pt idx="34">
                  <c:v>-2</c:v>
                </c:pt>
                <c:pt idx="35">
                  <c:v>0</c:v>
                </c:pt>
                <c:pt idx="36">
                  <c:v>0</c:v>
                </c:pt>
                <c:pt idx="37">
                  <c:v>0</c:v>
                </c:pt>
                <c:pt idx="38">
                  <c:v>0</c:v>
                </c:pt>
                <c:pt idx="39">
                  <c:v>-3</c:v>
                </c:pt>
                <c:pt idx="40">
                  <c:v>0</c:v>
                </c:pt>
                <c:pt idx="41">
                  <c:v>13</c:v>
                </c:pt>
                <c:pt idx="42">
                  <c:v>0</c:v>
                </c:pt>
                <c:pt idx="43">
                  <c:v>-2</c:v>
                </c:pt>
                <c:pt idx="44">
                  <c:v>-2</c:v>
                </c:pt>
                <c:pt idx="45">
                  <c:v>-4</c:v>
                </c:pt>
                <c:pt idx="46">
                  <c:v>0</c:v>
                </c:pt>
                <c:pt idx="47">
                  <c:v>0</c:v>
                </c:pt>
                <c:pt idx="48">
                  <c:v>10</c:v>
                </c:pt>
                <c:pt idx="49">
                  <c:v>-4</c:v>
                </c:pt>
                <c:pt idx="50">
                  <c:v>-4</c:v>
                </c:pt>
                <c:pt idx="51">
                  <c:v>0</c:v>
                </c:pt>
                <c:pt idx="52">
                  <c:v>0</c:v>
                </c:pt>
                <c:pt idx="53">
                  <c:v>-6</c:v>
                </c:pt>
                <c:pt idx="54">
                  <c:v>-7</c:v>
                </c:pt>
                <c:pt idx="55">
                  <c:v>-10</c:v>
                </c:pt>
                <c:pt idx="56">
                  <c:v>-9</c:v>
                </c:pt>
                <c:pt idx="57">
                  <c:v>0</c:v>
                </c:pt>
                <c:pt idx="58">
                  <c:v>-11</c:v>
                </c:pt>
                <c:pt idx="59">
                  <c:v>0</c:v>
                </c:pt>
                <c:pt idx="60">
                  <c:v>0</c:v>
                </c:pt>
                <c:pt idx="61">
                  <c:v>-11</c:v>
                </c:pt>
                <c:pt idx="62">
                  <c:v>0</c:v>
                </c:pt>
                <c:pt idx="63">
                  <c:v>2</c:v>
                </c:pt>
                <c:pt idx="64">
                  <c:v>5</c:v>
                </c:pt>
                <c:pt idx="65">
                  <c:v>5</c:v>
                </c:pt>
                <c:pt idx="66">
                  <c:v>0</c:v>
                </c:pt>
                <c:pt idx="67">
                  <c:v>-6</c:v>
                </c:pt>
                <c:pt idx="68">
                  <c:v>11</c:v>
                </c:pt>
                <c:pt idx="69">
                  <c:v>0</c:v>
                </c:pt>
              </c:numCache>
            </c:numRef>
          </c:val>
          <c:smooth val="0"/>
          <c:extLst xmlns:c16r2="http://schemas.microsoft.com/office/drawing/2015/06/chart">
            <c:ext xmlns:c16="http://schemas.microsoft.com/office/drawing/2014/chart" uri="{C3380CC4-5D6E-409C-BE32-E72D297353CC}">
              <c16:uniqueId val="{00000000-0BCB-4AC2-8B74-035262B62524}"/>
            </c:ext>
          </c:extLst>
        </c:ser>
        <c:dLbls>
          <c:showLegendKey val="0"/>
          <c:showVal val="0"/>
          <c:showCatName val="0"/>
          <c:showSerName val="0"/>
          <c:showPercent val="0"/>
          <c:showBubbleSize val="0"/>
        </c:dLbls>
        <c:marker val="1"/>
        <c:smooth val="0"/>
        <c:axId val="-1636548496"/>
        <c:axId val="-1253447152"/>
      </c:lineChart>
      <c:catAx>
        <c:axId val="-16365484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53447152"/>
        <c:crosses val="autoZero"/>
        <c:auto val="1"/>
        <c:lblAlgn val="ctr"/>
        <c:lblOffset val="100"/>
        <c:noMultiLvlLbl val="0"/>
      </c:catAx>
      <c:valAx>
        <c:axId val="-125344715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636548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Wood Products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Analysis'!$A$45</c:f>
              <c:strCache>
                <c:ptCount val="1"/>
                <c:pt idx="0">
                  <c:v>Wood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Analysis'!$B$45:$BS$45</c:f>
              <c:numCache>
                <c:formatCode>General</c:formatCode>
                <c:ptCount val="70"/>
                <c:pt idx="0">
                  <c:v>13</c:v>
                </c:pt>
                <c:pt idx="1">
                  <c:v>0</c:v>
                </c:pt>
                <c:pt idx="2">
                  <c:v>9</c:v>
                </c:pt>
                <c:pt idx="3">
                  <c:v>13</c:v>
                </c:pt>
                <c:pt idx="4">
                  <c:v>0</c:v>
                </c:pt>
                <c:pt idx="5">
                  <c:v>10</c:v>
                </c:pt>
                <c:pt idx="6">
                  <c:v>0</c:v>
                </c:pt>
                <c:pt idx="7">
                  <c:v>-8</c:v>
                </c:pt>
                <c:pt idx="8">
                  <c:v>-2</c:v>
                </c:pt>
                <c:pt idx="9">
                  <c:v>0</c:v>
                </c:pt>
                <c:pt idx="10">
                  <c:v>-2</c:v>
                </c:pt>
                <c:pt idx="11">
                  <c:v>7</c:v>
                </c:pt>
                <c:pt idx="12">
                  <c:v>8</c:v>
                </c:pt>
                <c:pt idx="13">
                  <c:v>0</c:v>
                </c:pt>
                <c:pt idx="14">
                  <c:v>11</c:v>
                </c:pt>
                <c:pt idx="15">
                  <c:v>12</c:v>
                </c:pt>
                <c:pt idx="16">
                  <c:v>0</c:v>
                </c:pt>
                <c:pt idx="17">
                  <c:v>8</c:v>
                </c:pt>
                <c:pt idx="18">
                  <c:v>0</c:v>
                </c:pt>
                <c:pt idx="19">
                  <c:v>-9</c:v>
                </c:pt>
                <c:pt idx="20">
                  <c:v>-8</c:v>
                </c:pt>
                <c:pt idx="21">
                  <c:v>-5</c:v>
                </c:pt>
                <c:pt idx="22">
                  <c:v>0</c:v>
                </c:pt>
                <c:pt idx="23">
                  <c:v>-4</c:v>
                </c:pt>
                <c:pt idx="24">
                  <c:v>5</c:v>
                </c:pt>
                <c:pt idx="25">
                  <c:v>10</c:v>
                </c:pt>
                <c:pt idx="26">
                  <c:v>0</c:v>
                </c:pt>
                <c:pt idx="27">
                  <c:v>0</c:v>
                </c:pt>
                <c:pt idx="28">
                  <c:v>3</c:v>
                </c:pt>
                <c:pt idx="29">
                  <c:v>13</c:v>
                </c:pt>
                <c:pt idx="30">
                  <c:v>0</c:v>
                </c:pt>
                <c:pt idx="31">
                  <c:v>11</c:v>
                </c:pt>
                <c:pt idx="32">
                  <c:v>12</c:v>
                </c:pt>
                <c:pt idx="33">
                  <c:v>0</c:v>
                </c:pt>
                <c:pt idx="34">
                  <c:v>0</c:v>
                </c:pt>
                <c:pt idx="35">
                  <c:v>-3</c:v>
                </c:pt>
                <c:pt idx="36">
                  <c:v>0</c:v>
                </c:pt>
                <c:pt idx="37">
                  <c:v>9</c:v>
                </c:pt>
                <c:pt idx="38">
                  <c:v>17</c:v>
                </c:pt>
                <c:pt idx="39">
                  <c:v>0</c:v>
                </c:pt>
                <c:pt idx="40">
                  <c:v>16</c:v>
                </c:pt>
                <c:pt idx="41">
                  <c:v>2</c:v>
                </c:pt>
                <c:pt idx="42">
                  <c:v>-2</c:v>
                </c:pt>
                <c:pt idx="43">
                  <c:v>0</c:v>
                </c:pt>
                <c:pt idx="44">
                  <c:v>-4</c:v>
                </c:pt>
                <c:pt idx="45">
                  <c:v>0</c:v>
                </c:pt>
                <c:pt idx="46">
                  <c:v>6</c:v>
                </c:pt>
                <c:pt idx="47">
                  <c:v>0</c:v>
                </c:pt>
                <c:pt idx="48">
                  <c:v>10</c:v>
                </c:pt>
                <c:pt idx="49">
                  <c:v>7</c:v>
                </c:pt>
                <c:pt idx="50">
                  <c:v>-3</c:v>
                </c:pt>
                <c:pt idx="51">
                  <c:v>-3</c:v>
                </c:pt>
                <c:pt idx="52">
                  <c:v>-3</c:v>
                </c:pt>
                <c:pt idx="53">
                  <c:v>9</c:v>
                </c:pt>
                <c:pt idx="54">
                  <c:v>6</c:v>
                </c:pt>
                <c:pt idx="55">
                  <c:v>-13</c:v>
                </c:pt>
                <c:pt idx="56">
                  <c:v>2</c:v>
                </c:pt>
                <c:pt idx="57">
                  <c:v>-13</c:v>
                </c:pt>
                <c:pt idx="58">
                  <c:v>-14</c:v>
                </c:pt>
                <c:pt idx="59">
                  <c:v>7</c:v>
                </c:pt>
                <c:pt idx="60">
                  <c:v>14</c:v>
                </c:pt>
                <c:pt idx="61">
                  <c:v>7</c:v>
                </c:pt>
                <c:pt idx="62">
                  <c:v>-5</c:v>
                </c:pt>
                <c:pt idx="63">
                  <c:v>1</c:v>
                </c:pt>
                <c:pt idx="64">
                  <c:v>12</c:v>
                </c:pt>
                <c:pt idx="65">
                  <c:v>13</c:v>
                </c:pt>
                <c:pt idx="66">
                  <c:v>15</c:v>
                </c:pt>
                <c:pt idx="67">
                  <c:v>13</c:v>
                </c:pt>
                <c:pt idx="68">
                  <c:v>7</c:v>
                </c:pt>
                <c:pt idx="69">
                  <c:v>13</c:v>
                </c:pt>
              </c:numCache>
            </c:numRef>
          </c:val>
          <c:extLst xmlns:c16r2="http://schemas.microsoft.com/office/drawing/2015/06/chart">
            <c:ext xmlns:c16="http://schemas.microsoft.com/office/drawing/2014/chart" uri="{C3380CC4-5D6E-409C-BE32-E72D297353CC}">
              <c16:uniqueId val="{00000000-0E80-47BD-B86B-B8BF57CE2282}"/>
            </c:ext>
          </c:extLst>
        </c:ser>
        <c:dLbls>
          <c:showLegendKey val="0"/>
          <c:showVal val="0"/>
          <c:showCatName val="0"/>
          <c:showSerName val="0"/>
          <c:showPercent val="0"/>
          <c:showBubbleSize val="0"/>
        </c:dLbls>
        <c:gapWidth val="219"/>
        <c:overlap val="-27"/>
        <c:axId val="-1253441168"/>
        <c:axId val="-1253447696"/>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Analysis'!$B$66:$BS$66</c:f>
              <c:numCache>
                <c:formatCode>General</c:formatCode>
                <c:ptCount val="70"/>
                <c:pt idx="0">
                  <c:v>0</c:v>
                </c:pt>
                <c:pt idx="1">
                  <c:v>0</c:v>
                </c:pt>
                <c:pt idx="2">
                  <c:v>9</c:v>
                </c:pt>
                <c:pt idx="3">
                  <c:v>11</c:v>
                </c:pt>
                <c:pt idx="4">
                  <c:v>0</c:v>
                </c:pt>
                <c:pt idx="5">
                  <c:v>11</c:v>
                </c:pt>
                <c:pt idx="6">
                  <c:v>-7</c:v>
                </c:pt>
                <c:pt idx="7">
                  <c:v>-7</c:v>
                </c:pt>
                <c:pt idx="8">
                  <c:v>-5</c:v>
                </c:pt>
                <c:pt idx="9">
                  <c:v>0</c:v>
                </c:pt>
                <c:pt idx="10">
                  <c:v>-11</c:v>
                </c:pt>
                <c:pt idx="11">
                  <c:v>8</c:v>
                </c:pt>
                <c:pt idx="12">
                  <c:v>11</c:v>
                </c:pt>
                <c:pt idx="13">
                  <c:v>0</c:v>
                </c:pt>
                <c:pt idx="14">
                  <c:v>12</c:v>
                </c:pt>
                <c:pt idx="15">
                  <c:v>12</c:v>
                </c:pt>
                <c:pt idx="16">
                  <c:v>-5</c:v>
                </c:pt>
                <c:pt idx="17">
                  <c:v>0</c:v>
                </c:pt>
                <c:pt idx="18">
                  <c:v>-9</c:v>
                </c:pt>
                <c:pt idx="19">
                  <c:v>9</c:v>
                </c:pt>
                <c:pt idx="20">
                  <c:v>-8</c:v>
                </c:pt>
                <c:pt idx="21">
                  <c:v>-7</c:v>
                </c:pt>
                <c:pt idx="22">
                  <c:v>0</c:v>
                </c:pt>
                <c:pt idx="23">
                  <c:v>-4</c:v>
                </c:pt>
                <c:pt idx="24">
                  <c:v>13</c:v>
                </c:pt>
                <c:pt idx="25">
                  <c:v>18</c:v>
                </c:pt>
                <c:pt idx="26">
                  <c:v>0</c:v>
                </c:pt>
                <c:pt idx="27">
                  <c:v>0</c:v>
                </c:pt>
                <c:pt idx="28">
                  <c:v>15</c:v>
                </c:pt>
                <c:pt idx="29">
                  <c:v>0</c:v>
                </c:pt>
                <c:pt idx="30">
                  <c:v>0</c:v>
                </c:pt>
                <c:pt idx="31">
                  <c:v>0</c:v>
                </c:pt>
                <c:pt idx="32">
                  <c:v>10</c:v>
                </c:pt>
                <c:pt idx="33">
                  <c:v>-2</c:v>
                </c:pt>
                <c:pt idx="34">
                  <c:v>0</c:v>
                </c:pt>
                <c:pt idx="35">
                  <c:v>-5</c:v>
                </c:pt>
                <c:pt idx="36">
                  <c:v>0</c:v>
                </c:pt>
                <c:pt idx="37">
                  <c:v>15</c:v>
                </c:pt>
                <c:pt idx="38">
                  <c:v>16</c:v>
                </c:pt>
                <c:pt idx="39">
                  <c:v>0</c:v>
                </c:pt>
                <c:pt idx="40">
                  <c:v>14</c:v>
                </c:pt>
                <c:pt idx="41">
                  <c:v>0</c:v>
                </c:pt>
                <c:pt idx="42">
                  <c:v>0</c:v>
                </c:pt>
                <c:pt idx="43">
                  <c:v>0</c:v>
                </c:pt>
                <c:pt idx="44">
                  <c:v>0</c:v>
                </c:pt>
                <c:pt idx="45">
                  <c:v>0</c:v>
                </c:pt>
                <c:pt idx="46">
                  <c:v>0</c:v>
                </c:pt>
                <c:pt idx="47">
                  <c:v>0</c:v>
                </c:pt>
                <c:pt idx="48">
                  <c:v>13</c:v>
                </c:pt>
                <c:pt idx="49">
                  <c:v>14</c:v>
                </c:pt>
                <c:pt idx="50">
                  <c:v>13</c:v>
                </c:pt>
                <c:pt idx="51">
                  <c:v>0</c:v>
                </c:pt>
                <c:pt idx="52">
                  <c:v>-4</c:v>
                </c:pt>
                <c:pt idx="53">
                  <c:v>6</c:v>
                </c:pt>
                <c:pt idx="54">
                  <c:v>6</c:v>
                </c:pt>
                <c:pt idx="55">
                  <c:v>-9</c:v>
                </c:pt>
                <c:pt idx="56">
                  <c:v>5</c:v>
                </c:pt>
                <c:pt idx="57">
                  <c:v>-12</c:v>
                </c:pt>
                <c:pt idx="58">
                  <c:v>-12</c:v>
                </c:pt>
                <c:pt idx="59">
                  <c:v>10</c:v>
                </c:pt>
                <c:pt idx="60">
                  <c:v>16</c:v>
                </c:pt>
                <c:pt idx="61">
                  <c:v>9</c:v>
                </c:pt>
                <c:pt idx="62">
                  <c:v>-3</c:v>
                </c:pt>
                <c:pt idx="63">
                  <c:v>-2</c:v>
                </c:pt>
                <c:pt idx="64">
                  <c:v>9</c:v>
                </c:pt>
                <c:pt idx="65">
                  <c:v>13</c:v>
                </c:pt>
                <c:pt idx="66">
                  <c:v>13</c:v>
                </c:pt>
                <c:pt idx="67">
                  <c:v>12</c:v>
                </c:pt>
                <c:pt idx="68">
                  <c:v>15</c:v>
                </c:pt>
                <c:pt idx="69">
                  <c:v>12</c:v>
                </c:pt>
              </c:numCache>
            </c:numRef>
          </c:val>
          <c:smooth val="0"/>
          <c:extLst xmlns:c16r2="http://schemas.microsoft.com/office/drawing/2015/06/chart">
            <c:ext xmlns:c16="http://schemas.microsoft.com/office/drawing/2014/chart" uri="{C3380CC4-5D6E-409C-BE32-E72D297353CC}">
              <c16:uniqueId val="{00000001-0E80-47BD-B86B-B8BF57CE2282}"/>
            </c:ext>
          </c:extLst>
        </c:ser>
        <c:ser>
          <c:idx val="2"/>
          <c:order val="2"/>
          <c:tx>
            <c:v>Production</c:v>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Analysis'!$B$86:$BS$86</c:f>
              <c:numCache>
                <c:formatCode>General</c:formatCode>
                <c:ptCount val="70"/>
                <c:pt idx="0">
                  <c:v>0</c:v>
                </c:pt>
                <c:pt idx="1">
                  <c:v>0</c:v>
                </c:pt>
                <c:pt idx="2">
                  <c:v>0</c:v>
                </c:pt>
                <c:pt idx="3">
                  <c:v>0</c:v>
                </c:pt>
                <c:pt idx="4">
                  <c:v>0</c:v>
                </c:pt>
                <c:pt idx="5">
                  <c:v>0</c:v>
                </c:pt>
                <c:pt idx="6">
                  <c:v>0</c:v>
                </c:pt>
                <c:pt idx="7">
                  <c:v>0</c:v>
                </c:pt>
                <c:pt idx="8">
                  <c:v>0</c:v>
                </c:pt>
                <c:pt idx="9">
                  <c:v>0</c:v>
                </c:pt>
                <c:pt idx="10">
                  <c:v>0</c:v>
                </c:pt>
                <c:pt idx="11">
                  <c:v>0</c:v>
                </c:pt>
                <c:pt idx="12">
                  <c:v>9</c:v>
                </c:pt>
                <c:pt idx="13">
                  <c:v>0</c:v>
                </c:pt>
                <c:pt idx="14">
                  <c:v>14</c:v>
                </c:pt>
                <c:pt idx="15">
                  <c:v>12</c:v>
                </c:pt>
                <c:pt idx="16">
                  <c:v>11</c:v>
                </c:pt>
                <c:pt idx="17">
                  <c:v>0</c:v>
                </c:pt>
                <c:pt idx="18">
                  <c:v>0</c:v>
                </c:pt>
                <c:pt idx="19">
                  <c:v>-8</c:v>
                </c:pt>
                <c:pt idx="20">
                  <c:v>0</c:v>
                </c:pt>
                <c:pt idx="21">
                  <c:v>0</c:v>
                </c:pt>
                <c:pt idx="22">
                  <c:v>0</c:v>
                </c:pt>
                <c:pt idx="23">
                  <c:v>-5</c:v>
                </c:pt>
                <c:pt idx="24">
                  <c:v>0</c:v>
                </c:pt>
                <c:pt idx="25">
                  <c:v>0</c:v>
                </c:pt>
                <c:pt idx="26">
                  <c:v>0</c:v>
                </c:pt>
                <c:pt idx="27">
                  <c:v>0</c:v>
                </c:pt>
                <c:pt idx="28">
                  <c:v>0</c:v>
                </c:pt>
                <c:pt idx="29">
                  <c:v>14</c:v>
                </c:pt>
                <c:pt idx="30">
                  <c:v>0</c:v>
                </c:pt>
                <c:pt idx="31">
                  <c:v>11</c:v>
                </c:pt>
                <c:pt idx="32">
                  <c:v>13</c:v>
                </c:pt>
                <c:pt idx="33">
                  <c:v>0</c:v>
                </c:pt>
                <c:pt idx="34">
                  <c:v>0</c:v>
                </c:pt>
                <c:pt idx="35">
                  <c:v>0</c:v>
                </c:pt>
                <c:pt idx="36">
                  <c:v>0</c:v>
                </c:pt>
                <c:pt idx="37">
                  <c:v>0</c:v>
                </c:pt>
                <c:pt idx="38">
                  <c:v>0</c:v>
                </c:pt>
                <c:pt idx="39">
                  <c:v>0</c:v>
                </c:pt>
                <c:pt idx="40">
                  <c:v>12</c:v>
                </c:pt>
                <c:pt idx="41">
                  <c:v>13</c:v>
                </c:pt>
                <c:pt idx="42">
                  <c:v>0</c:v>
                </c:pt>
                <c:pt idx="43">
                  <c:v>0</c:v>
                </c:pt>
                <c:pt idx="44">
                  <c:v>-3</c:v>
                </c:pt>
                <c:pt idx="45">
                  <c:v>0</c:v>
                </c:pt>
                <c:pt idx="46">
                  <c:v>0</c:v>
                </c:pt>
                <c:pt idx="47">
                  <c:v>14</c:v>
                </c:pt>
                <c:pt idx="48">
                  <c:v>0</c:v>
                </c:pt>
                <c:pt idx="49">
                  <c:v>0</c:v>
                </c:pt>
                <c:pt idx="50">
                  <c:v>0</c:v>
                </c:pt>
                <c:pt idx="51">
                  <c:v>0</c:v>
                </c:pt>
                <c:pt idx="52">
                  <c:v>13</c:v>
                </c:pt>
                <c:pt idx="53">
                  <c:v>8</c:v>
                </c:pt>
                <c:pt idx="54">
                  <c:v>0</c:v>
                </c:pt>
                <c:pt idx="55">
                  <c:v>-10</c:v>
                </c:pt>
                <c:pt idx="56">
                  <c:v>-6</c:v>
                </c:pt>
                <c:pt idx="57">
                  <c:v>-7</c:v>
                </c:pt>
                <c:pt idx="58">
                  <c:v>-13</c:v>
                </c:pt>
                <c:pt idx="59">
                  <c:v>6</c:v>
                </c:pt>
                <c:pt idx="60">
                  <c:v>12</c:v>
                </c:pt>
                <c:pt idx="61">
                  <c:v>9</c:v>
                </c:pt>
                <c:pt idx="62">
                  <c:v>0</c:v>
                </c:pt>
                <c:pt idx="63">
                  <c:v>3</c:v>
                </c:pt>
                <c:pt idx="64">
                  <c:v>11</c:v>
                </c:pt>
                <c:pt idx="65">
                  <c:v>15</c:v>
                </c:pt>
                <c:pt idx="66">
                  <c:v>0</c:v>
                </c:pt>
                <c:pt idx="67">
                  <c:v>14</c:v>
                </c:pt>
                <c:pt idx="68">
                  <c:v>0</c:v>
                </c:pt>
                <c:pt idx="69">
                  <c:v>12</c:v>
                </c:pt>
              </c:numCache>
            </c:numRef>
          </c:val>
          <c:smooth val="0"/>
          <c:extLst xmlns:c16r2="http://schemas.microsoft.com/office/drawing/2015/06/chart">
            <c:ext xmlns:c16="http://schemas.microsoft.com/office/drawing/2014/chart" uri="{C3380CC4-5D6E-409C-BE32-E72D297353CC}">
              <c16:uniqueId val="{00000002-0E80-47BD-B86B-B8BF57CE2282}"/>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Analysis'!$B$106:$BS$106</c:f>
              <c:numCache>
                <c:formatCode>General</c:formatCode>
                <c:ptCount val="70"/>
                <c:pt idx="0">
                  <c:v>0</c:v>
                </c:pt>
                <c:pt idx="1">
                  <c:v>0</c:v>
                </c:pt>
                <c:pt idx="2">
                  <c:v>0</c:v>
                </c:pt>
                <c:pt idx="3">
                  <c:v>0</c:v>
                </c:pt>
                <c:pt idx="4">
                  <c:v>0</c:v>
                </c:pt>
                <c:pt idx="5">
                  <c:v>0</c:v>
                </c:pt>
                <c:pt idx="6">
                  <c:v>0</c:v>
                </c:pt>
                <c:pt idx="7">
                  <c:v>-9</c:v>
                </c:pt>
                <c:pt idx="8">
                  <c:v>0</c:v>
                </c:pt>
                <c:pt idx="9">
                  <c:v>0</c:v>
                </c:pt>
                <c:pt idx="10">
                  <c:v>0</c:v>
                </c:pt>
                <c:pt idx="11">
                  <c:v>0</c:v>
                </c:pt>
                <c:pt idx="12">
                  <c:v>0</c:v>
                </c:pt>
                <c:pt idx="13">
                  <c:v>0</c:v>
                </c:pt>
                <c:pt idx="14">
                  <c:v>11</c:v>
                </c:pt>
                <c:pt idx="15">
                  <c:v>9</c:v>
                </c:pt>
                <c:pt idx="16">
                  <c:v>0</c:v>
                </c:pt>
                <c:pt idx="17">
                  <c:v>0</c:v>
                </c:pt>
                <c:pt idx="18">
                  <c:v>0</c:v>
                </c:pt>
                <c:pt idx="19">
                  <c:v>0</c:v>
                </c:pt>
                <c:pt idx="20">
                  <c:v>0</c:v>
                </c:pt>
                <c:pt idx="21">
                  <c:v>-9</c:v>
                </c:pt>
                <c:pt idx="22">
                  <c:v>0</c:v>
                </c:pt>
                <c:pt idx="23">
                  <c:v>0</c:v>
                </c:pt>
                <c:pt idx="24">
                  <c:v>0</c:v>
                </c:pt>
                <c:pt idx="25">
                  <c:v>0</c:v>
                </c:pt>
                <c:pt idx="26">
                  <c:v>0</c:v>
                </c:pt>
                <c:pt idx="27">
                  <c:v>0</c:v>
                </c:pt>
                <c:pt idx="28">
                  <c:v>0</c:v>
                </c:pt>
                <c:pt idx="29">
                  <c:v>0</c:v>
                </c:pt>
                <c:pt idx="30">
                  <c:v>0</c:v>
                </c:pt>
                <c:pt idx="31">
                  <c:v>12</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-5</c:v>
                </c:pt>
                <c:pt idx="48">
                  <c:v>-2</c:v>
                </c:pt>
                <c:pt idx="49">
                  <c:v>12</c:v>
                </c:pt>
                <c:pt idx="50">
                  <c:v>-5</c:v>
                </c:pt>
                <c:pt idx="51">
                  <c:v>0</c:v>
                </c:pt>
                <c:pt idx="52">
                  <c:v>-4</c:v>
                </c:pt>
                <c:pt idx="53">
                  <c:v>0</c:v>
                </c:pt>
                <c:pt idx="54">
                  <c:v>-9</c:v>
                </c:pt>
                <c:pt idx="55">
                  <c:v>-7</c:v>
                </c:pt>
                <c:pt idx="56">
                  <c:v>0</c:v>
                </c:pt>
                <c:pt idx="57">
                  <c:v>-9</c:v>
                </c:pt>
                <c:pt idx="58">
                  <c:v>-10</c:v>
                </c:pt>
                <c:pt idx="59">
                  <c:v>4</c:v>
                </c:pt>
                <c:pt idx="60">
                  <c:v>0</c:v>
                </c:pt>
                <c:pt idx="61">
                  <c:v>-10</c:v>
                </c:pt>
                <c:pt idx="62">
                  <c:v>-4</c:v>
                </c:pt>
                <c:pt idx="63">
                  <c:v>-6</c:v>
                </c:pt>
                <c:pt idx="64">
                  <c:v>0</c:v>
                </c:pt>
                <c:pt idx="65">
                  <c:v>0</c:v>
                </c:pt>
                <c:pt idx="66">
                  <c:v>0</c:v>
                </c:pt>
                <c:pt idx="67">
                  <c:v>0</c:v>
                </c:pt>
                <c:pt idx="68">
                  <c:v>10</c:v>
                </c:pt>
                <c:pt idx="69">
                  <c:v>8</c:v>
                </c:pt>
              </c:numCache>
            </c:numRef>
          </c:val>
          <c:smooth val="0"/>
          <c:extLst xmlns:c16r2="http://schemas.microsoft.com/office/drawing/2015/06/chart">
            <c:ext xmlns:c16="http://schemas.microsoft.com/office/drawing/2014/chart" uri="{C3380CC4-5D6E-409C-BE32-E72D297353CC}">
              <c16:uniqueId val="{00000003-0E80-47BD-B86B-B8BF57CE2282}"/>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Analysis'!$B$126:$BS$126</c:f>
              <c:numCache>
                <c:formatCode>General</c:formatCode>
                <c:ptCount val="70"/>
                <c:pt idx="0">
                  <c:v>0</c:v>
                </c:pt>
                <c:pt idx="1">
                  <c:v>0</c:v>
                </c:pt>
                <c:pt idx="2">
                  <c:v>-10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-15</c:v>
                </c:pt>
                <c:pt idx="41">
                  <c:v>0</c:v>
                </c:pt>
                <c:pt idx="42">
                  <c:v>-13</c:v>
                </c:pt>
                <c:pt idx="43">
                  <c:v>0</c:v>
                </c:pt>
                <c:pt idx="44">
                  <c:v>0</c:v>
                </c:pt>
                <c:pt idx="45">
                  <c:v>0</c:v>
                </c:pt>
                <c:pt idx="46">
                  <c:v>0</c:v>
                </c:pt>
                <c:pt idx="47">
                  <c:v>0</c:v>
                </c:pt>
                <c:pt idx="48">
                  <c:v>0</c:v>
                </c:pt>
                <c:pt idx="49">
                  <c:v>2</c:v>
                </c:pt>
                <c:pt idx="50">
                  <c:v>5</c:v>
                </c:pt>
                <c:pt idx="51">
                  <c:v>4</c:v>
                </c:pt>
                <c:pt idx="52">
                  <c:v>5</c:v>
                </c:pt>
                <c:pt idx="53">
                  <c:v>-7</c:v>
                </c:pt>
                <c:pt idx="54">
                  <c:v>-8</c:v>
                </c:pt>
                <c:pt idx="55">
                  <c:v>0</c:v>
                </c:pt>
                <c:pt idx="56">
                  <c:v>0</c:v>
                </c:pt>
                <c:pt idx="57">
                  <c:v>0</c:v>
                </c:pt>
                <c:pt idx="58">
                  <c:v>5</c:v>
                </c:pt>
                <c:pt idx="59">
                  <c:v>6</c:v>
                </c:pt>
                <c:pt idx="60">
                  <c:v>0</c:v>
                </c:pt>
                <c:pt idx="61">
                  <c:v>0</c:v>
                </c:pt>
                <c:pt idx="62">
                  <c:v>1</c:v>
                </c:pt>
                <c:pt idx="63">
                  <c:v>-5</c:v>
                </c:pt>
                <c:pt idx="64">
                  <c:v>0</c:v>
                </c:pt>
                <c:pt idx="65">
                  <c:v>-9</c:v>
                </c:pt>
                <c:pt idx="66">
                  <c:v>10</c:v>
                </c:pt>
                <c:pt idx="67">
                  <c:v>-9</c:v>
                </c:pt>
                <c:pt idx="68">
                  <c:v>-12</c:v>
                </c:pt>
                <c:pt idx="69">
                  <c:v>-15</c:v>
                </c:pt>
              </c:numCache>
            </c:numRef>
          </c:val>
          <c:smooth val="0"/>
          <c:extLst xmlns:c16r2="http://schemas.microsoft.com/office/drawing/2015/06/chart">
            <c:ext xmlns:c16="http://schemas.microsoft.com/office/drawing/2014/chart" uri="{C3380CC4-5D6E-409C-BE32-E72D297353CC}">
              <c16:uniqueId val="{00000004-0E80-47BD-B86B-B8BF57CE2282}"/>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Analysis'!$B$146:$BS$146</c:f>
              <c:numCache>
                <c:formatCode>General</c:formatCode>
                <c:ptCount val="70"/>
                <c:pt idx="0">
                  <c:v>6</c:v>
                </c:pt>
                <c:pt idx="1">
                  <c:v>0</c:v>
                </c:pt>
                <c:pt idx="2">
                  <c:v>0</c:v>
                </c:pt>
                <c:pt idx="3">
                  <c:v>0</c:v>
                </c:pt>
                <c:pt idx="4">
                  <c:v>0</c:v>
                </c:pt>
                <c:pt idx="5">
                  <c:v>0</c:v>
                </c:pt>
                <c:pt idx="6">
                  <c:v>0</c:v>
                </c:pt>
                <c:pt idx="7">
                  <c:v>0</c:v>
                </c:pt>
                <c:pt idx="8">
                  <c:v>0</c:v>
                </c:pt>
                <c:pt idx="9">
                  <c:v>0</c:v>
                </c:pt>
                <c:pt idx="10">
                  <c:v>0</c:v>
                </c:pt>
                <c:pt idx="11">
                  <c:v>0</c:v>
                </c:pt>
                <c:pt idx="12">
                  <c:v>6</c:v>
                </c:pt>
                <c:pt idx="13">
                  <c:v>0</c:v>
                </c:pt>
                <c:pt idx="14">
                  <c:v>0</c:v>
                </c:pt>
                <c:pt idx="15">
                  <c:v>3</c:v>
                </c:pt>
                <c:pt idx="16">
                  <c:v>8</c:v>
                </c:pt>
                <c:pt idx="17">
                  <c:v>7</c:v>
                </c:pt>
                <c:pt idx="18">
                  <c:v>4</c:v>
                </c:pt>
                <c:pt idx="19">
                  <c:v>-9</c:v>
                </c:pt>
                <c:pt idx="20">
                  <c:v>0</c:v>
                </c:pt>
                <c:pt idx="21">
                  <c:v>0</c:v>
                </c:pt>
                <c:pt idx="22">
                  <c:v>0</c:v>
                </c:pt>
                <c:pt idx="23">
                  <c:v>0</c:v>
                </c:pt>
                <c:pt idx="24">
                  <c:v>0</c:v>
                </c:pt>
                <c:pt idx="25">
                  <c:v>0</c:v>
                </c:pt>
                <c:pt idx="26">
                  <c:v>5</c:v>
                </c:pt>
                <c:pt idx="27">
                  <c:v>0</c:v>
                </c:pt>
                <c:pt idx="28">
                  <c:v>0</c:v>
                </c:pt>
                <c:pt idx="29">
                  <c:v>0</c:v>
                </c:pt>
                <c:pt idx="30">
                  <c:v>0</c:v>
                </c:pt>
                <c:pt idx="31">
                  <c:v>0</c:v>
                </c:pt>
                <c:pt idx="32">
                  <c:v>0</c:v>
                </c:pt>
                <c:pt idx="33">
                  <c:v>-11</c:v>
                </c:pt>
                <c:pt idx="34">
                  <c:v>0</c:v>
                </c:pt>
                <c:pt idx="35">
                  <c:v>0</c:v>
                </c:pt>
                <c:pt idx="36">
                  <c:v>0</c:v>
                </c:pt>
                <c:pt idx="37">
                  <c:v>0</c:v>
                </c:pt>
                <c:pt idx="38">
                  <c:v>8</c:v>
                </c:pt>
                <c:pt idx="39">
                  <c:v>0</c:v>
                </c:pt>
                <c:pt idx="40">
                  <c:v>8</c:v>
                </c:pt>
                <c:pt idx="41">
                  <c:v>0</c:v>
                </c:pt>
                <c:pt idx="42">
                  <c:v>12</c:v>
                </c:pt>
                <c:pt idx="43">
                  <c:v>0</c:v>
                </c:pt>
                <c:pt idx="44">
                  <c:v>7</c:v>
                </c:pt>
                <c:pt idx="45">
                  <c:v>9</c:v>
                </c:pt>
                <c:pt idx="46">
                  <c:v>8</c:v>
                </c:pt>
                <c:pt idx="47">
                  <c:v>0</c:v>
                </c:pt>
                <c:pt idx="48">
                  <c:v>9</c:v>
                </c:pt>
                <c:pt idx="49">
                  <c:v>0</c:v>
                </c:pt>
                <c:pt idx="50">
                  <c:v>0</c:v>
                </c:pt>
                <c:pt idx="51">
                  <c:v>0</c:v>
                </c:pt>
                <c:pt idx="52">
                  <c:v>0</c:v>
                </c:pt>
                <c:pt idx="53">
                  <c:v>0</c:v>
                </c:pt>
                <c:pt idx="54">
                  <c:v>6</c:v>
                </c:pt>
                <c:pt idx="55">
                  <c:v>3</c:v>
                </c:pt>
                <c:pt idx="56">
                  <c:v>6</c:v>
                </c:pt>
                <c:pt idx="57">
                  <c:v>0</c:v>
                </c:pt>
                <c:pt idx="58">
                  <c:v>0</c:v>
                </c:pt>
                <c:pt idx="59">
                  <c:v>7</c:v>
                </c:pt>
                <c:pt idx="60">
                  <c:v>4</c:v>
                </c:pt>
                <c:pt idx="61">
                  <c:v>-7</c:v>
                </c:pt>
                <c:pt idx="62">
                  <c:v>10</c:v>
                </c:pt>
                <c:pt idx="63">
                  <c:v>0</c:v>
                </c:pt>
                <c:pt idx="64">
                  <c:v>5</c:v>
                </c:pt>
                <c:pt idx="65">
                  <c:v>0</c:v>
                </c:pt>
                <c:pt idx="66">
                  <c:v>-7</c:v>
                </c:pt>
                <c:pt idx="67">
                  <c:v>-10</c:v>
                </c:pt>
                <c:pt idx="68">
                  <c:v>-6</c:v>
                </c:pt>
                <c:pt idx="69">
                  <c:v>-10</c:v>
                </c:pt>
              </c:numCache>
            </c:numRef>
          </c:val>
          <c:smooth val="0"/>
          <c:extLst xmlns:c16r2="http://schemas.microsoft.com/office/drawing/2015/06/chart">
            <c:ext xmlns:c16="http://schemas.microsoft.com/office/drawing/2014/chart" uri="{C3380CC4-5D6E-409C-BE32-E72D297353CC}">
              <c16:uniqueId val="{00000005-0E80-47BD-B86B-B8BF57CE2282}"/>
            </c:ext>
          </c:extLst>
        </c:ser>
        <c:dLbls>
          <c:showLegendKey val="0"/>
          <c:showVal val="0"/>
          <c:showCatName val="0"/>
          <c:showSerName val="0"/>
          <c:showPercent val="0"/>
          <c:showBubbleSize val="0"/>
        </c:dLbls>
        <c:marker val="1"/>
        <c:smooth val="0"/>
        <c:axId val="-1253441168"/>
        <c:axId val="-1253447696"/>
      </c:lineChart>
      <c:catAx>
        <c:axId val="-125344116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53447696"/>
        <c:crosses val="autoZero"/>
        <c:auto val="1"/>
        <c:lblAlgn val="ctr"/>
        <c:lblOffset val="100"/>
        <c:noMultiLvlLbl val="0"/>
      </c:catAx>
      <c:valAx>
        <c:axId val="-125344769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53441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Machinery</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v>Main PMI</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Analysis'!$B$38:$BS$38</c:f>
              <c:numCache>
                <c:formatCode>General</c:formatCode>
                <c:ptCount val="70"/>
                <c:pt idx="0">
                  <c:v>4</c:v>
                </c:pt>
                <c:pt idx="1">
                  <c:v>4</c:v>
                </c:pt>
                <c:pt idx="2">
                  <c:v>5</c:v>
                </c:pt>
                <c:pt idx="3">
                  <c:v>6</c:v>
                </c:pt>
                <c:pt idx="4">
                  <c:v>3</c:v>
                </c:pt>
                <c:pt idx="5">
                  <c:v>-1</c:v>
                </c:pt>
                <c:pt idx="6">
                  <c:v>1</c:v>
                </c:pt>
                <c:pt idx="7">
                  <c:v>-6</c:v>
                </c:pt>
                <c:pt idx="8">
                  <c:v>-4</c:v>
                </c:pt>
                <c:pt idx="9">
                  <c:v>-8</c:v>
                </c:pt>
                <c:pt idx="10">
                  <c:v>-8</c:v>
                </c:pt>
                <c:pt idx="11">
                  <c:v>2</c:v>
                </c:pt>
                <c:pt idx="12">
                  <c:v>0</c:v>
                </c:pt>
                <c:pt idx="13">
                  <c:v>8</c:v>
                </c:pt>
                <c:pt idx="14">
                  <c:v>4</c:v>
                </c:pt>
                <c:pt idx="15">
                  <c:v>2</c:v>
                </c:pt>
                <c:pt idx="16">
                  <c:v>2</c:v>
                </c:pt>
                <c:pt idx="17">
                  <c:v>-4</c:v>
                </c:pt>
                <c:pt idx="18">
                  <c:v>-6</c:v>
                </c:pt>
                <c:pt idx="19">
                  <c:v>-6</c:v>
                </c:pt>
                <c:pt idx="20">
                  <c:v>-1</c:v>
                </c:pt>
                <c:pt idx="21">
                  <c:v>3</c:v>
                </c:pt>
                <c:pt idx="22">
                  <c:v>5</c:v>
                </c:pt>
                <c:pt idx="23">
                  <c:v>5</c:v>
                </c:pt>
                <c:pt idx="24">
                  <c:v>15</c:v>
                </c:pt>
                <c:pt idx="25">
                  <c:v>13</c:v>
                </c:pt>
                <c:pt idx="26">
                  <c:v>11</c:v>
                </c:pt>
                <c:pt idx="27">
                  <c:v>12</c:v>
                </c:pt>
                <c:pt idx="28">
                  <c:v>12</c:v>
                </c:pt>
                <c:pt idx="29">
                  <c:v>11</c:v>
                </c:pt>
                <c:pt idx="30">
                  <c:v>12</c:v>
                </c:pt>
                <c:pt idx="31">
                  <c:v>16</c:v>
                </c:pt>
                <c:pt idx="32">
                  <c:v>14</c:v>
                </c:pt>
                <c:pt idx="33">
                  <c:v>13</c:v>
                </c:pt>
                <c:pt idx="34">
                  <c:v>16</c:v>
                </c:pt>
                <c:pt idx="35">
                  <c:v>10</c:v>
                </c:pt>
                <c:pt idx="36">
                  <c:v>13</c:v>
                </c:pt>
                <c:pt idx="37">
                  <c:v>8</c:v>
                </c:pt>
                <c:pt idx="38">
                  <c:v>11</c:v>
                </c:pt>
                <c:pt idx="39">
                  <c:v>10</c:v>
                </c:pt>
                <c:pt idx="40">
                  <c:v>6</c:v>
                </c:pt>
                <c:pt idx="41">
                  <c:v>9</c:v>
                </c:pt>
                <c:pt idx="42">
                  <c:v>9</c:v>
                </c:pt>
                <c:pt idx="43">
                  <c:v>10</c:v>
                </c:pt>
                <c:pt idx="44">
                  <c:v>5</c:v>
                </c:pt>
                <c:pt idx="45">
                  <c:v>7</c:v>
                </c:pt>
                <c:pt idx="46">
                  <c:v>9</c:v>
                </c:pt>
                <c:pt idx="47">
                  <c:v>5</c:v>
                </c:pt>
                <c:pt idx="48">
                  <c:v>3</c:v>
                </c:pt>
                <c:pt idx="49">
                  <c:v>1</c:v>
                </c:pt>
                <c:pt idx="50">
                  <c:v>6</c:v>
                </c:pt>
                <c:pt idx="51">
                  <c:v>1</c:v>
                </c:pt>
                <c:pt idx="52">
                  <c:v>1</c:v>
                </c:pt>
                <c:pt idx="53">
                  <c:v>-1</c:v>
                </c:pt>
                <c:pt idx="54">
                  <c:v>3</c:v>
                </c:pt>
                <c:pt idx="55">
                  <c:v>-3</c:v>
                </c:pt>
                <c:pt idx="56">
                  <c:v>-7</c:v>
                </c:pt>
                <c:pt idx="57">
                  <c:v>-3</c:v>
                </c:pt>
                <c:pt idx="58">
                  <c:v>-1</c:v>
                </c:pt>
                <c:pt idx="59">
                  <c:v>-1</c:v>
                </c:pt>
                <c:pt idx="60">
                  <c:v>2</c:v>
                </c:pt>
                <c:pt idx="61">
                  <c:v>-1</c:v>
                </c:pt>
                <c:pt idx="62">
                  <c:v>-9</c:v>
                </c:pt>
                <c:pt idx="63">
                  <c:v>-6</c:v>
                </c:pt>
                <c:pt idx="64">
                  <c:v>-1</c:v>
                </c:pt>
                <c:pt idx="65">
                  <c:v>-2</c:v>
                </c:pt>
                <c:pt idx="66">
                  <c:v>7</c:v>
                </c:pt>
                <c:pt idx="67">
                  <c:v>4</c:v>
                </c:pt>
                <c:pt idx="68">
                  <c:v>10</c:v>
                </c:pt>
                <c:pt idx="69">
                  <c:v>7</c:v>
                </c:pt>
              </c:numCache>
            </c:numRef>
          </c:val>
          <c:extLst xmlns:c16r2="http://schemas.microsoft.com/office/drawing/2015/06/chart">
            <c:ext xmlns:c16="http://schemas.microsoft.com/office/drawing/2014/chart" uri="{C3380CC4-5D6E-409C-BE32-E72D297353CC}">
              <c16:uniqueId val="{00000000-9890-45D7-B8DE-534DE6D83FB6}"/>
            </c:ext>
          </c:extLst>
        </c:ser>
        <c:dLbls>
          <c:showLegendKey val="0"/>
          <c:showVal val="0"/>
          <c:showCatName val="0"/>
          <c:showSerName val="0"/>
          <c:showPercent val="0"/>
          <c:showBubbleSize val="0"/>
        </c:dLbls>
        <c:gapWidth val="219"/>
        <c:overlap val="-27"/>
        <c:axId val="-1253443888"/>
        <c:axId val="-1253446608"/>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Analysis'!$B$59:$BS$59</c:f>
              <c:numCache>
                <c:formatCode>General</c:formatCode>
                <c:ptCount val="70"/>
                <c:pt idx="0">
                  <c:v>0</c:v>
                </c:pt>
                <c:pt idx="1">
                  <c:v>4</c:v>
                </c:pt>
                <c:pt idx="2">
                  <c:v>4</c:v>
                </c:pt>
                <c:pt idx="3">
                  <c:v>6</c:v>
                </c:pt>
                <c:pt idx="4">
                  <c:v>5</c:v>
                </c:pt>
                <c:pt idx="5">
                  <c:v>1</c:v>
                </c:pt>
                <c:pt idx="6">
                  <c:v>-2</c:v>
                </c:pt>
                <c:pt idx="7">
                  <c:v>-3</c:v>
                </c:pt>
                <c:pt idx="8">
                  <c:v>0</c:v>
                </c:pt>
                <c:pt idx="9">
                  <c:v>-5</c:v>
                </c:pt>
                <c:pt idx="10">
                  <c:v>-2</c:v>
                </c:pt>
                <c:pt idx="11">
                  <c:v>3</c:v>
                </c:pt>
                <c:pt idx="12">
                  <c:v>9</c:v>
                </c:pt>
                <c:pt idx="13">
                  <c:v>7</c:v>
                </c:pt>
                <c:pt idx="14">
                  <c:v>7</c:v>
                </c:pt>
                <c:pt idx="15">
                  <c:v>5</c:v>
                </c:pt>
                <c:pt idx="16">
                  <c:v>0</c:v>
                </c:pt>
                <c:pt idx="17">
                  <c:v>-3</c:v>
                </c:pt>
                <c:pt idx="18">
                  <c:v>-3</c:v>
                </c:pt>
                <c:pt idx="19">
                  <c:v>1</c:v>
                </c:pt>
                <c:pt idx="20">
                  <c:v>-1</c:v>
                </c:pt>
                <c:pt idx="21">
                  <c:v>2</c:v>
                </c:pt>
                <c:pt idx="22">
                  <c:v>4</c:v>
                </c:pt>
                <c:pt idx="23">
                  <c:v>3</c:v>
                </c:pt>
                <c:pt idx="24">
                  <c:v>14</c:v>
                </c:pt>
                <c:pt idx="25">
                  <c:v>10</c:v>
                </c:pt>
                <c:pt idx="26">
                  <c:v>12</c:v>
                </c:pt>
                <c:pt idx="27">
                  <c:v>12</c:v>
                </c:pt>
                <c:pt idx="28">
                  <c:v>13</c:v>
                </c:pt>
                <c:pt idx="29">
                  <c:v>1</c:v>
                </c:pt>
                <c:pt idx="30">
                  <c:v>4</c:v>
                </c:pt>
                <c:pt idx="31">
                  <c:v>7</c:v>
                </c:pt>
                <c:pt idx="32">
                  <c:v>9</c:v>
                </c:pt>
                <c:pt idx="33">
                  <c:v>10</c:v>
                </c:pt>
                <c:pt idx="34">
                  <c:v>15</c:v>
                </c:pt>
                <c:pt idx="35">
                  <c:v>10</c:v>
                </c:pt>
                <c:pt idx="36">
                  <c:v>6</c:v>
                </c:pt>
                <c:pt idx="37">
                  <c:v>1</c:v>
                </c:pt>
                <c:pt idx="38">
                  <c:v>1</c:v>
                </c:pt>
                <c:pt idx="39">
                  <c:v>6</c:v>
                </c:pt>
                <c:pt idx="40">
                  <c:v>4</c:v>
                </c:pt>
                <c:pt idx="41">
                  <c:v>10</c:v>
                </c:pt>
                <c:pt idx="42">
                  <c:v>3</c:v>
                </c:pt>
                <c:pt idx="43">
                  <c:v>5</c:v>
                </c:pt>
                <c:pt idx="44">
                  <c:v>6</c:v>
                </c:pt>
                <c:pt idx="45">
                  <c:v>4</c:v>
                </c:pt>
                <c:pt idx="46">
                  <c:v>6</c:v>
                </c:pt>
                <c:pt idx="47">
                  <c:v>-1</c:v>
                </c:pt>
                <c:pt idx="48">
                  <c:v>1</c:v>
                </c:pt>
                <c:pt idx="49">
                  <c:v>2</c:v>
                </c:pt>
                <c:pt idx="50">
                  <c:v>3</c:v>
                </c:pt>
                <c:pt idx="51">
                  <c:v>4</c:v>
                </c:pt>
                <c:pt idx="52">
                  <c:v>-2</c:v>
                </c:pt>
                <c:pt idx="53">
                  <c:v>0</c:v>
                </c:pt>
                <c:pt idx="54">
                  <c:v>3</c:v>
                </c:pt>
                <c:pt idx="55">
                  <c:v>0</c:v>
                </c:pt>
                <c:pt idx="56">
                  <c:v>-3</c:v>
                </c:pt>
                <c:pt idx="57">
                  <c:v>-5</c:v>
                </c:pt>
                <c:pt idx="58">
                  <c:v>-1</c:v>
                </c:pt>
                <c:pt idx="59">
                  <c:v>1</c:v>
                </c:pt>
                <c:pt idx="60">
                  <c:v>3</c:v>
                </c:pt>
                <c:pt idx="61">
                  <c:v>-1</c:v>
                </c:pt>
                <c:pt idx="62">
                  <c:v>-8</c:v>
                </c:pt>
                <c:pt idx="63">
                  <c:v>-4</c:v>
                </c:pt>
                <c:pt idx="64">
                  <c:v>2</c:v>
                </c:pt>
                <c:pt idx="65">
                  <c:v>1</c:v>
                </c:pt>
                <c:pt idx="66">
                  <c:v>9</c:v>
                </c:pt>
                <c:pt idx="67">
                  <c:v>3</c:v>
                </c:pt>
                <c:pt idx="68">
                  <c:v>6</c:v>
                </c:pt>
                <c:pt idx="69">
                  <c:v>6</c:v>
                </c:pt>
              </c:numCache>
            </c:numRef>
          </c:val>
          <c:smooth val="0"/>
          <c:extLst xmlns:c16r2="http://schemas.microsoft.com/office/drawing/2015/06/chart">
            <c:ext xmlns:c16="http://schemas.microsoft.com/office/drawing/2014/chart" uri="{C3380CC4-5D6E-409C-BE32-E72D297353CC}">
              <c16:uniqueId val="{00000001-9890-45D7-B8DE-534DE6D83FB6}"/>
            </c:ext>
          </c:extLst>
        </c:ser>
        <c:ser>
          <c:idx val="2"/>
          <c:order val="2"/>
          <c:tx>
            <c:v>Production</c:v>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Analysis'!$BN$79:$BS$79</c:f>
              <c:numCache>
                <c:formatCode>General</c:formatCode>
                <c:ptCount val="6"/>
                <c:pt idx="0">
                  <c:v>3</c:v>
                </c:pt>
                <c:pt idx="1">
                  <c:v>3</c:v>
                </c:pt>
                <c:pt idx="2">
                  <c:v>0</c:v>
                </c:pt>
                <c:pt idx="3">
                  <c:v>10</c:v>
                </c:pt>
                <c:pt idx="4">
                  <c:v>6</c:v>
                </c:pt>
                <c:pt idx="5">
                  <c:v>5</c:v>
                </c:pt>
              </c:numCache>
            </c:numRef>
          </c:val>
          <c:smooth val="0"/>
          <c:extLst xmlns:c16r2="http://schemas.microsoft.com/office/drawing/2015/06/chart">
            <c:ext xmlns:c16="http://schemas.microsoft.com/office/drawing/2014/chart" uri="{C3380CC4-5D6E-409C-BE32-E72D297353CC}">
              <c16:uniqueId val="{00000002-9890-45D7-B8DE-534DE6D83FB6}"/>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Analysis'!$B$99:$BS$99</c:f>
              <c:numCache>
                <c:formatCode>General</c:formatCode>
                <c:ptCount val="70"/>
                <c:pt idx="0">
                  <c:v>-1</c:v>
                </c:pt>
                <c:pt idx="1">
                  <c:v>2</c:v>
                </c:pt>
                <c:pt idx="2">
                  <c:v>2</c:v>
                </c:pt>
                <c:pt idx="3">
                  <c:v>5</c:v>
                </c:pt>
                <c:pt idx="4">
                  <c:v>7</c:v>
                </c:pt>
                <c:pt idx="5">
                  <c:v>-2</c:v>
                </c:pt>
                <c:pt idx="6">
                  <c:v>3</c:v>
                </c:pt>
                <c:pt idx="7">
                  <c:v>4</c:v>
                </c:pt>
                <c:pt idx="8">
                  <c:v>-1</c:v>
                </c:pt>
                <c:pt idx="9">
                  <c:v>-2</c:v>
                </c:pt>
                <c:pt idx="10">
                  <c:v>-2</c:v>
                </c:pt>
                <c:pt idx="11">
                  <c:v>1</c:v>
                </c:pt>
                <c:pt idx="12">
                  <c:v>-2</c:v>
                </c:pt>
                <c:pt idx="13">
                  <c:v>3</c:v>
                </c:pt>
                <c:pt idx="14">
                  <c:v>6</c:v>
                </c:pt>
                <c:pt idx="15">
                  <c:v>2</c:v>
                </c:pt>
                <c:pt idx="16">
                  <c:v>-4</c:v>
                </c:pt>
                <c:pt idx="17">
                  <c:v>-4</c:v>
                </c:pt>
                <c:pt idx="18">
                  <c:v>-3</c:v>
                </c:pt>
                <c:pt idx="19">
                  <c:v>-2</c:v>
                </c:pt>
                <c:pt idx="20">
                  <c:v>5</c:v>
                </c:pt>
                <c:pt idx="21">
                  <c:v>1</c:v>
                </c:pt>
                <c:pt idx="22">
                  <c:v>3</c:v>
                </c:pt>
                <c:pt idx="23">
                  <c:v>7</c:v>
                </c:pt>
                <c:pt idx="24">
                  <c:v>8</c:v>
                </c:pt>
                <c:pt idx="25">
                  <c:v>8</c:v>
                </c:pt>
                <c:pt idx="26">
                  <c:v>2</c:v>
                </c:pt>
                <c:pt idx="27">
                  <c:v>5</c:v>
                </c:pt>
                <c:pt idx="28">
                  <c:v>2</c:v>
                </c:pt>
                <c:pt idx="29">
                  <c:v>1</c:v>
                </c:pt>
                <c:pt idx="30">
                  <c:v>12</c:v>
                </c:pt>
                <c:pt idx="31">
                  <c:v>11</c:v>
                </c:pt>
                <c:pt idx="32">
                  <c:v>10</c:v>
                </c:pt>
                <c:pt idx="33">
                  <c:v>10</c:v>
                </c:pt>
                <c:pt idx="34">
                  <c:v>10</c:v>
                </c:pt>
                <c:pt idx="35">
                  <c:v>7</c:v>
                </c:pt>
                <c:pt idx="36">
                  <c:v>8</c:v>
                </c:pt>
                <c:pt idx="37">
                  <c:v>5</c:v>
                </c:pt>
                <c:pt idx="38">
                  <c:v>9</c:v>
                </c:pt>
                <c:pt idx="39">
                  <c:v>2</c:v>
                </c:pt>
                <c:pt idx="40">
                  <c:v>7</c:v>
                </c:pt>
                <c:pt idx="41">
                  <c:v>5</c:v>
                </c:pt>
                <c:pt idx="42">
                  <c:v>3</c:v>
                </c:pt>
                <c:pt idx="43">
                  <c:v>5</c:v>
                </c:pt>
                <c:pt idx="44">
                  <c:v>3</c:v>
                </c:pt>
                <c:pt idx="45">
                  <c:v>1</c:v>
                </c:pt>
                <c:pt idx="46">
                  <c:v>2</c:v>
                </c:pt>
                <c:pt idx="47">
                  <c:v>5</c:v>
                </c:pt>
                <c:pt idx="48">
                  <c:v>3</c:v>
                </c:pt>
                <c:pt idx="49">
                  <c:v>-1</c:v>
                </c:pt>
                <c:pt idx="50">
                  <c:v>4</c:v>
                </c:pt>
                <c:pt idx="51">
                  <c:v>1</c:v>
                </c:pt>
                <c:pt idx="52">
                  <c:v>4</c:v>
                </c:pt>
                <c:pt idx="53">
                  <c:v>2</c:v>
                </c:pt>
                <c:pt idx="54">
                  <c:v>-1</c:v>
                </c:pt>
                <c:pt idx="55">
                  <c:v>-1</c:v>
                </c:pt>
                <c:pt idx="56">
                  <c:v>-6</c:v>
                </c:pt>
                <c:pt idx="57">
                  <c:v>-1</c:v>
                </c:pt>
                <c:pt idx="58">
                  <c:v>-1</c:v>
                </c:pt>
                <c:pt idx="59">
                  <c:v>-5</c:v>
                </c:pt>
                <c:pt idx="60">
                  <c:v>-4</c:v>
                </c:pt>
                <c:pt idx="61">
                  <c:v>-1</c:v>
                </c:pt>
                <c:pt idx="62">
                  <c:v>-12</c:v>
                </c:pt>
                <c:pt idx="63">
                  <c:v>-10</c:v>
                </c:pt>
                <c:pt idx="64">
                  <c:v>-2</c:v>
                </c:pt>
                <c:pt idx="65">
                  <c:v>-1</c:v>
                </c:pt>
                <c:pt idx="66">
                  <c:v>0</c:v>
                </c:pt>
                <c:pt idx="67">
                  <c:v>-2</c:v>
                </c:pt>
                <c:pt idx="68">
                  <c:v>3</c:v>
                </c:pt>
                <c:pt idx="69">
                  <c:v>3</c:v>
                </c:pt>
              </c:numCache>
            </c:numRef>
          </c:val>
          <c:smooth val="0"/>
          <c:extLst xmlns:c16r2="http://schemas.microsoft.com/office/drawing/2015/06/chart">
            <c:ext xmlns:c16="http://schemas.microsoft.com/office/drawing/2014/chart" uri="{C3380CC4-5D6E-409C-BE32-E72D297353CC}">
              <c16:uniqueId val="{00000003-9890-45D7-B8DE-534DE6D83FB6}"/>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Analysis'!$B$119:$BS$119</c:f>
              <c:numCache>
                <c:formatCode>General</c:formatCode>
                <c:ptCount val="70"/>
                <c:pt idx="0">
                  <c:v>-2</c:v>
                </c:pt>
                <c:pt idx="1">
                  <c:v>-3</c:v>
                </c:pt>
                <c:pt idx="2">
                  <c:v>-4</c:v>
                </c:pt>
                <c:pt idx="3">
                  <c:v>0</c:v>
                </c:pt>
                <c:pt idx="4">
                  <c:v>5</c:v>
                </c:pt>
                <c:pt idx="5">
                  <c:v>2</c:v>
                </c:pt>
                <c:pt idx="6">
                  <c:v>-2</c:v>
                </c:pt>
                <c:pt idx="7">
                  <c:v>3</c:v>
                </c:pt>
                <c:pt idx="8">
                  <c:v>3</c:v>
                </c:pt>
                <c:pt idx="9">
                  <c:v>2</c:v>
                </c:pt>
                <c:pt idx="10">
                  <c:v>4</c:v>
                </c:pt>
                <c:pt idx="11">
                  <c:v>-3</c:v>
                </c:pt>
                <c:pt idx="12">
                  <c:v>-3</c:v>
                </c:pt>
                <c:pt idx="13">
                  <c:v>3</c:v>
                </c:pt>
                <c:pt idx="14">
                  <c:v>3</c:v>
                </c:pt>
                <c:pt idx="15">
                  <c:v>-5</c:v>
                </c:pt>
                <c:pt idx="16">
                  <c:v>-4</c:v>
                </c:pt>
                <c:pt idx="17">
                  <c:v>4</c:v>
                </c:pt>
                <c:pt idx="18">
                  <c:v>-3</c:v>
                </c:pt>
                <c:pt idx="19">
                  <c:v>-4</c:v>
                </c:pt>
                <c:pt idx="20">
                  <c:v>-3</c:v>
                </c:pt>
                <c:pt idx="21">
                  <c:v>-1</c:v>
                </c:pt>
                <c:pt idx="22">
                  <c:v>-1</c:v>
                </c:pt>
                <c:pt idx="23">
                  <c:v>-8</c:v>
                </c:pt>
                <c:pt idx="24">
                  <c:v>-12</c:v>
                </c:pt>
                <c:pt idx="25">
                  <c:v>-11</c:v>
                </c:pt>
                <c:pt idx="26">
                  <c:v>-8</c:v>
                </c:pt>
                <c:pt idx="27">
                  <c:v>-3</c:v>
                </c:pt>
                <c:pt idx="28">
                  <c:v>-4</c:v>
                </c:pt>
                <c:pt idx="29">
                  <c:v>-10</c:v>
                </c:pt>
                <c:pt idx="30">
                  <c:v>-9</c:v>
                </c:pt>
                <c:pt idx="31">
                  <c:v>-9</c:v>
                </c:pt>
                <c:pt idx="32">
                  <c:v>-11</c:v>
                </c:pt>
                <c:pt idx="33">
                  <c:v>-7</c:v>
                </c:pt>
                <c:pt idx="34">
                  <c:v>-10</c:v>
                </c:pt>
                <c:pt idx="35">
                  <c:v>-9</c:v>
                </c:pt>
                <c:pt idx="36">
                  <c:v>11</c:v>
                </c:pt>
                <c:pt idx="37">
                  <c:v>-12</c:v>
                </c:pt>
                <c:pt idx="38">
                  <c:v>-15</c:v>
                </c:pt>
                <c:pt idx="39">
                  <c:v>-14</c:v>
                </c:pt>
                <c:pt idx="40">
                  <c:v>-11</c:v>
                </c:pt>
                <c:pt idx="41">
                  <c:v>-15</c:v>
                </c:pt>
                <c:pt idx="42">
                  <c:v>-15</c:v>
                </c:pt>
                <c:pt idx="43">
                  <c:v>-8</c:v>
                </c:pt>
                <c:pt idx="44">
                  <c:v>-9</c:v>
                </c:pt>
                <c:pt idx="45">
                  <c:v>-10</c:v>
                </c:pt>
                <c:pt idx="46">
                  <c:v>-7</c:v>
                </c:pt>
                <c:pt idx="47">
                  <c:v>5</c:v>
                </c:pt>
                <c:pt idx="48">
                  <c:v>-3</c:v>
                </c:pt>
                <c:pt idx="49">
                  <c:v>-7</c:v>
                </c:pt>
                <c:pt idx="50">
                  <c:v>-6</c:v>
                </c:pt>
                <c:pt idx="51">
                  <c:v>-2</c:v>
                </c:pt>
                <c:pt idx="52">
                  <c:v>-3</c:v>
                </c:pt>
                <c:pt idx="53">
                  <c:v>0</c:v>
                </c:pt>
                <c:pt idx="54">
                  <c:v>-5</c:v>
                </c:pt>
                <c:pt idx="55">
                  <c:v>-2</c:v>
                </c:pt>
                <c:pt idx="56">
                  <c:v>1</c:v>
                </c:pt>
                <c:pt idx="57">
                  <c:v>1</c:v>
                </c:pt>
                <c:pt idx="58">
                  <c:v>-3</c:v>
                </c:pt>
                <c:pt idx="59">
                  <c:v>-1</c:v>
                </c:pt>
                <c:pt idx="60">
                  <c:v>-1</c:v>
                </c:pt>
                <c:pt idx="61">
                  <c:v>-9</c:v>
                </c:pt>
                <c:pt idx="62">
                  <c:v>-7</c:v>
                </c:pt>
                <c:pt idx="63">
                  <c:v>-15</c:v>
                </c:pt>
                <c:pt idx="64">
                  <c:v>-1</c:v>
                </c:pt>
                <c:pt idx="65">
                  <c:v>-3</c:v>
                </c:pt>
                <c:pt idx="66">
                  <c:v>2</c:v>
                </c:pt>
                <c:pt idx="67">
                  <c:v>-7</c:v>
                </c:pt>
                <c:pt idx="68">
                  <c:v>-9</c:v>
                </c:pt>
                <c:pt idx="69">
                  <c:v>-6</c:v>
                </c:pt>
              </c:numCache>
            </c:numRef>
          </c:val>
          <c:smooth val="0"/>
          <c:extLst xmlns:c16r2="http://schemas.microsoft.com/office/drawing/2015/06/chart">
            <c:ext xmlns:c16="http://schemas.microsoft.com/office/drawing/2014/chart" uri="{C3380CC4-5D6E-409C-BE32-E72D297353CC}">
              <c16:uniqueId val="{00000004-9890-45D7-B8DE-534DE6D83FB6}"/>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Analysis'!$B$27:$BS$27</c:f>
              <c:strCache>
                <c:ptCount val="70"/>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strCache>
            </c:strRef>
          </c:cat>
          <c:val>
            <c:numRef>
              <c:f>'MAIN Analysis'!$B$139:$BS$139</c:f>
              <c:numCache>
                <c:formatCode>General</c:formatCode>
                <c:ptCount val="70"/>
                <c:pt idx="0">
                  <c:v>4</c:v>
                </c:pt>
                <c:pt idx="1">
                  <c:v>0</c:v>
                </c:pt>
                <c:pt idx="2">
                  <c:v>6</c:v>
                </c:pt>
                <c:pt idx="3">
                  <c:v>1</c:v>
                </c:pt>
                <c:pt idx="4">
                  <c:v>0</c:v>
                </c:pt>
                <c:pt idx="5">
                  <c:v>5</c:v>
                </c:pt>
                <c:pt idx="6">
                  <c:v>3</c:v>
                </c:pt>
                <c:pt idx="7">
                  <c:v>-4</c:v>
                </c:pt>
                <c:pt idx="8">
                  <c:v>-5</c:v>
                </c:pt>
                <c:pt idx="9">
                  <c:v>-6</c:v>
                </c:pt>
                <c:pt idx="10">
                  <c:v>-5</c:v>
                </c:pt>
                <c:pt idx="11">
                  <c:v>-7</c:v>
                </c:pt>
                <c:pt idx="12">
                  <c:v>-7</c:v>
                </c:pt>
                <c:pt idx="13">
                  <c:v>-6</c:v>
                </c:pt>
                <c:pt idx="14">
                  <c:v>-2</c:v>
                </c:pt>
                <c:pt idx="15">
                  <c:v>-10</c:v>
                </c:pt>
                <c:pt idx="16">
                  <c:v>5</c:v>
                </c:pt>
                <c:pt idx="17">
                  <c:v>3</c:v>
                </c:pt>
                <c:pt idx="18">
                  <c:v>-4</c:v>
                </c:pt>
                <c:pt idx="19">
                  <c:v>-6</c:v>
                </c:pt>
                <c:pt idx="20">
                  <c:v>-6</c:v>
                </c:pt>
                <c:pt idx="21">
                  <c:v>-5</c:v>
                </c:pt>
                <c:pt idx="22">
                  <c:v>1</c:v>
                </c:pt>
                <c:pt idx="23">
                  <c:v>-4</c:v>
                </c:pt>
                <c:pt idx="24">
                  <c:v>3</c:v>
                </c:pt>
                <c:pt idx="25">
                  <c:v>-1</c:v>
                </c:pt>
                <c:pt idx="26">
                  <c:v>-7</c:v>
                </c:pt>
                <c:pt idx="27">
                  <c:v>0</c:v>
                </c:pt>
                <c:pt idx="28">
                  <c:v>-2</c:v>
                </c:pt>
                <c:pt idx="29">
                  <c:v>3</c:v>
                </c:pt>
                <c:pt idx="30">
                  <c:v>1</c:v>
                </c:pt>
                <c:pt idx="31">
                  <c:v>5</c:v>
                </c:pt>
                <c:pt idx="32">
                  <c:v>5</c:v>
                </c:pt>
                <c:pt idx="33">
                  <c:v>3</c:v>
                </c:pt>
                <c:pt idx="34">
                  <c:v>3</c:v>
                </c:pt>
                <c:pt idx="35">
                  <c:v>-2</c:v>
                </c:pt>
                <c:pt idx="36">
                  <c:v>4</c:v>
                </c:pt>
                <c:pt idx="37">
                  <c:v>0</c:v>
                </c:pt>
                <c:pt idx="38">
                  <c:v>0</c:v>
                </c:pt>
                <c:pt idx="39">
                  <c:v>1</c:v>
                </c:pt>
                <c:pt idx="40">
                  <c:v>1</c:v>
                </c:pt>
                <c:pt idx="41">
                  <c:v>-2</c:v>
                </c:pt>
                <c:pt idx="42">
                  <c:v>6</c:v>
                </c:pt>
                <c:pt idx="43">
                  <c:v>1</c:v>
                </c:pt>
                <c:pt idx="44">
                  <c:v>-1</c:v>
                </c:pt>
                <c:pt idx="45">
                  <c:v>1</c:v>
                </c:pt>
                <c:pt idx="46">
                  <c:v>3</c:v>
                </c:pt>
                <c:pt idx="47">
                  <c:v>2</c:v>
                </c:pt>
                <c:pt idx="48">
                  <c:v>4</c:v>
                </c:pt>
                <c:pt idx="49">
                  <c:v>-1</c:v>
                </c:pt>
                <c:pt idx="50">
                  <c:v>4</c:v>
                </c:pt>
                <c:pt idx="51">
                  <c:v>0</c:v>
                </c:pt>
                <c:pt idx="52">
                  <c:v>1</c:v>
                </c:pt>
                <c:pt idx="53">
                  <c:v>0</c:v>
                </c:pt>
                <c:pt idx="54">
                  <c:v>0</c:v>
                </c:pt>
                <c:pt idx="55">
                  <c:v>-3</c:v>
                </c:pt>
                <c:pt idx="56">
                  <c:v>-4</c:v>
                </c:pt>
                <c:pt idx="57">
                  <c:v>-4</c:v>
                </c:pt>
                <c:pt idx="58">
                  <c:v>-3</c:v>
                </c:pt>
                <c:pt idx="59">
                  <c:v>-1</c:v>
                </c:pt>
                <c:pt idx="60">
                  <c:v>-3</c:v>
                </c:pt>
                <c:pt idx="61">
                  <c:v>-5</c:v>
                </c:pt>
                <c:pt idx="62">
                  <c:v>2</c:v>
                </c:pt>
                <c:pt idx="63">
                  <c:v>-5</c:v>
                </c:pt>
                <c:pt idx="64">
                  <c:v>-4</c:v>
                </c:pt>
                <c:pt idx="65">
                  <c:v>-6</c:v>
                </c:pt>
                <c:pt idx="66">
                  <c:v>-1</c:v>
                </c:pt>
                <c:pt idx="67">
                  <c:v>-7</c:v>
                </c:pt>
                <c:pt idx="68">
                  <c:v>0</c:v>
                </c:pt>
                <c:pt idx="69">
                  <c:v>-4</c:v>
                </c:pt>
              </c:numCache>
            </c:numRef>
          </c:val>
          <c:smooth val="0"/>
          <c:extLst xmlns:c16r2="http://schemas.microsoft.com/office/drawing/2015/06/chart">
            <c:ext xmlns:c16="http://schemas.microsoft.com/office/drawing/2014/chart" uri="{C3380CC4-5D6E-409C-BE32-E72D297353CC}">
              <c16:uniqueId val="{00000005-9890-45D7-B8DE-534DE6D83FB6}"/>
            </c:ext>
          </c:extLst>
        </c:ser>
        <c:dLbls>
          <c:showLegendKey val="0"/>
          <c:showVal val="0"/>
          <c:showCatName val="0"/>
          <c:showSerName val="0"/>
          <c:showPercent val="0"/>
          <c:showBubbleSize val="0"/>
        </c:dLbls>
        <c:marker val="1"/>
        <c:smooth val="0"/>
        <c:axId val="-1253443888"/>
        <c:axId val="-1253446608"/>
      </c:lineChart>
      <c:catAx>
        <c:axId val="-125344388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53446608"/>
        <c:crosses val="autoZero"/>
        <c:auto val="1"/>
        <c:lblAlgn val="ctr"/>
        <c:lblOffset val="100"/>
        <c:noMultiLvlLbl val="0"/>
      </c:catAx>
      <c:valAx>
        <c:axId val="-12534466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534438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Textile Mills</a:t>
            </a:r>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2.1639512345237061E-2"/>
          <c:y val="5.8327292803634939E-2"/>
          <c:w val="0.97343027894610656"/>
          <c:h val="0.88633549111626786"/>
        </c:manualLayout>
      </c:layout>
      <c:barChart>
        <c:barDir val="col"/>
        <c:grouping val="clustered"/>
        <c:varyColors val="0"/>
        <c:ser>
          <c:idx val="0"/>
          <c:order val="0"/>
          <c:tx>
            <c:v>Textile Mill as a whole</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Analysis'!$B$28:$BZ$28</c:f>
              <c:numCache>
                <c:formatCode>General</c:formatCode>
                <c:ptCount val="77"/>
                <c:pt idx="0">
                  <c:v>-2</c:v>
                </c:pt>
                <c:pt idx="1">
                  <c:v>-3</c:v>
                </c:pt>
                <c:pt idx="2">
                  <c:v>-6</c:v>
                </c:pt>
                <c:pt idx="3">
                  <c:v>4</c:v>
                </c:pt>
                <c:pt idx="4">
                  <c:v>-2</c:v>
                </c:pt>
                <c:pt idx="5">
                  <c:v>0</c:v>
                </c:pt>
                <c:pt idx="6">
                  <c:v>10</c:v>
                </c:pt>
                <c:pt idx="7">
                  <c:v>6</c:v>
                </c:pt>
                <c:pt idx="8">
                  <c:v>0</c:v>
                </c:pt>
                <c:pt idx="9">
                  <c:v>0</c:v>
                </c:pt>
                <c:pt idx="10">
                  <c:v>5</c:v>
                </c:pt>
                <c:pt idx="11">
                  <c:v>8</c:v>
                </c:pt>
                <c:pt idx="12">
                  <c:v>9</c:v>
                </c:pt>
                <c:pt idx="13">
                  <c:v>-4</c:v>
                </c:pt>
                <c:pt idx="14">
                  <c:v>0</c:v>
                </c:pt>
                <c:pt idx="15">
                  <c:v>11</c:v>
                </c:pt>
                <c:pt idx="16">
                  <c:v>12</c:v>
                </c:pt>
                <c:pt idx="17">
                  <c:v>11</c:v>
                </c:pt>
                <c:pt idx="18">
                  <c:v>-5</c:v>
                </c:pt>
                <c:pt idx="19">
                  <c:v>5</c:v>
                </c:pt>
                <c:pt idx="20">
                  <c:v>10</c:v>
                </c:pt>
                <c:pt idx="21">
                  <c:v>0</c:v>
                </c:pt>
                <c:pt idx="22">
                  <c:v>-3</c:v>
                </c:pt>
                <c:pt idx="23">
                  <c:v>0</c:v>
                </c:pt>
                <c:pt idx="24">
                  <c:v>17</c:v>
                </c:pt>
                <c:pt idx="25">
                  <c:v>14</c:v>
                </c:pt>
                <c:pt idx="26">
                  <c:v>4</c:v>
                </c:pt>
                <c:pt idx="27">
                  <c:v>0</c:v>
                </c:pt>
                <c:pt idx="28">
                  <c:v>0</c:v>
                </c:pt>
                <c:pt idx="29">
                  <c:v>0</c:v>
                </c:pt>
                <c:pt idx="30">
                  <c:v>14</c:v>
                </c:pt>
                <c:pt idx="31">
                  <c:v>17</c:v>
                </c:pt>
                <c:pt idx="32">
                  <c:v>7</c:v>
                </c:pt>
                <c:pt idx="33">
                  <c:v>0</c:v>
                </c:pt>
                <c:pt idx="34">
                  <c:v>-1</c:v>
                </c:pt>
                <c:pt idx="35">
                  <c:v>14</c:v>
                </c:pt>
                <c:pt idx="36">
                  <c:v>5</c:v>
                </c:pt>
                <c:pt idx="37">
                  <c:v>6</c:v>
                </c:pt>
                <c:pt idx="38">
                  <c:v>0</c:v>
                </c:pt>
                <c:pt idx="39">
                  <c:v>16</c:v>
                </c:pt>
                <c:pt idx="40">
                  <c:v>17</c:v>
                </c:pt>
                <c:pt idx="41">
                  <c:v>17</c:v>
                </c:pt>
                <c:pt idx="42">
                  <c:v>14</c:v>
                </c:pt>
                <c:pt idx="43">
                  <c:v>15</c:v>
                </c:pt>
                <c:pt idx="44">
                  <c:v>13</c:v>
                </c:pt>
                <c:pt idx="45">
                  <c:v>10</c:v>
                </c:pt>
                <c:pt idx="46">
                  <c:v>11</c:v>
                </c:pt>
                <c:pt idx="47">
                  <c:v>14</c:v>
                </c:pt>
                <c:pt idx="48">
                  <c:v>15</c:v>
                </c:pt>
                <c:pt idx="49">
                  <c:v>15</c:v>
                </c:pt>
                <c:pt idx="50">
                  <c:v>13</c:v>
                </c:pt>
                <c:pt idx="51">
                  <c:v>8</c:v>
                </c:pt>
                <c:pt idx="52">
                  <c:v>10</c:v>
                </c:pt>
                <c:pt idx="53">
                  <c:v>3</c:v>
                </c:pt>
                <c:pt idx="54">
                  <c:v>9</c:v>
                </c:pt>
                <c:pt idx="55">
                  <c:v>-11</c:v>
                </c:pt>
                <c:pt idx="56">
                  <c:v>-10</c:v>
                </c:pt>
                <c:pt idx="57">
                  <c:v>-10</c:v>
                </c:pt>
                <c:pt idx="58">
                  <c:v>-5</c:v>
                </c:pt>
                <c:pt idx="59">
                  <c:v>-4</c:v>
                </c:pt>
                <c:pt idx="60">
                  <c:v>9</c:v>
                </c:pt>
                <c:pt idx="61">
                  <c:v>-5</c:v>
                </c:pt>
                <c:pt idx="62">
                  <c:v>-12</c:v>
                </c:pt>
                <c:pt idx="63">
                  <c:v>0</c:v>
                </c:pt>
                <c:pt idx="64">
                  <c:v>13</c:v>
                </c:pt>
                <c:pt idx="65">
                  <c:v>11</c:v>
                </c:pt>
                <c:pt idx="66">
                  <c:v>12</c:v>
                </c:pt>
                <c:pt idx="67">
                  <c:v>3</c:v>
                </c:pt>
                <c:pt idx="68">
                  <c:v>-2</c:v>
                </c:pt>
                <c:pt idx="69">
                  <c:v>14</c:v>
                </c:pt>
                <c:pt idx="70">
                  <c:v>4</c:v>
                </c:pt>
                <c:pt idx="71">
                  <c:v>2</c:v>
                </c:pt>
                <c:pt idx="72">
                  <c:v>16</c:v>
                </c:pt>
                <c:pt idx="73">
                  <c:v>17</c:v>
                </c:pt>
                <c:pt idx="74">
                  <c:v>17</c:v>
                </c:pt>
                <c:pt idx="75">
                  <c:v>13</c:v>
                </c:pt>
                <c:pt idx="76">
                  <c:v>7</c:v>
                </c:pt>
              </c:numCache>
            </c:numRef>
          </c:val>
          <c:extLst xmlns:c16r2="http://schemas.microsoft.com/office/drawing/2015/06/chart">
            <c:ext xmlns:c16="http://schemas.microsoft.com/office/drawing/2014/chart" uri="{C3380CC4-5D6E-409C-BE32-E72D297353CC}">
              <c16:uniqueId val="{00000000-2F5B-4209-A468-4BD0F4EF9BCE}"/>
            </c:ext>
          </c:extLst>
        </c:ser>
        <c:dLbls>
          <c:showLegendKey val="0"/>
          <c:showVal val="0"/>
          <c:showCatName val="0"/>
          <c:showSerName val="0"/>
          <c:showPercent val="0"/>
          <c:showBubbleSize val="0"/>
        </c:dLbls>
        <c:gapWidth val="219"/>
        <c:overlap val="-27"/>
        <c:axId val="-1253438448"/>
        <c:axId val="-1253438992"/>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Analysis'!$B$49:$BZ$49</c:f>
              <c:numCache>
                <c:formatCode>General</c:formatCode>
                <c:ptCount val="77"/>
                <c:pt idx="0">
                  <c:v>-4</c:v>
                </c:pt>
                <c:pt idx="1">
                  <c:v>-4</c:v>
                </c:pt>
                <c:pt idx="2">
                  <c:v>-6</c:v>
                </c:pt>
                <c:pt idx="3">
                  <c:v>-1</c:v>
                </c:pt>
                <c:pt idx="4">
                  <c:v>0</c:v>
                </c:pt>
                <c:pt idx="5">
                  <c:v>0</c:v>
                </c:pt>
                <c:pt idx="6">
                  <c:v>7</c:v>
                </c:pt>
                <c:pt idx="7">
                  <c:v>6</c:v>
                </c:pt>
                <c:pt idx="8">
                  <c:v>7</c:v>
                </c:pt>
                <c:pt idx="9">
                  <c:v>0</c:v>
                </c:pt>
                <c:pt idx="10">
                  <c:v>7</c:v>
                </c:pt>
                <c:pt idx="11">
                  <c:v>0</c:v>
                </c:pt>
                <c:pt idx="12">
                  <c:v>12</c:v>
                </c:pt>
                <c:pt idx="13">
                  <c:v>12</c:v>
                </c:pt>
                <c:pt idx="14">
                  <c:v>-1</c:v>
                </c:pt>
                <c:pt idx="15">
                  <c:v>14</c:v>
                </c:pt>
                <c:pt idx="16">
                  <c:v>12</c:v>
                </c:pt>
                <c:pt idx="17">
                  <c:v>12</c:v>
                </c:pt>
                <c:pt idx="18">
                  <c:v>0</c:v>
                </c:pt>
                <c:pt idx="19">
                  <c:v>-1</c:v>
                </c:pt>
                <c:pt idx="20">
                  <c:v>0</c:v>
                </c:pt>
                <c:pt idx="21">
                  <c:v>7</c:v>
                </c:pt>
                <c:pt idx="22">
                  <c:v>0</c:v>
                </c:pt>
                <c:pt idx="23">
                  <c:v>-3</c:v>
                </c:pt>
                <c:pt idx="24">
                  <c:v>0</c:v>
                </c:pt>
                <c:pt idx="25">
                  <c:v>6</c:v>
                </c:pt>
                <c:pt idx="26">
                  <c:v>14</c:v>
                </c:pt>
                <c:pt idx="27">
                  <c:v>0</c:v>
                </c:pt>
                <c:pt idx="28">
                  <c:v>-3</c:v>
                </c:pt>
                <c:pt idx="29">
                  <c:v>0</c:v>
                </c:pt>
                <c:pt idx="30">
                  <c:v>12</c:v>
                </c:pt>
                <c:pt idx="31">
                  <c:v>-3</c:v>
                </c:pt>
                <c:pt idx="32">
                  <c:v>0</c:v>
                </c:pt>
                <c:pt idx="33">
                  <c:v>-1</c:v>
                </c:pt>
                <c:pt idx="34">
                  <c:v>0</c:v>
                </c:pt>
                <c:pt idx="35">
                  <c:v>13</c:v>
                </c:pt>
                <c:pt idx="36">
                  <c:v>15</c:v>
                </c:pt>
                <c:pt idx="37">
                  <c:v>0</c:v>
                </c:pt>
                <c:pt idx="38">
                  <c:v>5</c:v>
                </c:pt>
                <c:pt idx="39">
                  <c:v>9</c:v>
                </c:pt>
                <c:pt idx="40">
                  <c:v>16</c:v>
                </c:pt>
                <c:pt idx="41">
                  <c:v>11</c:v>
                </c:pt>
                <c:pt idx="42">
                  <c:v>13</c:v>
                </c:pt>
                <c:pt idx="43">
                  <c:v>12</c:v>
                </c:pt>
                <c:pt idx="44">
                  <c:v>8</c:v>
                </c:pt>
                <c:pt idx="45">
                  <c:v>5</c:v>
                </c:pt>
                <c:pt idx="46">
                  <c:v>0</c:v>
                </c:pt>
                <c:pt idx="47">
                  <c:v>0</c:v>
                </c:pt>
                <c:pt idx="48">
                  <c:v>0</c:v>
                </c:pt>
                <c:pt idx="49">
                  <c:v>15</c:v>
                </c:pt>
                <c:pt idx="50">
                  <c:v>9</c:v>
                </c:pt>
                <c:pt idx="51">
                  <c:v>8</c:v>
                </c:pt>
                <c:pt idx="52">
                  <c:v>8</c:v>
                </c:pt>
                <c:pt idx="53">
                  <c:v>3</c:v>
                </c:pt>
                <c:pt idx="54">
                  <c:v>9</c:v>
                </c:pt>
                <c:pt idx="55">
                  <c:v>-10</c:v>
                </c:pt>
                <c:pt idx="56">
                  <c:v>-8</c:v>
                </c:pt>
                <c:pt idx="57">
                  <c:v>-11</c:v>
                </c:pt>
                <c:pt idx="58">
                  <c:v>3</c:v>
                </c:pt>
                <c:pt idx="59">
                  <c:v>-4</c:v>
                </c:pt>
                <c:pt idx="60">
                  <c:v>9</c:v>
                </c:pt>
                <c:pt idx="61">
                  <c:v>-6</c:v>
                </c:pt>
                <c:pt idx="62">
                  <c:v>-15</c:v>
                </c:pt>
                <c:pt idx="63">
                  <c:v>4</c:v>
                </c:pt>
                <c:pt idx="64">
                  <c:v>11</c:v>
                </c:pt>
                <c:pt idx="65">
                  <c:v>-2</c:v>
                </c:pt>
                <c:pt idx="66">
                  <c:v>0</c:v>
                </c:pt>
                <c:pt idx="67">
                  <c:v>-2</c:v>
                </c:pt>
                <c:pt idx="68">
                  <c:v>-1</c:v>
                </c:pt>
                <c:pt idx="69">
                  <c:v>13</c:v>
                </c:pt>
                <c:pt idx="70">
                  <c:v>-2</c:v>
                </c:pt>
                <c:pt idx="71">
                  <c:v>-1</c:v>
                </c:pt>
                <c:pt idx="72">
                  <c:v>10</c:v>
                </c:pt>
                <c:pt idx="73">
                  <c:v>13</c:v>
                </c:pt>
                <c:pt idx="74">
                  <c:v>15</c:v>
                </c:pt>
                <c:pt idx="75">
                  <c:v>7</c:v>
                </c:pt>
                <c:pt idx="76">
                  <c:v>0</c:v>
                </c:pt>
              </c:numCache>
            </c:numRef>
          </c:val>
          <c:smooth val="0"/>
          <c:extLst xmlns:c16r2="http://schemas.microsoft.com/office/drawing/2015/06/chart">
            <c:ext xmlns:c16="http://schemas.microsoft.com/office/drawing/2014/chart" uri="{C3380CC4-5D6E-409C-BE32-E72D297353CC}">
              <c16:uniqueId val="{00000001-2F5B-4209-A468-4BD0F4EF9BCE}"/>
            </c:ext>
          </c:extLst>
        </c:ser>
        <c:ser>
          <c:idx val="2"/>
          <c:order val="2"/>
          <c:tx>
            <c:v>Employment</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Analysis'!$B$89:$BZ$89</c:f>
              <c:numCache>
                <c:formatCode>General</c:formatCode>
                <c:ptCount val="77"/>
                <c:pt idx="0">
                  <c:v>0</c:v>
                </c:pt>
                <c:pt idx="1">
                  <c:v>-4</c:v>
                </c:pt>
                <c:pt idx="2">
                  <c:v>-6</c:v>
                </c:pt>
                <c:pt idx="3">
                  <c:v>-3</c:v>
                </c:pt>
                <c:pt idx="4">
                  <c:v>14</c:v>
                </c:pt>
                <c:pt idx="5">
                  <c:v>10</c:v>
                </c:pt>
                <c:pt idx="6">
                  <c:v>0</c:v>
                </c:pt>
                <c:pt idx="7">
                  <c:v>0</c:v>
                </c:pt>
                <c:pt idx="8">
                  <c:v>0</c:v>
                </c:pt>
                <c:pt idx="9">
                  <c:v>9</c:v>
                </c:pt>
                <c:pt idx="10">
                  <c:v>7</c:v>
                </c:pt>
                <c:pt idx="11">
                  <c:v>0</c:v>
                </c:pt>
                <c:pt idx="12">
                  <c:v>6</c:v>
                </c:pt>
                <c:pt idx="13">
                  <c:v>0</c:v>
                </c:pt>
                <c:pt idx="14">
                  <c:v>10</c:v>
                </c:pt>
                <c:pt idx="15">
                  <c:v>10</c:v>
                </c:pt>
                <c:pt idx="16">
                  <c:v>7</c:v>
                </c:pt>
                <c:pt idx="17">
                  <c:v>8</c:v>
                </c:pt>
                <c:pt idx="18">
                  <c:v>-1</c:v>
                </c:pt>
                <c:pt idx="19">
                  <c:v>7</c:v>
                </c:pt>
                <c:pt idx="20">
                  <c:v>11</c:v>
                </c:pt>
                <c:pt idx="21">
                  <c:v>-7</c:v>
                </c:pt>
                <c:pt idx="22">
                  <c:v>9</c:v>
                </c:pt>
                <c:pt idx="23">
                  <c:v>10</c:v>
                </c:pt>
                <c:pt idx="24">
                  <c:v>10</c:v>
                </c:pt>
                <c:pt idx="25">
                  <c:v>-1</c:v>
                </c:pt>
                <c:pt idx="26">
                  <c:v>0</c:v>
                </c:pt>
                <c:pt idx="27">
                  <c:v>-5</c:v>
                </c:pt>
                <c:pt idx="28">
                  <c:v>14</c:v>
                </c:pt>
                <c:pt idx="29">
                  <c:v>0</c:v>
                </c:pt>
                <c:pt idx="30">
                  <c:v>13</c:v>
                </c:pt>
                <c:pt idx="31">
                  <c:v>13</c:v>
                </c:pt>
                <c:pt idx="32">
                  <c:v>15</c:v>
                </c:pt>
                <c:pt idx="33">
                  <c:v>11</c:v>
                </c:pt>
                <c:pt idx="34">
                  <c:v>0</c:v>
                </c:pt>
                <c:pt idx="35">
                  <c:v>0</c:v>
                </c:pt>
                <c:pt idx="36">
                  <c:v>0</c:v>
                </c:pt>
                <c:pt idx="37">
                  <c:v>10</c:v>
                </c:pt>
                <c:pt idx="38">
                  <c:v>-1</c:v>
                </c:pt>
                <c:pt idx="39">
                  <c:v>13</c:v>
                </c:pt>
                <c:pt idx="40">
                  <c:v>13</c:v>
                </c:pt>
                <c:pt idx="41">
                  <c:v>12</c:v>
                </c:pt>
                <c:pt idx="42">
                  <c:v>0</c:v>
                </c:pt>
                <c:pt idx="43">
                  <c:v>12</c:v>
                </c:pt>
                <c:pt idx="44">
                  <c:v>0</c:v>
                </c:pt>
                <c:pt idx="45">
                  <c:v>0</c:v>
                </c:pt>
                <c:pt idx="46">
                  <c:v>9</c:v>
                </c:pt>
                <c:pt idx="47">
                  <c:v>9</c:v>
                </c:pt>
                <c:pt idx="48">
                  <c:v>0</c:v>
                </c:pt>
                <c:pt idx="49">
                  <c:v>13</c:v>
                </c:pt>
                <c:pt idx="50">
                  <c:v>0</c:v>
                </c:pt>
                <c:pt idx="51">
                  <c:v>11</c:v>
                </c:pt>
                <c:pt idx="52">
                  <c:v>8</c:v>
                </c:pt>
                <c:pt idx="53">
                  <c:v>0</c:v>
                </c:pt>
                <c:pt idx="54">
                  <c:v>5</c:v>
                </c:pt>
                <c:pt idx="55">
                  <c:v>3</c:v>
                </c:pt>
                <c:pt idx="56">
                  <c:v>4</c:v>
                </c:pt>
                <c:pt idx="57">
                  <c:v>0</c:v>
                </c:pt>
                <c:pt idx="58">
                  <c:v>-6</c:v>
                </c:pt>
                <c:pt idx="59">
                  <c:v>-8</c:v>
                </c:pt>
                <c:pt idx="60">
                  <c:v>-6</c:v>
                </c:pt>
                <c:pt idx="61">
                  <c:v>-12</c:v>
                </c:pt>
                <c:pt idx="62">
                  <c:v>-13</c:v>
                </c:pt>
                <c:pt idx="63">
                  <c:v>-15</c:v>
                </c:pt>
                <c:pt idx="64">
                  <c:v>0</c:v>
                </c:pt>
                <c:pt idx="65">
                  <c:v>-6</c:v>
                </c:pt>
                <c:pt idx="66">
                  <c:v>8</c:v>
                </c:pt>
                <c:pt idx="67">
                  <c:v>8</c:v>
                </c:pt>
                <c:pt idx="68">
                  <c:v>0</c:v>
                </c:pt>
                <c:pt idx="69">
                  <c:v>7</c:v>
                </c:pt>
                <c:pt idx="70">
                  <c:v>0</c:v>
                </c:pt>
                <c:pt idx="71">
                  <c:v>-5</c:v>
                </c:pt>
                <c:pt idx="72">
                  <c:v>10</c:v>
                </c:pt>
                <c:pt idx="73">
                  <c:v>13</c:v>
                </c:pt>
                <c:pt idx="74">
                  <c:v>9</c:v>
                </c:pt>
                <c:pt idx="75">
                  <c:v>8</c:v>
                </c:pt>
                <c:pt idx="76">
                  <c:v>-2</c:v>
                </c:pt>
              </c:numCache>
            </c:numRef>
          </c:val>
          <c:smooth val="0"/>
          <c:extLst xmlns:c16r2="http://schemas.microsoft.com/office/drawing/2015/06/chart">
            <c:ext xmlns:c16="http://schemas.microsoft.com/office/drawing/2014/chart" uri="{C3380CC4-5D6E-409C-BE32-E72D297353CC}">
              <c16:uniqueId val="{00000002-2F5B-4209-A468-4BD0F4EF9BCE}"/>
            </c:ext>
          </c:extLst>
        </c:ser>
        <c:ser>
          <c:idx val="3"/>
          <c:order val="3"/>
          <c:tx>
            <c:v>Deliveries</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Analysis'!$B$109:$BZ$109</c:f>
              <c:numCache>
                <c:formatCode>General</c:formatCode>
                <c:ptCount val="77"/>
                <c:pt idx="0">
                  <c:v>0</c:v>
                </c:pt>
                <c:pt idx="1">
                  <c:v>-11</c:v>
                </c:pt>
                <c:pt idx="2">
                  <c:v>-11</c:v>
                </c:pt>
                <c:pt idx="3">
                  <c:v>-8</c:v>
                </c:pt>
                <c:pt idx="4">
                  <c:v>0</c:v>
                </c:pt>
                <c:pt idx="5">
                  <c:v>0</c:v>
                </c:pt>
                <c:pt idx="6">
                  <c:v>0</c:v>
                </c:pt>
                <c:pt idx="7">
                  <c:v>-5</c:v>
                </c:pt>
                <c:pt idx="8">
                  <c:v>0</c:v>
                </c:pt>
                <c:pt idx="9">
                  <c:v>0</c:v>
                </c:pt>
                <c:pt idx="10">
                  <c:v>0</c:v>
                </c:pt>
                <c:pt idx="11">
                  <c:v>0</c:v>
                </c:pt>
                <c:pt idx="12">
                  <c:v>0</c:v>
                </c:pt>
                <c:pt idx="13">
                  <c:v>0</c:v>
                </c:pt>
                <c:pt idx="14">
                  <c:v>0</c:v>
                </c:pt>
                <c:pt idx="15">
                  <c:v>0</c:v>
                </c:pt>
                <c:pt idx="16">
                  <c:v>0</c:v>
                </c:pt>
                <c:pt idx="17">
                  <c:v>10</c:v>
                </c:pt>
                <c:pt idx="18">
                  <c:v>0</c:v>
                </c:pt>
                <c:pt idx="19">
                  <c:v>0</c:v>
                </c:pt>
                <c:pt idx="20">
                  <c:v>0</c:v>
                </c:pt>
                <c:pt idx="21">
                  <c:v>0</c:v>
                </c:pt>
                <c:pt idx="22">
                  <c:v>0</c:v>
                </c:pt>
                <c:pt idx="23">
                  <c:v>-11</c:v>
                </c:pt>
                <c:pt idx="24">
                  <c:v>-13</c:v>
                </c:pt>
                <c:pt idx="25">
                  <c:v>-12</c:v>
                </c:pt>
                <c:pt idx="26">
                  <c:v>-12</c:v>
                </c:pt>
                <c:pt idx="27">
                  <c:v>0</c:v>
                </c:pt>
                <c:pt idx="28">
                  <c:v>0</c:v>
                </c:pt>
                <c:pt idx="29">
                  <c:v>1</c:v>
                </c:pt>
                <c:pt idx="30">
                  <c:v>0</c:v>
                </c:pt>
                <c:pt idx="31">
                  <c:v>-14</c:v>
                </c:pt>
                <c:pt idx="32">
                  <c:v>0</c:v>
                </c:pt>
                <c:pt idx="33">
                  <c:v>0</c:v>
                </c:pt>
                <c:pt idx="34">
                  <c:v>0</c:v>
                </c:pt>
                <c:pt idx="35">
                  <c:v>-12</c:v>
                </c:pt>
                <c:pt idx="36">
                  <c:v>0</c:v>
                </c:pt>
                <c:pt idx="37">
                  <c:v>-13</c:v>
                </c:pt>
                <c:pt idx="38">
                  <c:v>-13</c:v>
                </c:pt>
                <c:pt idx="39">
                  <c:v>-11</c:v>
                </c:pt>
                <c:pt idx="40">
                  <c:v>-14</c:v>
                </c:pt>
                <c:pt idx="41">
                  <c:v>-11</c:v>
                </c:pt>
                <c:pt idx="42">
                  <c:v>-9</c:v>
                </c:pt>
                <c:pt idx="43">
                  <c:v>-13</c:v>
                </c:pt>
                <c:pt idx="44">
                  <c:v>-12</c:v>
                </c:pt>
                <c:pt idx="45">
                  <c:v>0</c:v>
                </c:pt>
                <c:pt idx="46">
                  <c:v>-11</c:v>
                </c:pt>
                <c:pt idx="47">
                  <c:v>11</c:v>
                </c:pt>
                <c:pt idx="48">
                  <c:v>-12</c:v>
                </c:pt>
                <c:pt idx="49">
                  <c:v>-10</c:v>
                </c:pt>
                <c:pt idx="50">
                  <c:v>-10</c:v>
                </c:pt>
                <c:pt idx="51">
                  <c:v>3</c:v>
                </c:pt>
                <c:pt idx="52">
                  <c:v>0</c:v>
                </c:pt>
                <c:pt idx="53">
                  <c:v>0</c:v>
                </c:pt>
                <c:pt idx="54">
                  <c:v>-7</c:v>
                </c:pt>
                <c:pt idx="55">
                  <c:v>-9</c:v>
                </c:pt>
                <c:pt idx="56">
                  <c:v>-5</c:v>
                </c:pt>
                <c:pt idx="57">
                  <c:v>-7</c:v>
                </c:pt>
                <c:pt idx="58">
                  <c:v>-5</c:v>
                </c:pt>
                <c:pt idx="59">
                  <c:v>-8</c:v>
                </c:pt>
                <c:pt idx="60">
                  <c:v>-13</c:v>
                </c:pt>
                <c:pt idx="61">
                  <c:v>-15</c:v>
                </c:pt>
                <c:pt idx="62">
                  <c:v>-15</c:v>
                </c:pt>
                <c:pt idx="63">
                  <c:v>-6</c:v>
                </c:pt>
                <c:pt idx="64">
                  <c:v>-11</c:v>
                </c:pt>
                <c:pt idx="65">
                  <c:v>-12</c:v>
                </c:pt>
                <c:pt idx="66">
                  <c:v>6</c:v>
                </c:pt>
                <c:pt idx="67">
                  <c:v>-14</c:v>
                </c:pt>
                <c:pt idx="68">
                  <c:v>-15</c:v>
                </c:pt>
                <c:pt idx="69">
                  <c:v>-13</c:v>
                </c:pt>
                <c:pt idx="70">
                  <c:v>-11</c:v>
                </c:pt>
                <c:pt idx="71">
                  <c:v>-15</c:v>
                </c:pt>
                <c:pt idx="72">
                  <c:v>-15</c:v>
                </c:pt>
                <c:pt idx="73">
                  <c:v>-13</c:v>
                </c:pt>
                <c:pt idx="74">
                  <c:v>-16</c:v>
                </c:pt>
                <c:pt idx="75">
                  <c:v>-12</c:v>
                </c:pt>
                <c:pt idx="76">
                  <c:v>-11</c:v>
                </c:pt>
              </c:numCache>
            </c:numRef>
          </c:val>
          <c:smooth val="0"/>
          <c:extLst xmlns:c16r2="http://schemas.microsoft.com/office/drawing/2015/06/chart">
            <c:ext xmlns:c16="http://schemas.microsoft.com/office/drawing/2014/chart" uri="{C3380CC4-5D6E-409C-BE32-E72D297353CC}">
              <c16:uniqueId val="{00000003-2F5B-4209-A468-4BD0F4EF9BCE}"/>
            </c:ext>
          </c:extLst>
        </c:ser>
        <c:ser>
          <c:idx val="4"/>
          <c:order val="4"/>
          <c:tx>
            <c:v>Inventories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Analysis'!$B$129:$BZ$129</c:f>
              <c:numCache>
                <c:formatCode>General</c:formatCode>
                <c:ptCount val="77"/>
                <c:pt idx="0">
                  <c:v>0</c:v>
                </c:pt>
                <c:pt idx="1">
                  <c:v>9</c:v>
                </c:pt>
                <c:pt idx="2">
                  <c:v>-3</c:v>
                </c:pt>
                <c:pt idx="3">
                  <c:v>-1</c:v>
                </c:pt>
                <c:pt idx="4">
                  <c:v>-4</c:v>
                </c:pt>
                <c:pt idx="5">
                  <c:v>-4</c:v>
                </c:pt>
                <c:pt idx="6">
                  <c:v>0</c:v>
                </c:pt>
                <c:pt idx="7">
                  <c:v>6</c:v>
                </c:pt>
                <c:pt idx="8">
                  <c:v>-6</c:v>
                </c:pt>
                <c:pt idx="9">
                  <c:v>-10</c:v>
                </c:pt>
                <c:pt idx="10">
                  <c:v>0</c:v>
                </c:pt>
                <c:pt idx="11">
                  <c:v>0</c:v>
                </c:pt>
                <c:pt idx="12">
                  <c:v>0</c:v>
                </c:pt>
                <c:pt idx="13">
                  <c:v>-12</c:v>
                </c:pt>
                <c:pt idx="14">
                  <c:v>-9</c:v>
                </c:pt>
                <c:pt idx="15">
                  <c:v>-12</c:v>
                </c:pt>
                <c:pt idx="16">
                  <c:v>0</c:v>
                </c:pt>
                <c:pt idx="17">
                  <c:v>0</c:v>
                </c:pt>
                <c:pt idx="18">
                  <c:v>-11</c:v>
                </c:pt>
                <c:pt idx="19">
                  <c:v>7</c:v>
                </c:pt>
                <c:pt idx="20">
                  <c:v>6</c:v>
                </c:pt>
                <c:pt idx="21">
                  <c:v>-6</c:v>
                </c:pt>
                <c:pt idx="22">
                  <c:v>-11</c:v>
                </c:pt>
                <c:pt idx="23">
                  <c:v>0</c:v>
                </c:pt>
                <c:pt idx="24">
                  <c:v>9</c:v>
                </c:pt>
                <c:pt idx="25">
                  <c:v>8</c:v>
                </c:pt>
                <c:pt idx="26">
                  <c:v>6</c:v>
                </c:pt>
                <c:pt idx="27">
                  <c:v>0</c:v>
                </c:pt>
                <c:pt idx="28">
                  <c:v>0</c:v>
                </c:pt>
                <c:pt idx="29">
                  <c:v>6</c:v>
                </c:pt>
                <c:pt idx="30">
                  <c:v>0</c:v>
                </c:pt>
                <c:pt idx="31">
                  <c:v>9</c:v>
                </c:pt>
                <c:pt idx="32">
                  <c:v>-10</c:v>
                </c:pt>
                <c:pt idx="33">
                  <c:v>-10</c:v>
                </c:pt>
                <c:pt idx="34">
                  <c:v>-7</c:v>
                </c:pt>
                <c:pt idx="35">
                  <c:v>8</c:v>
                </c:pt>
                <c:pt idx="36">
                  <c:v>0</c:v>
                </c:pt>
                <c:pt idx="37">
                  <c:v>0</c:v>
                </c:pt>
                <c:pt idx="38">
                  <c:v>-4</c:v>
                </c:pt>
                <c:pt idx="39">
                  <c:v>6</c:v>
                </c:pt>
                <c:pt idx="40">
                  <c:v>0</c:v>
                </c:pt>
                <c:pt idx="41">
                  <c:v>12</c:v>
                </c:pt>
                <c:pt idx="42">
                  <c:v>10</c:v>
                </c:pt>
                <c:pt idx="43">
                  <c:v>11</c:v>
                </c:pt>
                <c:pt idx="44">
                  <c:v>6</c:v>
                </c:pt>
                <c:pt idx="45">
                  <c:v>8</c:v>
                </c:pt>
                <c:pt idx="46">
                  <c:v>9</c:v>
                </c:pt>
                <c:pt idx="47">
                  <c:v>9</c:v>
                </c:pt>
                <c:pt idx="48">
                  <c:v>10</c:v>
                </c:pt>
                <c:pt idx="49">
                  <c:v>0</c:v>
                </c:pt>
                <c:pt idx="50">
                  <c:v>8</c:v>
                </c:pt>
                <c:pt idx="51">
                  <c:v>5</c:v>
                </c:pt>
                <c:pt idx="52">
                  <c:v>6</c:v>
                </c:pt>
                <c:pt idx="53">
                  <c:v>-5</c:v>
                </c:pt>
                <c:pt idx="54">
                  <c:v>4</c:v>
                </c:pt>
                <c:pt idx="55">
                  <c:v>-7</c:v>
                </c:pt>
                <c:pt idx="56">
                  <c:v>-9</c:v>
                </c:pt>
                <c:pt idx="57">
                  <c:v>-9</c:v>
                </c:pt>
                <c:pt idx="58">
                  <c:v>-9</c:v>
                </c:pt>
                <c:pt idx="59">
                  <c:v>0</c:v>
                </c:pt>
                <c:pt idx="60">
                  <c:v>0</c:v>
                </c:pt>
                <c:pt idx="61">
                  <c:v>-6</c:v>
                </c:pt>
                <c:pt idx="62">
                  <c:v>8</c:v>
                </c:pt>
                <c:pt idx="63">
                  <c:v>0</c:v>
                </c:pt>
                <c:pt idx="64">
                  <c:v>7</c:v>
                </c:pt>
                <c:pt idx="65">
                  <c:v>0</c:v>
                </c:pt>
                <c:pt idx="66">
                  <c:v>0</c:v>
                </c:pt>
                <c:pt idx="67">
                  <c:v>0</c:v>
                </c:pt>
                <c:pt idx="68">
                  <c:v>0</c:v>
                </c:pt>
                <c:pt idx="69">
                  <c:v>-9</c:v>
                </c:pt>
                <c:pt idx="70">
                  <c:v>6</c:v>
                </c:pt>
                <c:pt idx="71">
                  <c:v>7</c:v>
                </c:pt>
                <c:pt idx="72">
                  <c:v>6</c:v>
                </c:pt>
                <c:pt idx="73">
                  <c:v>6</c:v>
                </c:pt>
                <c:pt idx="74">
                  <c:v>3</c:v>
                </c:pt>
                <c:pt idx="75">
                  <c:v>7</c:v>
                </c:pt>
                <c:pt idx="76">
                  <c:v>8</c:v>
                </c:pt>
              </c:numCache>
            </c:numRef>
          </c:val>
          <c:smooth val="0"/>
          <c:extLst xmlns:c16r2="http://schemas.microsoft.com/office/drawing/2015/06/chart">
            <c:ext xmlns:c16="http://schemas.microsoft.com/office/drawing/2014/chart" uri="{C3380CC4-5D6E-409C-BE32-E72D297353CC}">
              <c16:uniqueId val="{00000004-2F5B-4209-A468-4BD0F4EF9BCE}"/>
            </c:ext>
          </c:extLst>
        </c:ser>
        <c:ser>
          <c:idx val="6"/>
          <c:order val="6"/>
          <c:tx>
            <c:strRef>
              <c:f>'MAIN Analysis'!$A$68</c:f>
              <c:strCache>
                <c:ptCount val="1"/>
                <c:pt idx="0">
                  <c:v>Production</c:v>
                </c:pt>
              </c:strCache>
            </c:strRef>
          </c:tx>
          <c:spPr>
            <a:ln w="34925" cap="rnd">
              <a:solidFill>
                <a:srgbClr val="FF0000"/>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Analysis'!$B$69:$BZ$69</c:f>
              <c:numCache>
                <c:formatCode>General</c:formatCode>
                <c:ptCount val="77"/>
                <c:pt idx="0">
                  <c:v>-3</c:v>
                </c:pt>
                <c:pt idx="1">
                  <c:v>-4</c:v>
                </c:pt>
                <c:pt idx="2">
                  <c:v>0</c:v>
                </c:pt>
                <c:pt idx="3">
                  <c:v>13</c:v>
                </c:pt>
                <c:pt idx="4">
                  <c:v>0</c:v>
                </c:pt>
                <c:pt idx="5">
                  <c:v>0</c:v>
                </c:pt>
                <c:pt idx="6">
                  <c:v>8</c:v>
                </c:pt>
                <c:pt idx="7">
                  <c:v>0</c:v>
                </c:pt>
                <c:pt idx="8">
                  <c:v>0</c:v>
                </c:pt>
                <c:pt idx="9">
                  <c:v>0</c:v>
                </c:pt>
                <c:pt idx="10">
                  <c:v>6</c:v>
                </c:pt>
                <c:pt idx="11">
                  <c:v>6</c:v>
                </c:pt>
                <c:pt idx="12">
                  <c:v>10</c:v>
                </c:pt>
                <c:pt idx="13">
                  <c:v>0</c:v>
                </c:pt>
                <c:pt idx="14">
                  <c:v>-1</c:v>
                </c:pt>
                <c:pt idx="15">
                  <c:v>8</c:v>
                </c:pt>
                <c:pt idx="16">
                  <c:v>0</c:v>
                </c:pt>
                <c:pt idx="17">
                  <c:v>0</c:v>
                </c:pt>
                <c:pt idx="18">
                  <c:v>-1</c:v>
                </c:pt>
                <c:pt idx="19">
                  <c:v>-1</c:v>
                </c:pt>
                <c:pt idx="20">
                  <c:v>9</c:v>
                </c:pt>
                <c:pt idx="21">
                  <c:v>6</c:v>
                </c:pt>
                <c:pt idx="22">
                  <c:v>0</c:v>
                </c:pt>
                <c:pt idx="23">
                  <c:v>-4</c:v>
                </c:pt>
                <c:pt idx="24">
                  <c:v>11</c:v>
                </c:pt>
                <c:pt idx="25">
                  <c:v>17</c:v>
                </c:pt>
                <c:pt idx="26">
                  <c:v>15</c:v>
                </c:pt>
                <c:pt idx="27">
                  <c:v>0</c:v>
                </c:pt>
                <c:pt idx="28">
                  <c:v>-1</c:v>
                </c:pt>
                <c:pt idx="29">
                  <c:v>-1</c:v>
                </c:pt>
                <c:pt idx="30">
                  <c:v>11</c:v>
                </c:pt>
                <c:pt idx="31">
                  <c:v>13</c:v>
                </c:pt>
                <c:pt idx="32">
                  <c:v>0</c:v>
                </c:pt>
                <c:pt idx="33">
                  <c:v>0</c:v>
                </c:pt>
                <c:pt idx="34">
                  <c:v>0</c:v>
                </c:pt>
                <c:pt idx="35">
                  <c:v>0</c:v>
                </c:pt>
                <c:pt idx="36">
                  <c:v>0</c:v>
                </c:pt>
                <c:pt idx="37">
                  <c:v>-1</c:v>
                </c:pt>
                <c:pt idx="38">
                  <c:v>0</c:v>
                </c:pt>
                <c:pt idx="39">
                  <c:v>15</c:v>
                </c:pt>
                <c:pt idx="40">
                  <c:v>16</c:v>
                </c:pt>
                <c:pt idx="41">
                  <c:v>12</c:v>
                </c:pt>
                <c:pt idx="42">
                  <c:v>11</c:v>
                </c:pt>
                <c:pt idx="43">
                  <c:v>11</c:v>
                </c:pt>
                <c:pt idx="44">
                  <c:v>13</c:v>
                </c:pt>
                <c:pt idx="45">
                  <c:v>0</c:v>
                </c:pt>
                <c:pt idx="46">
                  <c:v>7</c:v>
                </c:pt>
                <c:pt idx="47">
                  <c:v>-1</c:v>
                </c:pt>
                <c:pt idx="48">
                  <c:v>-4</c:v>
                </c:pt>
                <c:pt idx="49">
                  <c:v>6</c:v>
                </c:pt>
                <c:pt idx="50">
                  <c:v>10</c:v>
                </c:pt>
                <c:pt idx="51">
                  <c:v>0</c:v>
                </c:pt>
                <c:pt idx="52">
                  <c:v>11</c:v>
                </c:pt>
                <c:pt idx="53">
                  <c:v>4</c:v>
                </c:pt>
                <c:pt idx="54">
                  <c:v>4</c:v>
                </c:pt>
                <c:pt idx="55">
                  <c:v>-9</c:v>
                </c:pt>
                <c:pt idx="56">
                  <c:v>-11</c:v>
                </c:pt>
                <c:pt idx="57">
                  <c:v>-10</c:v>
                </c:pt>
                <c:pt idx="58">
                  <c:v>-9</c:v>
                </c:pt>
                <c:pt idx="59">
                  <c:v>0</c:v>
                </c:pt>
                <c:pt idx="60">
                  <c:v>6</c:v>
                </c:pt>
                <c:pt idx="61">
                  <c:v>-6</c:v>
                </c:pt>
                <c:pt idx="62">
                  <c:v>-14</c:v>
                </c:pt>
                <c:pt idx="63">
                  <c:v>0</c:v>
                </c:pt>
                <c:pt idx="64">
                  <c:v>13</c:v>
                </c:pt>
                <c:pt idx="65">
                  <c:v>14</c:v>
                </c:pt>
                <c:pt idx="66">
                  <c:v>9</c:v>
                </c:pt>
                <c:pt idx="67">
                  <c:v>-2</c:v>
                </c:pt>
                <c:pt idx="68">
                  <c:v>-1</c:v>
                </c:pt>
                <c:pt idx="69">
                  <c:v>13</c:v>
                </c:pt>
                <c:pt idx="70">
                  <c:v>0</c:v>
                </c:pt>
                <c:pt idx="71">
                  <c:v>-1</c:v>
                </c:pt>
                <c:pt idx="72">
                  <c:v>13</c:v>
                </c:pt>
                <c:pt idx="73">
                  <c:v>14</c:v>
                </c:pt>
                <c:pt idx="74">
                  <c:v>2</c:v>
                </c:pt>
                <c:pt idx="75">
                  <c:v>0</c:v>
                </c:pt>
                <c:pt idx="76">
                  <c:v>0</c:v>
                </c:pt>
              </c:numCache>
            </c:numRef>
          </c:val>
          <c:smooth val="0"/>
          <c:extLst xmlns:c16r2="http://schemas.microsoft.com/office/drawing/2015/06/chart">
            <c:ext xmlns:c16="http://schemas.microsoft.com/office/drawing/2014/chart" uri="{C3380CC4-5D6E-409C-BE32-E72D297353CC}">
              <c16:uniqueId val="{00000000-33D5-4B74-9ADC-63AE8020C9A2}"/>
            </c:ext>
          </c:extLst>
        </c:ser>
        <c:dLbls>
          <c:showLegendKey val="0"/>
          <c:showVal val="0"/>
          <c:showCatName val="0"/>
          <c:showSerName val="0"/>
          <c:showPercent val="0"/>
          <c:showBubbleSize val="0"/>
        </c:dLbls>
        <c:marker val="1"/>
        <c:smooth val="0"/>
        <c:axId val="-1253438448"/>
        <c:axId val="-1253438992"/>
        <c:extLst xmlns:c16r2="http://schemas.microsoft.com/office/drawing/2015/06/chart">
          <c:ext xmlns:c15="http://schemas.microsoft.com/office/drawing/2012/chart" uri="{02D57815-91ED-43cb-92C2-25804820EDAC}">
            <c15:filteredLineSeries>
              <c15:ser>
                <c:idx val="5"/>
                <c:order val="5"/>
                <c:tx>
                  <c:v>Textile mills as a whole</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extLst xmlns:c16r2="http://schemas.microsoft.com/office/drawing/2015/06/chart">
                      <c:ext uri="{02D57815-91ED-43cb-92C2-25804820EDAC}">
                        <c15:formulaRef>
                          <c15:sqref>'MAIN Analysis'!$B$27:$BZ$27</c15:sqref>
                        </c15:formulaRef>
                      </c:ext>
                    </c:extLst>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extLst xmlns:c16r2="http://schemas.microsoft.com/office/drawing/2015/06/chart">
                      <c:ext uri="{02D57815-91ED-43cb-92C2-25804820EDAC}">
                        <c15:formulaRef>
                          <c15:sqref>'MAIN Analysis'!$BN$28:$BQ$28</c15:sqref>
                        </c15:formulaRef>
                      </c:ext>
                    </c:extLst>
                    <c:numCache>
                      <c:formatCode>General</c:formatCode>
                      <c:ptCount val="4"/>
                      <c:pt idx="0">
                        <c:v>13</c:v>
                      </c:pt>
                      <c:pt idx="1">
                        <c:v>11</c:v>
                      </c:pt>
                      <c:pt idx="2">
                        <c:v>12</c:v>
                      </c:pt>
                      <c:pt idx="3">
                        <c:v>3</c:v>
                      </c:pt>
                    </c:numCache>
                  </c:numRef>
                </c:val>
                <c:smooth val="0"/>
                <c:extLst xmlns:c16r2="http://schemas.microsoft.com/office/drawing/2015/06/chart">
                  <c:ext xmlns:c16="http://schemas.microsoft.com/office/drawing/2014/chart" uri="{C3380CC4-5D6E-409C-BE32-E72D297353CC}">
                    <c16:uniqueId val="{00000005-2F5B-4209-A468-4BD0F4EF9BCE}"/>
                  </c:ext>
                </c:extLst>
              </c15:ser>
            </c15:filteredLineSeries>
          </c:ext>
        </c:extLst>
      </c:lineChart>
      <c:catAx>
        <c:axId val="-12534384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1" i="0" u="none" strike="noStrike" kern="1200" baseline="0">
                <a:solidFill>
                  <a:schemeClr val="lt1">
                    <a:lumMod val="85000"/>
                  </a:schemeClr>
                </a:solidFill>
                <a:latin typeface="+mn-lt"/>
                <a:ea typeface="+mn-ea"/>
                <a:cs typeface="+mn-cs"/>
              </a:defRPr>
            </a:pPr>
            <a:endParaRPr lang="bg-BG"/>
          </a:p>
        </c:txPr>
        <c:crossAx val="-1253438992"/>
        <c:crosses val="autoZero"/>
        <c:auto val="1"/>
        <c:lblAlgn val="ctr"/>
        <c:lblOffset val="100"/>
        <c:noMultiLvlLbl val="0"/>
      </c:catAx>
      <c:valAx>
        <c:axId val="-125343899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3438448"/>
        <c:crosses val="autoZero"/>
        <c:crossBetween val="between"/>
      </c:valAx>
      <c:spPr>
        <a:noFill/>
        <a:ln>
          <a:noFill/>
        </a:ln>
        <a:effectLst/>
      </c:spPr>
    </c:plotArea>
    <c:legend>
      <c:legendPos val="b"/>
      <c:legendEntry>
        <c:idx val="1"/>
        <c:txPr>
          <a:bodyPr rot="0" spcFirstLastPara="1" vertOverflow="ellipsis" vert="horz" wrap="square" anchor="ctr" anchorCtr="1"/>
          <a:lstStyle/>
          <a:p>
            <a:pPr>
              <a:defRPr sz="3000" b="0" i="0" u="none" strike="noStrike" kern="1200" baseline="0">
                <a:ln>
                  <a:noFill/>
                </a:ln>
                <a:solidFill>
                  <a:schemeClr val="lt1">
                    <a:lumMod val="85000"/>
                  </a:schemeClr>
                </a:solidFill>
                <a:latin typeface="+mn-lt"/>
                <a:ea typeface="+mn-ea"/>
                <a:cs typeface="+mn-cs"/>
              </a:defRPr>
            </a:pPr>
            <a:endParaRPr lang="bg-BG"/>
          </a:p>
        </c:txPr>
      </c:legendEntry>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Transportation Equipment</a:t>
            </a:r>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2.0066373131620768E-2"/>
          <c:y val="2.6042852224702453E-2"/>
          <c:w val="0.97762912062465046"/>
          <c:h val="0.92084831968911529"/>
        </c:manualLayout>
      </c:layout>
      <c:barChart>
        <c:barDir val="col"/>
        <c:grouping val="clustered"/>
        <c:varyColors val="0"/>
        <c:ser>
          <c:idx val="0"/>
          <c:order val="0"/>
          <c:tx>
            <c:strRef>
              <c:f>'MAIN Analysis'!$A$41</c:f>
              <c:strCache>
                <c:ptCount val="1"/>
                <c:pt idx="0">
                  <c:v>Transportation Equipment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Analysis'!$B$41:$BZ$41</c:f>
              <c:numCache>
                <c:formatCode>General</c:formatCode>
                <c:ptCount val="77"/>
                <c:pt idx="0">
                  <c:v>6</c:v>
                </c:pt>
                <c:pt idx="1">
                  <c:v>3</c:v>
                </c:pt>
                <c:pt idx="2">
                  <c:v>8</c:v>
                </c:pt>
                <c:pt idx="3">
                  <c:v>5</c:v>
                </c:pt>
                <c:pt idx="4">
                  <c:v>6</c:v>
                </c:pt>
                <c:pt idx="5">
                  <c:v>5</c:v>
                </c:pt>
                <c:pt idx="6">
                  <c:v>-1</c:v>
                </c:pt>
                <c:pt idx="7">
                  <c:v>-2</c:v>
                </c:pt>
                <c:pt idx="8">
                  <c:v>-3</c:v>
                </c:pt>
                <c:pt idx="9">
                  <c:v>1</c:v>
                </c:pt>
                <c:pt idx="10">
                  <c:v>-5</c:v>
                </c:pt>
                <c:pt idx="11">
                  <c:v>-6</c:v>
                </c:pt>
                <c:pt idx="12">
                  <c:v>-3</c:v>
                </c:pt>
                <c:pt idx="13">
                  <c:v>-2</c:v>
                </c:pt>
                <c:pt idx="14">
                  <c:v>-3</c:v>
                </c:pt>
                <c:pt idx="15">
                  <c:v>-4</c:v>
                </c:pt>
                <c:pt idx="16">
                  <c:v>-2</c:v>
                </c:pt>
                <c:pt idx="17">
                  <c:v>-2</c:v>
                </c:pt>
                <c:pt idx="18">
                  <c:v>-7</c:v>
                </c:pt>
                <c:pt idx="19">
                  <c:v>-7</c:v>
                </c:pt>
                <c:pt idx="20">
                  <c:v>-4</c:v>
                </c:pt>
                <c:pt idx="21">
                  <c:v>-2</c:v>
                </c:pt>
                <c:pt idx="22">
                  <c:v>-1</c:v>
                </c:pt>
                <c:pt idx="23">
                  <c:v>7</c:v>
                </c:pt>
                <c:pt idx="24">
                  <c:v>7</c:v>
                </c:pt>
                <c:pt idx="25">
                  <c:v>6</c:v>
                </c:pt>
                <c:pt idx="26">
                  <c:v>12</c:v>
                </c:pt>
                <c:pt idx="27">
                  <c:v>5</c:v>
                </c:pt>
                <c:pt idx="28">
                  <c:v>9</c:v>
                </c:pt>
                <c:pt idx="29">
                  <c:v>0</c:v>
                </c:pt>
                <c:pt idx="30">
                  <c:v>11</c:v>
                </c:pt>
                <c:pt idx="31">
                  <c:v>14</c:v>
                </c:pt>
                <c:pt idx="32">
                  <c:v>13</c:v>
                </c:pt>
                <c:pt idx="33">
                  <c:v>12</c:v>
                </c:pt>
                <c:pt idx="34">
                  <c:v>4</c:v>
                </c:pt>
                <c:pt idx="35">
                  <c:v>9</c:v>
                </c:pt>
                <c:pt idx="36">
                  <c:v>6</c:v>
                </c:pt>
                <c:pt idx="37">
                  <c:v>11</c:v>
                </c:pt>
                <c:pt idx="38">
                  <c:v>14</c:v>
                </c:pt>
                <c:pt idx="39">
                  <c:v>3</c:v>
                </c:pt>
                <c:pt idx="40">
                  <c:v>8</c:v>
                </c:pt>
                <c:pt idx="41">
                  <c:v>1</c:v>
                </c:pt>
                <c:pt idx="42">
                  <c:v>7</c:v>
                </c:pt>
                <c:pt idx="43">
                  <c:v>4</c:v>
                </c:pt>
                <c:pt idx="44">
                  <c:v>4</c:v>
                </c:pt>
                <c:pt idx="45">
                  <c:v>6</c:v>
                </c:pt>
                <c:pt idx="46">
                  <c:v>8</c:v>
                </c:pt>
                <c:pt idx="47">
                  <c:v>6</c:v>
                </c:pt>
                <c:pt idx="48">
                  <c:v>4</c:v>
                </c:pt>
                <c:pt idx="49">
                  <c:v>5</c:v>
                </c:pt>
                <c:pt idx="50">
                  <c:v>-1</c:v>
                </c:pt>
                <c:pt idx="51">
                  <c:v>0</c:v>
                </c:pt>
                <c:pt idx="52">
                  <c:v>-2</c:v>
                </c:pt>
                <c:pt idx="53">
                  <c:v>-5</c:v>
                </c:pt>
                <c:pt idx="54">
                  <c:v>-5</c:v>
                </c:pt>
                <c:pt idx="55">
                  <c:v>-5</c:v>
                </c:pt>
                <c:pt idx="56">
                  <c:v>-9</c:v>
                </c:pt>
                <c:pt idx="57">
                  <c:v>-8</c:v>
                </c:pt>
                <c:pt idx="58">
                  <c:v>-11</c:v>
                </c:pt>
                <c:pt idx="59">
                  <c:v>-3</c:v>
                </c:pt>
                <c:pt idx="60">
                  <c:v>-2</c:v>
                </c:pt>
                <c:pt idx="61">
                  <c:v>-4</c:v>
                </c:pt>
                <c:pt idx="62">
                  <c:v>-13</c:v>
                </c:pt>
                <c:pt idx="63">
                  <c:v>-9</c:v>
                </c:pt>
                <c:pt idx="64">
                  <c:v>-4</c:v>
                </c:pt>
                <c:pt idx="65">
                  <c:v>-3</c:v>
                </c:pt>
                <c:pt idx="66">
                  <c:v>1</c:v>
                </c:pt>
                <c:pt idx="67">
                  <c:v>1</c:v>
                </c:pt>
                <c:pt idx="68">
                  <c:v>3</c:v>
                </c:pt>
                <c:pt idx="69">
                  <c:v>3</c:v>
                </c:pt>
                <c:pt idx="70">
                  <c:v>10</c:v>
                </c:pt>
                <c:pt idx="71">
                  <c:v>10</c:v>
                </c:pt>
                <c:pt idx="72">
                  <c:v>9</c:v>
                </c:pt>
                <c:pt idx="73">
                  <c:v>6</c:v>
                </c:pt>
                <c:pt idx="74">
                  <c:v>5</c:v>
                </c:pt>
                <c:pt idx="75">
                  <c:v>4</c:v>
                </c:pt>
                <c:pt idx="76">
                  <c:v>10</c:v>
                </c:pt>
              </c:numCache>
            </c:numRef>
          </c:val>
          <c:extLst xmlns:c16r2="http://schemas.microsoft.com/office/drawing/2015/06/chart">
            <c:ext xmlns:c16="http://schemas.microsoft.com/office/drawing/2014/chart" uri="{C3380CC4-5D6E-409C-BE32-E72D297353CC}">
              <c16:uniqueId val="{00000000-8A7F-49FF-9535-9C63825FCD16}"/>
            </c:ext>
          </c:extLst>
        </c:ser>
        <c:dLbls>
          <c:showLegendKey val="0"/>
          <c:showVal val="0"/>
          <c:showCatName val="0"/>
          <c:showSerName val="0"/>
          <c:showPercent val="0"/>
          <c:showBubbleSize val="0"/>
        </c:dLbls>
        <c:gapWidth val="219"/>
        <c:overlap val="-27"/>
        <c:axId val="-1253448784"/>
        <c:axId val="-1253445520"/>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Analysis'!$B$62:$BZ$62</c:f>
              <c:numCache>
                <c:formatCode>General</c:formatCode>
                <c:ptCount val="77"/>
                <c:pt idx="0">
                  <c:v>4</c:v>
                </c:pt>
                <c:pt idx="1">
                  <c:v>5</c:v>
                </c:pt>
                <c:pt idx="2">
                  <c:v>6</c:v>
                </c:pt>
                <c:pt idx="3">
                  <c:v>4</c:v>
                </c:pt>
                <c:pt idx="4">
                  <c:v>3</c:v>
                </c:pt>
                <c:pt idx="5">
                  <c:v>5</c:v>
                </c:pt>
                <c:pt idx="6">
                  <c:v>0</c:v>
                </c:pt>
                <c:pt idx="7">
                  <c:v>-6</c:v>
                </c:pt>
                <c:pt idx="8">
                  <c:v>-4</c:v>
                </c:pt>
                <c:pt idx="9">
                  <c:v>-3</c:v>
                </c:pt>
                <c:pt idx="10">
                  <c:v>-7</c:v>
                </c:pt>
                <c:pt idx="11">
                  <c:v>-5</c:v>
                </c:pt>
                <c:pt idx="12">
                  <c:v>3</c:v>
                </c:pt>
                <c:pt idx="13">
                  <c:v>-1</c:v>
                </c:pt>
                <c:pt idx="14">
                  <c:v>1</c:v>
                </c:pt>
                <c:pt idx="15">
                  <c:v>-3</c:v>
                </c:pt>
                <c:pt idx="16">
                  <c:v>-1</c:v>
                </c:pt>
                <c:pt idx="17">
                  <c:v>-1</c:v>
                </c:pt>
                <c:pt idx="18">
                  <c:v>-5</c:v>
                </c:pt>
                <c:pt idx="19">
                  <c:v>-4</c:v>
                </c:pt>
                <c:pt idx="20">
                  <c:v>-4</c:v>
                </c:pt>
                <c:pt idx="21">
                  <c:v>-2</c:v>
                </c:pt>
                <c:pt idx="22">
                  <c:v>1</c:v>
                </c:pt>
                <c:pt idx="23">
                  <c:v>7</c:v>
                </c:pt>
                <c:pt idx="24">
                  <c:v>7</c:v>
                </c:pt>
                <c:pt idx="25">
                  <c:v>8</c:v>
                </c:pt>
                <c:pt idx="26">
                  <c:v>5</c:v>
                </c:pt>
                <c:pt idx="27">
                  <c:v>1</c:v>
                </c:pt>
                <c:pt idx="28">
                  <c:v>10</c:v>
                </c:pt>
                <c:pt idx="29">
                  <c:v>3</c:v>
                </c:pt>
                <c:pt idx="30">
                  <c:v>9</c:v>
                </c:pt>
                <c:pt idx="31">
                  <c:v>8</c:v>
                </c:pt>
                <c:pt idx="32">
                  <c:v>5</c:v>
                </c:pt>
                <c:pt idx="33">
                  <c:v>6</c:v>
                </c:pt>
                <c:pt idx="34">
                  <c:v>2</c:v>
                </c:pt>
                <c:pt idx="35">
                  <c:v>7</c:v>
                </c:pt>
                <c:pt idx="36">
                  <c:v>8</c:v>
                </c:pt>
                <c:pt idx="37">
                  <c:v>11</c:v>
                </c:pt>
                <c:pt idx="38">
                  <c:v>12</c:v>
                </c:pt>
                <c:pt idx="39">
                  <c:v>5</c:v>
                </c:pt>
                <c:pt idx="40">
                  <c:v>12</c:v>
                </c:pt>
                <c:pt idx="41">
                  <c:v>3</c:v>
                </c:pt>
                <c:pt idx="42">
                  <c:v>8</c:v>
                </c:pt>
                <c:pt idx="43">
                  <c:v>1</c:v>
                </c:pt>
                <c:pt idx="44">
                  <c:v>3</c:v>
                </c:pt>
                <c:pt idx="45">
                  <c:v>2</c:v>
                </c:pt>
                <c:pt idx="46">
                  <c:v>1</c:v>
                </c:pt>
                <c:pt idx="47">
                  <c:v>0</c:v>
                </c:pt>
                <c:pt idx="48">
                  <c:v>0</c:v>
                </c:pt>
                <c:pt idx="49">
                  <c:v>5</c:v>
                </c:pt>
                <c:pt idx="50">
                  <c:v>-1</c:v>
                </c:pt>
                <c:pt idx="51">
                  <c:v>2</c:v>
                </c:pt>
                <c:pt idx="52">
                  <c:v>-3</c:v>
                </c:pt>
                <c:pt idx="53">
                  <c:v>-5</c:v>
                </c:pt>
                <c:pt idx="54">
                  <c:v>-5</c:v>
                </c:pt>
                <c:pt idx="55">
                  <c:v>-5</c:v>
                </c:pt>
                <c:pt idx="56">
                  <c:v>-7</c:v>
                </c:pt>
                <c:pt idx="57">
                  <c:v>-8</c:v>
                </c:pt>
                <c:pt idx="58">
                  <c:v>-8</c:v>
                </c:pt>
                <c:pt idx="59">
                  <c:v>-1</c:v>
                </c:pt>
                <c:pt idx="60">
                  <c:v>-1</c:v>
                </c:pt>
                <c:pt idx="61">
                  <c:v>-8</c:v>
                </c:pt>
                <c:pt idx="62">
                  <c:v>-12</c:v>
                </c:pt>
                <c:pt idx="63">
                  <c:v>-11</c:v>
                </c:pt>
                <c:pt idx="64">
                  <c:v>-1</c:v>
                </c:pt>
                <c:pt idx="65">
                  <c:v>3</c:v>
                </c:pt>
                <c:pt idx="66">
                  <c:v>2</c:v>
                </c:pt>
                <c:pt idx="67">
                  <c:v>1</c:v>
                </c:pt>
                <c:pt idx="68">
                  <c:v>3</c:v>
                </c:pt>
                <c:pt idx="69">
                  <c:v>1</c:v>
                </c:pt>
                <c:pt idx="70">
                  <c:v>6</c:v>
                </c:pt>
                <c:pt idx="71">
                  <c:v>9</c:v>
                </c:pt>
                <c:pt idx="72">
                  <c:v>8</c:v>
                </c:pt>
                <c:pt idx="73">
                  <c:v>4</c:v>
                </c:pt>
                <c:pt idx="74">
                  <c:v>5</c:v>
                </c:pt>
                <c:pt idx="75">
                  <c:v>2</c:v>
                </c:pt>
                <c:pt idx="76">
                  <c:v>13</c:v>
                </c:pt>
              </c:numCache>
            </c:numRef>
          </c:val>
          <c:smooth val="0"/>
          <c:extLst xmlns:c16r2="http://schemas.microsoft.com/office/drawing/2015/06/chart">
            <c:ext xmlns:c16="http://schemas.microsoft.com/office/drawing/2014/chart" uri="{C3380CC4-5D6E-409C-BE32-E72D297353CC}">
              <c16:uniqueId val="{00000001-8A7F-49FF-9535-9C63825FCD16}"/>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Analysis'!$B$82:$BZ$82</c:f>
              <c:numCache>
                <c:formatCode>General</c:formatCode>
                <c:ptCount val="77"/>
                <c:pt idx="0">
                  <c:v>0</c:v>
                </c:pt>
                <c:pt idx="1">
                  <c:v>3</c:v>
                </c:pt>
                <c:pt idx="2">
                  <c:v>8</c:v>
                </c:pt>
                <c:pt idx="3">
                  <c:v>5</c:v>
                </c:pt>
                <c:pt idx="4">
                  <c:v>7</c:v>
                </c:pt>
                <c:pt idx="5">
                  <c:v>4</c:v>
                </c:pt>
                <c:pt idx="6">
                  <c:v>-1</c:v>
                </c:pt>
                <c:pt idx="7">
                  <c:v>-2</c:v>
                </c:pt>
                <c:pt idx="8">
                  <c:v>0</c:v>
                </c:pt>
                <c:pt idx="9">
                  <c:v>-2</c:v>
                </c:pt>
                <c:pt idx="10">
                  <c:v>-7</c:v>
                </c:pt>
                <c:pt idx="11">
                  <c:v>-5</c:v>
                </c:pt>
                <c:pt idx="12">
                  <c:v>-2</c:v>
                </c:pt>
                <c:pt idx="13">
                  <c:v>-1</c:v>
                </c:pt>
                <c:pt idx="14">
                  <c:v>2</c:v>
                </c:pt>
                <c:pt idx="15">
                  <c:v>-5</c:v>
                </c:pt>
                <c:pt idx="16">
                  <c:v>-3</c:v>
                </c:pt>
                <c:pt idx="17">
                  <c:v>-3</c:v>
                </c:pt>
                <c:pt idx="18">
                  <c:v>-5</c:v>
                </c:pt>
                <c:pt idx="19">
                  <c:v>-2</c:v>
                </c:pt>
                <c:pt idx="20">
                  <c:v>-3</c:v>
                </c:pt>
                <c:pt idx="21">
                  <c:v>-5</c:v>
                </c:pt>
                <c:pt idx="22">
                  <c:v>-1</c:v>
                </c:pt>
                <c:pt idx="23">
                  <c:v>5</c:v>
                </c:pt>
                <c:pt idx="24">
                  <c:v>7</c:v>
                </c:pt>
                <c:pt idx="25">
                  <c:v>7</c:v>
                </c:pt>
                <c:pt idx="26">
                  <c:v>4</c:v>
                </c:pt>
                <c:pt idx="27">
                  <c:v>3</c:v>
                </c:pt>
                <c:pt idx="28">
                  <c:v>4</c:v>
                </c:pt>
                <c:pt idx="29">
                  <c:v>11</c:v>
                </c:pt>
                <c:pt idx="30">
                  <c:v>9</c:v>
                </c:pt>
                <c:pt idx="31">
                  <c:v>8</c:v>
                </c:pt>
                <c:pt idx="32">
                  <c:v>11</c:v>
                </c:pt>
                <c:pt idx="33">
                  <c:v>11</c:v>
                </c:pt>
                <c:pt idx="34">
                  <c:v>5</c:v>
                </c:pt>
                <c:pt idx="35">
                  <c:v>5</c:v>
                </c:pt>
                <c:pt idx="36">
                  <c:v>8</c:v>
                </c:pt>
                <c:pt idx="37">
                  <c:v>9</c:v>
                </c:pt>
                <c:pt idx="38">
                  <c:v>12</c:v>
                </c:pt>
                <c:pt idx="39">
                  <c:v>2</c:v>
                </c:pt>
                <c:pt idx="40">
                  <c:v>6</c:v>
                </c:pt>
                <c:pt idx="41">
                  <c:v>0</c:v>
                </c:pt>
                <c:pt idx="42">
                  <c:v>7</c:v>
                </c:pt>
                <c:pt idx="43">
                  <c:v>1</c:v>
                </c:pt>
                <c:pt idx="44">
                  <c:v>3</c:v>
                </c:pt>
                <c:pt idx="45">
                  <c:v>4</c:v>
                </c:pt>
                <c:pt idx="46">
                  <c:v>5</c:v>
                </c:pt>
                <c:pt idx="47">
                  <c:v>2</c:v>
                </c:pt>
                <c:pt idx="48">
                  <c:v>3</c:v>
                </c:pt>
                <c:pt idx="49">
                  <c:v>0</c:v>
                </c:pt>
                <c:pt idx="50">
                  <c:v>-1</c:v>
                </c:pt>
                <c:pt idx="51">
                  <c:v>1</c:v>
                </c:pt>
                <c:pt idx="52">
                  <c:v>-4</c:v>
                </c:pt>
                <c:pt idx="53">
                  <c:v>-6</c:v>
                </c:pt>
                <c:pt idx="54">
                  <c:v>-6</c:v>
                </c:pt>
                <c:pt idx="55">
                  <c:v>0</c:v>
                </c:pt>
                <c:pt idx="56">
                  <c:v>-3</c:v>
                </c:pt>
                <c:pt idx="57">
                  <c:v>-3</c:v>
                </c:pt>
                <c:pt idx="58">
                  <c:v>-10</c:v>
                </c:pt>
                <c:pt idx="59">
                  <c:v>-4</c:v>
                </c:pt>
                <c:pt idx="60">
                  <c:v>-1</c:v>
                </c:pt>
                <c:pt idx="61">
                  <c:v>-8</c:v>
                </c:pt>
                <c:pt idx="62">
                  <c:v>-11</c:v>
                </c:pt>
                <c:pt idx="63">
                  <c:v>6</c:v>
                </c:pt>
                <c:pt idx="64">
                  <c:v>-2</c:v>
                </c:pt>
                <c:pt idx="65">
                  <c:v>2</c:v>
                </c:pt>
                <c:pt idx="66">
                  <c:v>0</c:v>
                </c:pt>
                <c:pt idx="67">
                  <c:v>6</c:v>
                </c:pt>
                <c:pt idx="68">
                  <c:v>4</c:v>
                </c:pt>
                <c:pt idx="69">
                  <c:v>2</c:v>
                </c:pt>
                <c:pt idx="70">
                  <c:v>3</c:v>
                </c:pt>
                <c:pt idx="71">
                  <c:v>7</c:v>
                </c:pt>
                <c:pt idx="72">
                  <c:v>6</c:v>
                </c:pt>
                <c:pt idx="73">
                  <c:v>5</c:v>
                </c:pt>
                <c:pt idx="74">
                  <c:v>0</c:v>
                </c:pt>
                <c:pt idx="75">
                  <c:v>2</c:v>
                </c:pt>
                <c:pt idx="76">
                  <c:v>3</c:v>
                </c:pt>
              </c:numCache>
            </c:numRef>
          </c:val>
          <c:smooth val="0"/>
          <c:extLst xmlns:c16r2="http://schemas.microsoft.com/office/drawing/2015/06/chart">
            <c:ext xmlns:c16="http://schemas.microsoft.com/office/drawing/2014/chart" uri="{C3380CC4-5D6E-409C-BE32-E72D297353CC}">
              <c16:uniqueId val="{00000002-8A7F-49FF-9535-9C63825FCD16}"/>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Analysis'!$B$102:$BZ$102</c:f>
              <c:numCache>
                <c:formatCode>General</c:formatCode>
                <c:ptCount val="77"/>
                <c:pt idx="0">
                  <c:v>-2</c:v>
                </c:pt>
                <c:pt idx="1">
                  <c:v>-2</c:v>
                </c:pt>
                <c:pt idx="2">
                  <c:v>3</c:v>
                </c:pt>
                <c:pt idx="3">
                  <c:v>4</c:v>
                </c:pt>
                <c:pt idx="4">
                  <c:v>1</c:v>
                </c:pt>
                <c:pt idx="5">
                  <c:v>5</c:v>
                </c:pt>
                <c:pt idx="6">
                  <c:v>-1</c:v>
                </c:pt>
                <c:pt idx="7">
                  <c:v>2</c:v>
                </c:pt>
                <c:pt idx="8">
                  <c:v>-2</c:v>
                </c:pt>
                <c:pt idx="9">
                  <c:v>3</c:v>
                </c:pt>
                <c:pt idx="10">
                  <c:v>-5</c:v>
                </c:pt>
                <c:pt idx="11">
                  <c:v>-3</c:v>
                </c:pt>
                <c:pt idx="12">
                  <c:v>-6</c:v>
                </c:pt>
                <c:pt idx="13">
                  <c:v>-5</c:v>
                </c:pt>
                <c:pt idx="14">
                  <c:v>-1</c:v>
                </c:pt>
                <c:pt idx="15">
                  <c:v>0</c:v>
                </c:pt>
                <c:pt idx="16">
                  <c:v>0</c:v>
                </c:pt>
                <c:pt idx="17">
                  <c:v>-2</c:v>
                </c:pt>
                <c:pt idx="18">
                  <c:v>-8</c:v>
                </c:pt>
                <c:pt idx="19">
                  <c:v>-7</c:v>
                </c:pt>
                <c:pt idx="20">
                  <c:v>-2</c:v>
                </c:pt>
                <c:pt idx="21">
                  <c:v>-4</c:v>
                </c:pt>
                <c:pt idx="22">
                  <c:v>-3</c:v>
                </c:pt>
                <c:pt idx="23">
                  <c:v>3</c:v>
                </c:pt>
                <c:pt idx="24">
                  <c:v>-2</c:v>
                </c:pt>
                <c:pt idx="25">
                  <c:v>7</c:v>
                </c:pt>
                <c:pt idx="26">
                  <c:v>-2</c:v>
                </c:pt>
                <c:pt idx="27">
                  <c:v>-1</c:v>
                </c:pt>
                <c:pt idx="28">
                  <c:v>6</c:v>
                </c:pt>
                <c:pt idx="29">
                  <c:v>2</c:v>
                </c:pt>
                <c:pt idx="30">
                  <c:v>7</c:v>
                </c:pt>
                <c:pt idx="31">
                  <c:v>4</c:v>
                </c:pt>
                <c:pt idx="32">
                  <c:v>5</c:v>
                </c:pt>
                <c:pt idx="33">
                  <c:v>8</c:v>
                </c:pt>
                <c:pt idx="34">
                  <c:v>7</c:v>
                </c:pt>
                <c:pt idx="35">
                  <c:v>1</c:v>
                </c:pt>
                <c:pt idx="36">
                  <c:v>1</c:v>
                </c:pt>
                <c:pt idx="37">
                  <c:v>4</c:v>
                </c:pt>
                <c:pt idx="38">
                  <c:v>4</c:v>
                </c:pt>
                <c:pt idx="39">
                  <c:v>4</c:v>
                </c:pt>
                <c:pt idx="40">
                  <c:v>10</c:v>
                </c:pt>
                <c:pt idx="41">
                  <c:v>2</c:v>
                </c:pt>
                <c:pt idx="42">
                  <c:v>6</c:v>
                </c:pt>
                <c:pt idx="43">
                  <c:v>4</c:v>
                </c:pt>
                <c:pt idx="44">
                  <c:v>1</c:v>
                </c:pt>
                <c:pt idx="45">
                  <c:v>6</c:v>
                </c:pt>
                <c:pt idx="46">
                  <c:v>7</c:v>
                </c:pt>
                <c:pt idx="47">
                  <c:v>6</c:v>
                </c:pt>
                <c:pt idx="48">
                  <c:v>2</c:v>
                </c:pt>
                <c:pt idx="49">
                  <c:v>1</c:v>
                </c:pt>
                <c:pt idx="50">
                  <c:v>-1</c:v>
                </c:pt>
                <c:pt idx="51">
                  <c:v>0</c:v>
                </c:pt>
                <c:pt idx="52">
                  <c:v>1</c:v>
                </c:pt>
                <c:pt idx="53">
                  <c:v>-2</c:v>
                </c:pt>
                <c:pt idx="54">
                  <c:v>-5</c:v>
                </c:pt>
                <c:pt idx="55">
                  <c:v>-4</c:v>
                </c:pt>
                <c:pt idx="56">
                  <c:v>-7</c:v>
                </c:pt>
                <c:pt idx="57">
                  <c:v>-5</c:v>
                </c:pt>
                <c:pt idx="58">
                  <c:v>-5</c:v>
                </c:pt>
                <c:pt idx="59">
                  <c:v>-7</c:v>
                </c:pt>
                <c:pt idx="60">
                  <c:v>-5</c:v>
                </c:pt>
                <c:pt idx="61">
                  <c:v>-9</c:v>
                </c:pt>
                <c:pt idx="62">
                  <c:v>-14</c:v>
                </c:pt>
                <c:pt idx="63">
                  <c:v>-13</c:v>
                </c:pt>
                <c:pt idx="64">
                  <c:v>-9</c:v>
                </c:pt>
                <c:pt idx="65">
                  <c:v>-10</c:v>
                </c:pt>
                <c:pt idx="66">
                  <c:v>-3</c:v>
                </c:pt>
                <c:pt idx="67">
                  <c:v>-8</c:v>
                </c:pt>
                <c:pt idx="68">
                  <c:v>2</c:v>
                </c:pt>
                <c:pt idx="69">
                  <c:v>-1</c:v>
                </c:pt>
                <c:pt idx="70">
                  <c:v>0</c:v>
                </c:pt>
                <c:pt idx="71">
                  <c:v>0</c:v>
                </c:pt>
                <c:pt idx="72">
                  <c:v>4</c:v>
                </c:pt>
                <c:pt idx="73">
                  <c:v>4</c:v>
                </c:pt>
                <c:pt idx="74">
                  <c:v>3</c:v>
                </c:pt>
                <c:pt idx="75">
                  <c:v>0</c:v>
                </c:pt>
                <c:pt idx="76">
                  <c:v>1</c:v>
                </c:pt>
              </c:numCache>
            </c:numRef>
          </c:val>
          <c:smooth val="0"/>
          <c:extLst xmlns:c16r2="http://schemas.microsoft.com/office/drawing/2015/06/chart">
            <c:ext xmlns:c16="http://schemas.microsoft.com/office/drawing/2014/chart" uri="{C3380CC4-5D6E-409C-BE32-E72D297353CC}">
              <c16:uniqueId val="{00000003-8A7F-49FF-9535-9C63825FCD16}"/>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Analysis'!$B$122:$BZ$122</c:f>
              <c:numCache>
                <c:formatCode>General</c:formatCode>
                <c:ptCount val="77"/>
                <c:pt idx="0">
                  <c:v>-8</c:v>
                </c:pt>
                <c:pt idx="1">
                  <c:v>-5</c:v>
                </c:pt>
                <c:pt idx="2">
                  <c:v>-6</c:v>
                </c:pt>
                <c:pt idx="3">
                  <c:v>1</c:v>
                </c:pt>
                <c:pt idx="4">
                  <c:v>-1</c:v>
                </c:pt>
                <c:pt idx="5">
                  <c:v>3</c:v>
                </c:pt>
                <c:pt idx="6">
                  <c:v>-1</c:v>
                </c:pt>
                <c:pt idx="7">
                  <c:v>2</c:v>
                </c:pt>
                <c:pt idx="8">
                  <c:v>4</c:v>
                </c:pt>
                <c:pt idx="9">
                  <c:v>-2</c:v>
                </c:pt>
                <c:pt idx="10">
                  <c:v>-2</c:v>
                </c:pt>
                <c:pt idx="11">
                  <c:v>1</c:v>
                </c:pt>
                <c:pt idx="12">
                  <c:v>1</c:v>
                </c:pt>
                <c:pt idx="13">
                  <c:v>-1</c:v>
                </c:pt>
                <c:pt idx="14">
                  <c:v>2</c:v>
                </c:pt>
                <c:pt idx="15">
                  <c:v>-1</c:v>
                </c:pt>
                <c:pt idx="16">
                  <c:v>-2</c:v>
                </c:pt>
                <c:pt idx="17">
                  <c:v>1</c:v>
                </c:pt>
                <c:pt idx="18">
                  <c:v>-5</c:v>
                </c:pt>
                <c:pt idx="19">
                  <c:v>0</c:v>
                </c:pt>
                <c:pt idx="20">
                  <c:v>-5</c:v>
                </c:pt>
                <c:pt idx="21">
                  <c:v>-3</c:v>
                </c:pt>
                <c:pt idx="22">
                  <c:v>-5</c:v>
                </c:pt>
                <c:pt idx="23">
                  <c:v>0</c:v>
                </c:pt>
                <c:pt idx="24">
                  <c:v>-2</c:v>
                </c:pt>
                <c:pt idx="25">
                  <c:v>-2</c:v>
                </c:pt>
                <c:pt idx="26">
                  <c:v>-2</c:v>
                </c:pt>
                <c:pt idx="27">
                  <c:v>-1</c:v>
                </c:pt>
                <c:pt idx="28">
                  <c:v>-3</c:v>
                </c:pt>
                <c:pt idx="29">
                  <c:v>0</c:v>
                </c:pt>
                <c:pt idx="30">
                  <c:v>-1</c:v>
                </c:pt>
                <c:pt idx="31">
                  <c:v>-1</c:v>
                </c:pt>
                <c:pt idx="32">
                  <c:v>-4</c:v>
                </c:pt>
                <c:pt idx="33">
                  <c:v>0</c:v>
                </c:pt>
                <c:pt idx="34">
                  <c:v>1</c:v>
                </c:pt>
                <c:pt idx="35">
                  <c:v>-1</c:v>
                </c:pt>
                <c:pt idx="36">
                  <c:v>2</c:v>
                </c:pt>
                <c:pt idx="37">
                  <c:v>-2</c:v>
                </c:pt>
                <c:pt idx="38">
                  <c:v>-4</c:v>
                </c:pt>
                <c:pt idx="39">
                  <c:v>-3</c:v>
                </c:pt>
                <c:pt idx="40">
                  <c:v>-7</c:v>
                </c:pt>
                <c:pt idx="41">
                  <c:v>-1</c:v>
                </c:pt>
                <c:pt idx="42">
                  <c:v>-6</c:v>
                </c:pt>
                <c:pt idx="43">
                  <c:v>-1</c:v>
                </c:pt>
                <c:pt idx="44">
                  <c:v>-1</c:v>
                </c:pt>
                <c:pt idx="45">
                  <c:v>-5</c:v>
                </c:pt>
                <c:pt idx="46">
                  <c:v>-2</c:v>
                </c:pt>
                <c:pt idx="47">
                  <c:v>4</c:v>
                </c:pt>
                <c:pt idx="48">
                  <c:v>-6</c:v>
                </c:pt>
                <c:pt idx="49">
                  <c:v>-1</c:v>
                </c:pt>
                <c:pt idx="50">
                  <c:v>-3</c:v>
                </c:pt>
                <c:pt idx="51">
                  <c:v>1</c:v>
                </c:pt>
                <c:pt idx="52">
                  <c:v>1</c:v>
                </c:pt>
                <c:pt idx="53">
                  <c:v>2</c:v>
                </c:pt>
                <c:pt idx="54">
                  <c:v>-1</c:v>
                </c:pt>
                <c:pt idx="55">
                  <c:v>1</c:v>
                </c:pt>
                <c:pt idx="56">
                  <c:v>4</c:v>
                </c:pt>
                <c:pt idx="57">
                  <c:v>-1</c:v>
                </c:pt>
                <c:pt idx="58">
                  <c:v>1</c:v>
                </c:pt>
                <c:pt idx="59">
                  <c:v>1</c:v>
                </c:pt>
                <c:pt idx="60">
                  <c:v>-4</c:v>
                </c:pt>
                <c:pt idx="61">
                  <c:v>-14</c:v>
                </c:pt>
                <c:pt idx="62">
                  <c:v>-11</c:v>
                </c:pt>
                <c:pt idx="63">
                  <c:v>-11</c:v>
                </c:pt>
                <c:pt idx="64">
                  <c:v>-2</c:v>
                </c:pt>
                <c:pt idx="65">
                  <c:v>0</c:v>
                </c:pt>
                <c:pt idx="66">
                  <c:v>-1</c:v>
                </c:pt>
                <c:pt idx="67">
                  <c:v>-1</c:v>
                </c:pt>
                <c:pt idx="68">
                  <c:v>-3</c:v>
                </c:pt>
                <c:pt idx="69">
                  <c:v>-1</c:v>
                </c:pt>
                <c:pt idx="70">
                  <c:v>-5</c:v>
                </c:pt>
                <c:pt idx="71">
                  <c:v>-8</c:v>
                </c:pt>
                <c:pt idx="72">
                  <c:v>-5</c:v>
                </c:pt>
                <c:pt idx="73">
                  <c:v>-5</c:v>
                </c:pt>
                <c:pt idx="74">
                  <c:v>-3</c:v>
                </c:pt>
                <c:pt idx="75">
                  <c:v>-3</c:v>
                </c:pt>
                <c:pt idx="76">
                  <c:v>-9</c:v>
                </c:pt>
              </c:numCache>
            </c:numRef>
          </c:val>
          <c:smooth val="0"/>
          <c:extLst xmlns:c16r2="http://schemas.microsoft.com/office/drawing/2015/06/chart">
            <c:ext xmlns:c16="http://schemas.microsoft.com/office/drawing/2014/chart" uri="{C3380CC4-5D6E-409C-BE32-E72D297353CC}">
              <c16:uniqueId val="{00000004-8A7F-49FF-9535-9C63825FCD16}"/>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Analysis'!$B$142:$BZ$142</c:f>
              <c:numCache>
                <c:formatCode>General</c:formatCode>
                <c:ptCount val="77"/>
                <c:pt idx="0">
                  <c:v>0</c:v>
                </c:pt>
                <c:pt idx="1">
                  <c:v>-3</c:v>
                </c:pt>
                <c:pt idx="2">
                  <c:v>1</c:v>
                </c:pt>
                <c:pt idx="3">
                  <c:v>0</c:v>
                </c:pt>
                <c:pt idx="4">
                  <c:v>0</c:v>
                </c:pt>
                <c:pt idx="5">
                  <c:v>0</c:v>
                </c:pt>
                <c:pt idx="6">
                  <c:v>2</c:v>
                </c:pt>
                <c:pt idx="7">
                  <c:v>4</c:v>
                </c:pt>
                <c:pt idx="8">
                  <c:v>0</c:v>
                </c:pt>
                <c:pt idx="9">
                  <c:v>2</c:v>
                </c:pt>
                <c:pt idx="10">
                  <c:v>-1</c:v>
                </c:pt>
                <c:pt idx="11">
                  <c:v>-1</c:v>
                </c:pt>
                <c:pt idx="12">
                  <c:v>2</c:v>
                </c:pt>
                <c:pt idx="13">
                  <c:v>-4</c:v>
                </c:pt>
                <c:pt idx="14">
                  <c:v>-4</c:v>
                </c:pt>
                <c:pt idx="15">
                  <c:v>-11</c:v>
                </c:pt>
                <c:pt idx="16">
                  <c:v>3</c:v>
                </c:pt>
                <c:pt idx="17">
                  <c:v>2</c:v>
                </c:pt>
                <c:pt idx="18">
                  <c:v>2</c:v>
                </c:pt>
                <c:pt idx="19">
                  <c:v>3</c:v>
                </c:pt>
                <c:pt idx="20">
                  <c:v>-2</c:v>
                </c:pt>
                <c:pt idx="21">
                  <c:v>-2</c:v>
                </c:pt>
                <c:pt idx="22">
                  <c:v>-4</c:v>
                </c:pt>
                <c:pt idx="23">
                  <c:v>2</c:v>
                </c:pt>
                <c:pt idx="24">
                  <c:v>2</c:v>
                </c:pt>
                <c:pt idx="25">
                  <c:v>-3</c:v>
                </c:pt>
                <c:pt idx="26">
                  <c:v>-5</c:v>
                </c:pt>
                <c:pt idx="27">
                  <c:v>4</c:v>
                </c:pt>
                <c:pt idx="28">
                  <c:v>1</c:v>
                </c:pt>
                <c:pt idx="29">
                  <c:v>-4</c:v>
                </c:pt>
                <c:pt idx="30">
                  <c:v>6</c:v>
                </c:pt>
                <c:pt idx="31">
                  <c:v>7</c:v>
                </c:pt>
                <c:pt idx="32">
                  <c:v>3</c:v>
                </c:pt>
                <c:pt idx="33">
                  <c:v>4</c:v>
                </c:pt>
                <c:pt idx="34">
                  <c:v>-1</c:v>
                </c:pt>
                <c:pt idx="35">
                  <c:v>4</c:v>
                </c:pt>
                <c:pt idx="36">
                  <c:v>1</c:v>
                </c:pt>
                <c:pt idx="37">
                  <c:v>5</c:v>
                </c:pt>
                <c:pt idx="38">
                  <c:v>3</c:v>
                </c:pt>
                <c:pt idx="39">
                  <c:v>-2</c:v>
                </c:pt>
                <c:pt idx="40">
                  <c:v>-3</c:v>
                </c:pt>
                <c:pt idx="41">
                  <c:v>2</c:v>
                </c:pt>
                <c:pt idx="42">
                  <c:v>7</c:v>
                </c:pt>
                <c:pt idx="43">
                  <c:v>4</c:v>
                </c:pt>
                <c:pt idx="44">
                  <c:v>1</c:v>
                </c:pt>
                <c:pt idx="45">
                  <c:v>0</c:v>
                </c:pt>
                <c:pt idx="46">
                  <c:v>5</c:v>
                </c:pt>
                <c:pt idx="47">
                  <c:v>6</c:v>
                </c:pt>
                <c:pt idx="48">
                  <c:v>5</c:v>
                </c:pt>
                <c:pt idx="49">
                  <c:v>1</c:v>
                </c:pt>
                <c:pt idx="50">
                  <c:v>0</c:v>
                </c:pt>
                <c:pt idx="51">
                  <c:v>-1</c:v>
                </c:pt>
                <c:pt idx="52">
                  <c:v>-3</c:v>
                </c:pt>
                <c:pt idx="53">
                  <c:v>-2</c:v>
                </c:pt>
                <c:pt idx="54">
                  <c:v>-5</c:v>
                </c:pt>
                <c:pt idx="55">
                  <c:v>0</c:v>
                </c:pt>
                <c:pt idx="56">
                  <c:v>1</c:v>
                </c:pt>
                <c:pt idx="57">
                  <c:v>-1</c:v>
                </c:pt>
                <c:pt idx="58">
                  <c:v>-2</c:v>
                </c:pt>
                <c:pt idx="59">
                  <c:v>3</c:v>
                </c:pt>
                <c:pt idx="60">
                  <c:v>-4</c:v>
                </c:pt>
                <c:pt idx="61">
                  <c:v>-3</c:v>
                </c:pt>
                <c:pt idx="62">
                  <c:v>1</c:v>
                </c:pt>
                <c:pt idx="63">
                  <c:v>3</c:v>
                </c:pt>
                <c:pt idx="64">
                  <c:v>-2</c:v>
                </c:pt>
                <c:pt idx="65">
                  <c:v>-1</c:v>
                </c:pt>
                <c:pt idx="66">
                  <c:v>-5</c:v>
                </c:pt>
                <c:pt idx="67">
                  <c:v>-3</c:v>
                </c:pt>
                <c:pt idx="68">
                  <c:v>0</c:v>
                </c:pt>
                <c:pt idx="69">
                  <c:v>0</c:v>
                </c:pt>
                <c:pt idx="70">
                  <c:v>1</c:v>
                </c:pt>
                <c:pt idx="71">
                  <c:v>1</c:v>
                </c:pt>
                <c:pt idx="72">
                  <c:v>0</c:v>
                </c:pt>
                <c:pt idx="73">
                  <c:v>-3</c:v>
                </c:pt>
                <c:pt idx="74">
                  <c:v>-1</c:v>
                </c:pt>
                <c:pt idx="75">
                  <c:v>1</c:v>
                </c:pt>
                <c:pt idx="76">
                  <c:v>2</c:v>
                </c:pt>
              </c:numCache>
            </c:numRef>
          </c:val>
          <c:smooth val="0"/>
          <c:extLst xmlns:c16r2="http://schemas.microsoft.com/office/drawing/2015/06/chart">
            <c:ext xmlns:c16="http://schemas.microsoft.com/office/drawing/2014/chart" uri="{C3380CC4-5D6E-409C-BE32-E72D297353CC}">
              <c16:uniqueId val="{00000005-8A7F-49FF-9535-9C63825FCD16}"/>
            </c:ext>
          </c:extLst>
        </c:ser>
        <c:dLbls>
          <c:showLegendKey val="0"/>
          <c:showVal val="0"/>
          <c:showCatName val="0"/>
          <c:showSerName val="0"/>
          <c:showPercent val="0"/>
          <c:showBubbleSize val="0"/>
        </c:dLbls>
        <c:marker val="1"/>
        <c:smooth val="0"/>
        <c:axId val="-1253448784"/>
        <c:axId val="-1253445520"/>
      </c:lineChart>
      <c:catAx>
        <c:axId val="-12534487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bg-BG"/>
          </a:p>
        </c:txPr>
        <c:crossAx val="-1253445520"/>
        <c:crosses val="autoZero"/>
        <c:auto val="1"/>
        <c:lblAlgn val="ctr"/>
        <c:lblOffset val="100"/>
        <c:noMultiLvlLbl val="0"/>
      </c:catAx>
      <c:valAx>
        <c:axId val="-125344552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34487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Miscellaneous Manufacturing</a:t>
            </a:r>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v>Miscell Manufacturing as a whole</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Analysis'!$B$29:$BZ$29</c:f>
              <c:numCache>
                <c:formatCode>General</c:formatCode>
                <c:ptCount val="77"/>
                <c:pt idx="0">
                  <c:v>11</c:v>
                </c:pt>
                <c:pt idx="1">
                  <c:v>6</c:v>
                </c:pt>
                <c:pt idx="2">
                  <c:v>-3</c:v>
                </c:pt>
                <c:pt idx="3">
                  <c:v>7</c:v>
                </c:pt>
                <c:pt idx="4">
                  <c:v>2</c:v>
                </c:pt>
                <c:pt idx="5">
                  <c:v>8</c:v>
                </c:pt>
                <c:pt idx="6">
                  <c:v>4</c:v>
                </c:pt>
                <c:pt idx="7">
                  <c:v>3</c:v>
                </c:pt>
                <c:pt idx="8">
                  <c:v>5</c:v>
                </c:pt>
                <c:pt idx="9">
                  <c:v>3</c:v>
                </c:pt>
                <c:pt idx="10">
                  <c:v>3</c:v>
                </c:pt>
                <c:pt idx="11">
                  <c:v>6</c:v>
                </c:pt>
                <c:pt idx="12">
                  <c:v>6</c:v>
                </c:pt>
                <c:pt idx="13">
                  <c:v>9</c:v>
                </c:pt>
                <c:pt idx="14">
                  <c:v>-2</c:v>
                </c:pt>
                <c:pt idx="15">
                  <c:v>5</c:v>
                </c:pt>
                <c:pt idx="16">
                  <c:v>6</c:v>
                </c:pt>
                <c:pt idx="17">
                  <c:v>9</c:v>
                </c:pt>
                <c:pt idx="18">
                  <c:v>3</c:v>
                </c:pt>
                <c:pt idx="19">
                  <c:v>2</c:v>
                </c:pt>
                <c:pt idx="20">
                  <c:v>9</c:v>
                </c:pt>
                <c:pt idx="21">
                  <c:v>11</c:v>
                </c:pt>
                <c:pt idx="22">
                  <c:v>9</c:v>
                </c:pt>
                <c:pt idx="23">
                  <c:v>11</c:v>
                </c:pt>
                <c:pt idx="24">
                  <c:v>1</c:v>
                </c:pt>
                <c:pt idx="25">
                  <c:v>11</c:v>
                </c:pt>
                <c:pt idx="26">
                  <c:v>6</c:v>
                </c:pt>
                <c:pt idx="27">
                  <c:v>7</c:v>
                </c:pt>
                <c:pt idx="28">
                  <c:v>2</c:v>
                </c:pt>
                <c:pt idx="29">
                  <c:v>3</c:v>
                </c:pt>
                <c:pt idx="30">
                  <c:v>6</c:v>
                </c:pt>
                <c:pt idx="31">
                  <c:v>6</c:v>
                </c:pt>
                <c:pt idx="32">
                  <c:v>10</c:v>
                </c:pt>
                <c:pt idx="33">
                  <c:v>2</c:v>
                </c:pt>
                <c:pt idx="34">
                  <c:v>7</c:v>
                </c:pt>
                <c:pt idx="35">
                  <c:v>2</c:v>
                </c:pt>
                <c:pt idx="36">
                  <c:v>4</c:v>
                </c:pt>
                <c:pt idx="37">
                  <c:v>3</c:v>
                </c:pt>
                <c:pt idx="38">
                  <c:v>2</c:v>
                </c:pt>
                <c:pt idx="39">
                  <c:v>4</c:v>
                </c:pt>
                <c:pt idx="40">
                  <c:v>4</c:v>
                </c:pt>
                <c:pt idx="41">
                  <c:v>7</c:v>
                </c:pt>
                <c:pt idx="42">
                  <c:v>12</c:v>
                </c:pt>
                <c:pt idx="43">
                  <c:v>14</c:v>
                </c:pt>
                <c:pt idx="44">
                  <c:v>6</c:v>
                </c:pt>
                <c:pt idx="45">
                  <c:v>8</c:v>
                </c:pt>
                <c:pt idx="46">
                  <c:v>3</c:v>
                </c:pt>
                <c:pt idx="47">
                  <c:v>11</c:v>
                </c:pt>
                <c:pt idx="48">
                  <c:v>6</c:v>
                </c:pt>
                <c:pt idx="49">
                  <c:v>4</c:v>
                </c:pt>
                <c:pt idx="50">
                  <c:v>11</c:v>
                </c:pt>
                <c:pt idx="51">
                  <c:v>7</c:v>
                </c:pt>
                <c:pt idx="52">
                  <c:v>3</c:v>
                </c:pt>
                <c:pt idx="53">
                  <c:v>-3</c:v>
                </c:pt>
                <c:pt idx="54">
                  <c:v>2</c:v>
                </c:pt>
                <c:pt idx="55">
                  <c:v>3</c:v>
                </c:pt>
                <c:pt idx="56">
                  <c:v>-2</c:v>
                </c:pt>
                <c:pt idx="57">
                  <c:v>2</c:v>
                </c:pt>
                <c:pt idx="58">
                  <c:v>2</c:v>
                </c:pt>
                <c:pt idx="59">
                  <c:v>4</c:v>
                </c:pt>
                <c:pt idx="60">
                  <c:v>5</c:v>
                </c:pt>
                <c:pt idx="61">
                  <c:v>2</c:v>
                </c:pt>
                <c:pt idx="62">
                  <c:v>-4</c:v>
                </c:pt>
                <c:pt idx="63">
                  <c:v>-5</c:v>
                </c:pt>
                <c:pt idx="64">
                  <c:v>4</c:v>
                </c:pt>
                <c:pt idx="65">
                  <c:v>2</c:v>
                </c:pt>
                <c:pt idx="66">
                  <c:v>4</c:v>
                </c:pt>
                <c:pt idx="67">
                  <c:v>6</c:v>
                </c:pt>
                <c:pt idx="68">
                  <c:v>1</c:v>
                </c:pt>
                <c:pt idx="69">
                  <c:v>4</c:v>
                </c:pt>
                <c:pt idx="70">
                  <c:v>-2</c:v>
                </c:pt>
                <c:pt idx="71">
                  <c:v>3</c:v>
                </c:pt>
                <c:pt idx="72">
                  <c:v>3</c:v>
                </c:pt>
                <c:pt idx="73">
                  <c:v>3</c:v>
                </c:pt>
                <c:pt idx="74">
                  <c:v>12</c:v>
                </c:pt>
                <c:pt idx="75">
                  <c:v>5</c:v>
                </c:pt>
                <c:pt idx="76">
                  <c:v>9</c:v>
                </c:pt>
              </c:numCache>
            </c:numRef>
          </c:val>
          <c:extLst xmlns:c16r2="http://schemas.microsoft.com/office/drawing/2015/06/chart">
            <c:ext xmlns:c16="http://schemas.microsoft.com/office/drawing/2014/chart" uri="{C3380CC4-5D6E-409C-BE32-E72D297353CC}">
              <c16:uniqueId val="{00000000-6B32-40C2-A0C8-940656188BF4}"/>
            </c:ext>
          </c:extLst>
        </c:ser>
        <c:dLbls>
          <c:showLegendKey val="0"/>
          <c:showVal val="0"/>
          <c:showCatName val="0"/>
          <c:showSerName val="0"/>
          <c:showPercent val="0"/>
          <c:showBubbleSize val="0"/>
        </c:dLbls>
        <c:gapWidth val="219"/>
        <c:overlap val="-27"/>
        <c:axId val="-1253442800"/>
        <c:axId val="-1253453680"/>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Analysis'!$B$50:$BZ$50</c:f>
              <c:numCache>
                <c:formatCode>General</c:formatCode>
                <c:ptCount val="77"/>
                <c:pt idx="0">
                  <c:v>9</c:v>
                </c:pt>
                <c:pt idx="1">
                  <c:v>2</c:v>
                </c:pt>
                <c:pt idx="2">
                  <c:v>-4</c:v>
                </c:pt>
                <c:pt idx="3">
                  <c:v>2</c:v>
                </c:pt>
                <c:pt idx="4">
                  <c:v>2</c:v>
                </c:pt>
                <c:pt idx="5">
                  <c:v>8</c:v>
                </c:pt>
                <c:pt idx="6">
                  <c:v>2</c:v>
                </c:pt>
                <c:pt idx="7">
                  <c:v>1</c:v>
                </c:pt>
                <c:pt idx="8">
                  <c:v>5</c:v>
                </c:pt>
                <c:pt idx="9">
                  <c:v>3</c:v>
                </c:pt>
                <c:pt idx="10">
                  <c:v>5</c:v>
                </c:pt>
                <c:pt idx="11">
                  <c:v>5</c:v>
                </c:pt>
                <c:pt idx="12">
                  <c:v>5</c:v>
                </c:pt>
                <c:pt idx="13">
                  <c:v>11</c:v>
                </c:pt>
                <c:pt idx="14">
                  <c:v>3</c:v>
                </c:pt>
                <c:pt idx="15">
                  <c:v>11</c:v>
                </c:pt>
                <c:pt idx="16">
                  <c:v>2</c:v>
                </c:pt>
                <c:pt idx="17">
                  <c:v>11</c:v>
                </c:pt>
                <c:pt idx="18">
                  <c:v>3</c:v>
                </c:pt>
                <c:pt idx="19">
                  <c:v>7</c:v>
                </c:pt>
                <c:pt idx="20">
                  <c:v>6</c:v>
                </c:pt>
                <c:pt idx="21">
                  <c:v>8</c:v>
                </c:pt>
                <c:pt idx="22">
                  <c:v>9</c:v>
                </c:pt>
                <c:pt idx="23">
                  <c:v>10</c:v>
                </c:pt>
                <c:pt idx="24">
                  <c:v>4</c:v>
                </c:pt>
                <c:pt idx="25">
                  <c:v>7</c:v>
                </c:pt>
                <c:pt idx="26">
                  <c:v>10</c:v>
                </c:pt>
                <c:pt idx="27">
                  <c:v>0</c:v>
                </c:pt>
                <c:pt idx="28">
                  <c:v>3</c:v>
                </c:pt>
                <c:pt idx="29">
                  <c:v>2</c:v>
                </c:pt>
                <c:pt idx="30">
                  <c:v>8</c:v>
                </c:pt>
                <c:pt idx="31">
                  <c:v>11</c:v>
                </c:pt>
                <c:pt idx="32">
                  <c:v>8</c:v>
                </c:pt>
                <c:pt idx="33">
                  <c:v>2</c:v>
                </c:pt>
                <c:pt idx="34">
                  <c:v>10</c:v>
                </c:pt>
                <c:pt idx="35">
                  <c:v>5</c:v>
                </c:pt>
                <c:pt idx="36">
                  <c:v>4</c:v>
                </c:pt>
                <c:pt idx="37">
                  <c:v>5</c:v>
                </c:pt>
                <c:pt idx="38">
                  <c:v>3</c:v>
                </c:pt>
                <c:pt idx="39">
                  <c:v>10</c:v>
                </c:pt>
                <c:pt idx="40">
                  <c:v>2</c:v>
                </c:pt>
                <c:pt idx="41">
                  <c:v>2</c:v>
                </c:pt>
                <c:pt idx="42">
                  <c:v>5</c:v>
                </c:pt>
                <c:pt idx="43">
                  <c:v>11</c:v>
                </c:pt>
                <c:pt idx="44">
                  <c:v>5</c:v>
                </c:pt>
                <c:pt idx="45">
                  <c:v>9</c:v>
                </c:pt>
                <c:pt idx="46">
                  <c:v>0</c:v>
                </c:pt>
                <c:pt idx="47">
                  <c:v>9</c:v>
                </c:pt>
                <c:pt idx="48">
                  <c:v>5</c:v>
                </c:pt>
                <c:pt idx="49">
                  <c:v>1</c:v>
                </c:pt>
                <c:pt idx="50">
                  <c:v>11</c:v>
                </c:pt>
                <c:pt idx="51">
                  <c:v>6</c:v>
                </c:pt>
                <c:pt idx="52">
                  <c:v>3</c:v>
                </c:pt>
                <c:pt idx="53">
                  <c:v>-3</c:v>
                </c:pt>
                <c:pt idx="54">
                  <c:v>2</c:v>
                </c:pt>
                <c:pt idx="55">
                  <c:v>3</c:v>
                </c:pt>
                <c:pt idx="56">
                  <c:v>-2</c:v>
                </c:pt>
                <c:pt idx="57">
                  <c:v>1</c:v>
                </c:pt>
                <c:pt idx="58">
                  <c:v>1</c:v>
                </c:pt>
                <c:pt idx="59">
                  <c:v>7</c:v>
                </c:pt>
                <c:pt idx="60">
                  <c:v>6</c:v>
                </c:pt>
                <c:pt idx="61">
                  <c:v>-3</c:v>
                </c:pt>
                <c:pt idx="62">
                  <c:v>-5</c:v>
                </c:pt>
                <c:pt idx="63">
                  <c:v>-8</c:v>
                </c:pt>
                <c:pt idx="64">
                  <c:v>3</c:v>
                </c:pt>
                <c:pt idx="65">
                  <c:v>4</c:v>
                </c:pt>
                <c:pt idx="66">
                  <c:v>3</c:v>
                </c:pt>
                <c:pt idx="67">
                  <c:v>-1</c:v>
                </c:pt>
                <c:pt idx="68">
                  <c:v>1</c:v>
                </c:pt>
                <c:pt idx="69">
                  <c:v>4</c:v>
                </c:pt>
                <c:pt idx="70">
                  <c:v>-1</c:v>
                </c:pt>
                <c:pt idx="71">
                  <c:v>3</c:v>
                </c:pt>
                <c:pt idx="72">
                  <c:v>-1</c:v>
                </c:pt>
                <c:pt idx="73">
                  <c:v>1</c:v>
                </c:pt>
                <c:pt idx="74">
                  <c:v>7</c:v>
                </c:pt>
                <c:pt idx="75">
                  <c:v>1</c:v>
                </c:pt>
                <c:pt idx="76">
                  <c:v>12</c:v>
                </c:pt>
              </c:numCache>
            </c:numRef>
          </c:val>
          <c:smooth val="0"/>
          <c:extLst xmlns:c16r2="http://schemas.microsoft.com/office/drawing/2015/06/chart">
            <c:ext xmlns:c16="http://schemas.microsoft.com/office/drawing/2014/chart" uri="{C3380CC4-5D6E-409C-BE32-E72D297353CC}">
              <c16:uniqueId val="{00000001-6B32-40C2-A0C8-940656188BF4}"/>
            </c:ext>
          </c:extLst>
        </c:ser>
        <c:ser>
          <c:idx val="2"/>
          <c:order val="2"/>
          <c:tx>
            <c:v>Production</c:v>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Analysis'!$B$70:$BY$70</c:f>
              <c:numCache>
                <c:formatCode>General</c:formatCode>
                <c:ptCount val="76"/>
                <c:pt idx="0">
                  <c:v>4</c:v>
                </c:pt>
                <c:pt idx="1">
                  <c:v>5</c:v>
                </c:pt>
                <c:pt idx="2">
                  <c:v>0</c:v>
                </c:pt>
                <c:pt idx="3">
                  <c:v>4</c:v>
                </c:pt>
                <c:pt idx="4">
                  <c:v>0</c:v>
                </c:pt>
                <c:pt idx="5">
                  <c:v>7</c:v>
                </c:pt>
                <c:pt idx="6">
                  <c:v>5</c:v>
                </c:pt>
                <c:pt idx="7">
                  <c:v>5</c:v>
                </c:pt>
                <c:pt idx="8">
                  <c:v>7</c:v>
                </c:pt>
                <c:pt idx="9">
                  <c:v>5</c:v>
                </c:pt>
                <c:pt idx="10">
                  <c:v>5</c:v>
                </c:pt>
                <c:pt idx="11">
                  <c:v>2</c:v>
                </c:pt>
                <c:pt idx="12">
                  <c:v>8</c:v>
                </c:pt>
                <c:pt idx="13">
                  <c:v>7</c:v>
                </c:pt>
                <c:pt idx="14">
                  <c:v>6</c:v>
                </c:pt>
                <c:pt idx="15">
                  <c:v>4</c:v>
                </c:pt>
                <c:pt idx="16">
                  <c:v>10</c:v>
                </c:pt>
                <c:pt idx="17">
                  <c:v>8</c:v>
                </c:pt>
                <c:pt idx="18">
                  <c:v>3</c:v>
                </c:pt>
                <c:pt idx="19">
                  <c:v>10</c:v>
                </c:pt>
                <c:pt idx="20">
                  <c:v>8</c:v>
                </c:pt>
                <c:pt idx="21">
                  <c:v>9</c:v>
                </c:pt>
                <c:pt idx="22">
                  <c:v>8</c:v>
                </c:pt>
                <c:pt idx="23">
                  <c:v>10</c:v>
                </c:pt>
                <c:pt idx="24">
                  <c:v>2</c:v>
                </c:pt>
                <c:pt idx="25">
                  <c:v>13</c:v>
                </c:pt>
                <c:pt idx="26">
                  <c:v>10</c:v>
                </c:pt>
                <c:pt idx="27">
                  <c:v>5</c:v>
                </c:pt>
                <c:pt idx="28">
                  <c:v>2</c:v>
                </c:pt>
                <c:pt idx="29">
                  <c:v>7</c:v>
                </c:pt>
                <c:pt idx="30">
                  <c:v>4</c:v>
                </c:pt>
                <c:pt idx="31">
                  <c:v>5</c:v>
                </c:pt>
                <c:pt idx="32">
                  <c:v>10</c:v>
                </c:pt>
                <c:pt idx="33">
                  <c:v>2</c:v>
                </c:pt>
                <c:pt idx="34">
                  <c:v>2</c:v>
                </c:pt>
                <c:pt idx="35">
                  <c:v>1</c:v>
                </c:pt>
                <c:pt idx="36">
                  <c:v>3</c:v>
                </c:pt>
                <c:pt idx="37">
                  <c:v>1</c:v>
                </c:pt>
                <c:pt idx="38">
                  <c:v>6</c:v>
                </c:pt>
                <c:pt idx="39">
                  <c:v>4</c:v>
                </c:pt>
                <c:pt idx="40">
                  <c:v>3</c:v>
                </c:pt>
                <c:pt idx="41">
                  <c:v>4</c:v>
                </c:pt>
                <c:pt idx="42">
                  <c:v>13</c:v>
                </c:pt>
                <c:pt idx="43">
                  <c:v>13</c:v>
                </c:pt>
                <c:pt idx="44">
                  <c:v>7</c:v>
                </c:pt>
                <c:pt idx="45">
                  <c:v>6</c:v>
                </c:pt>
                <c:pt idx="46">
                  <c:v>3</c:v>
                </c:pt>
                <c:pt idx="47">
                  <c:v>9</c:v>
                </c:pt>
                <c:pt idx="48">
                  <c:v>10</c:v>
                </c:pt>
                <c:pt idx="49">
                  <c:v>-1</c:v>
                </c:pt>
                <c:pt idx="50">
                  <c:v>3</c:v>
                </c:pt>
                <c:pt idx="51">
                  <c:v>9</c:v>
                </c:pt>
                <c:pt idx="52">
                  <c:v>2</c:v>
                </c:pt>
                <c:pt idx="53">
                  <c:v>-3</c:v>
                </c:pt>
                <c:pt idx="54">
                  <c:v>0</c:v>
                </c:pt>
                <c:pt idx="55">
                  <c:v>1</c:v>
                </c:pt>
                <c:pt idx="56">
                  <c:v>-1</c:v>
                </c:pt>
                <c:pt idx="57">
                  <c:v>2</c:v>
                </c:pt>
                <c:pt idx="58">
                  <c:v>3</c:v>
                </c:pt>
                <c:pt idx="59">
                  <c:v>-3</c:v>
                </c:pt>
                <c:pt idx="60">
                  <c:v>5</c:v>
                </c:pt>
                <c:pt idx="61">
                  <c:v>-3</c:v>
                </c:pt>
                <c:pt idx="62">
                  <c:v>-6</c:v>
                </c:pt>
                <c:pt idx="63">
                  <c:v>10</c:v>
                </c:pt>
                <c:pt idx="64">
                  <c:v>1</c:v>
                </c:pt>
                <c:pt idx="65">
                  <c:v>1</c:v>
                </c:pt>
                <c:pt idx="66">
                  <c:v>3</c:v>
                </c:pt>
                <c:pt idx="67">
                  <c:v>1</c:v>
                </c:pt>
                <c:pt idx="68">
                  <c:v>0</c:v>
                </c:pt>
                <c:pt idx="69">
                  <c:v>0</c:v>
                </c:pt>
                <c:pt idx="70">
                  <c:v>-1</c:v>
                </c:pt>
                <c:pt idx="71">
                  <c:v>4</c:v>
                </c:pt>
                <c:pt idx="72">
                  <c:v>1</c:v>
                </c:pt>
                <c:pt idx="73">
                  <c:v>2</c:v>
                </c:pt>
                <c:pt idx="74">
                  <c:v>10</c:v>
                </c:pt>
                <c:pt idx="75">
                  <c:v>3</c:v>
                </c:pt>
              </c:numCache>
            </c:numRef>
          </c:val>
          <c:smooth val="0"/>
          <c:extLst xmlns:c16r2="http://schemas.microsoft.com/office/drawing/2015/06/chart">
            <c:ext xmlns:c16="http://schemas.microsoft.com/office/drawing/2014/chart" uri="{C3380CC4-5D6E-409C-BE32-E72D297353CC}">
              <c16:uniqueId val="{00000002-6B32-40C2-A0C8-940656188BF4}"/>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Analysis'!$B$90:$BZ$90</c:f>
              <c:numCache>
                <c:formatCode>General</c:formatCode>
                <c:ptCount val="77"/>
                <c:pt idx="0">
                  <c:v>6</c:v>
                </c:pt>
                <c:pt idx="1">
                  <c:v>8</c:v>
                </c:pt>
                <c:pt idx="2">
                  <c:v>-1</c:v>
                </c:pt>
                <c:pt idx="3">
                  <c:v>6</c:v>
                </c:pt>
                <c:pt idx="4">
                  <c:v>3</c:v>
                </c:pt>
                <c:pt idx="5">
                  <c:v>0</c:v>
                </c:pt>
                <c:pt idx="6">
                  <c:v>-2</c:v>
                </c:pt>
                <c:pt idx="7">
                  <c:v>1</c:v>
                </c:pt>
                <c:pt idx="8">
                  <c:v>0</c:v>
                </c:pt>
                <c:pt idx="9">
                  <c:v>1</c:v>
                </c:pt>
                <c:pt idx="10">
                  <c:v>1</c:v>
                </c:pt>
                <c:pt idx="11">
                  <c:v>3</c:v>
                </c:pt>
                <c:pt idx="12">
                  <c:v>4</c:v>
                </c:pt>
                <c:pt idx="13">
                  <c:v>0</c:v>
                </c:pt>
                <c:pt idx="14">
                  <c:v>0</c:v>
                </c:pt>
                <c:pt idx="15">
                  <c:v>3</c:v>
                </c:pt>
                <c:pt idx="16">
                  <c:v>3</c:v>
                </c:pt>
                <c:pt idx="17">
                  <c:v>4</c:v>
                </c:pt>
                <c:pt idx="18">
                  <c:v>0</c:v>
                </c:pt>
                <c:pt idx="19">
                  <c:v>0</c:v>
                </c:pt>
                <c:pt idx="20">
                  <c:v>9</c:v>
                </c:pt>
                <c:pt idx="21">
                  <c:v>5</c:v>
                </c:pt>
                <c:pt idx="22">
                  <c:v>6</c:v>
                </c:pt>
                <c:pt idx="23">
                  <c:v>4</c:v>
                </c:pt>
                <c:pt idx="24">
                  <c:v>-3</c:v>
                </c:pt>
                <c:pt idx="25">
                  <c:v>2</c:v>
                </c:pt>
                <c:pt idx="26">
                  <c:v>1</c:v>
                </c:pt>
                <c:pt idx="27">
                  <c:v>8</c:v>
                </c:pt>
                <c:pt idx="28">
                  <c:v>0</c:v>
                </c:pt>
                <c:pt idx="29">
                  <c:v>3</c:v>
                </c:pt>
                <c:pt idx="30">
                  <c:v>0</c:v>
                </c:pt>
                <c:pt idx="31">
                  <c:v>0</c:v>
                </c:pt>
                <c:pt idx="32">
                  <c:v>1</c:v>
                </c:pt>
                <c:pt idx="33">
                  <c:v>4</c:v>
                </c:pt>
                <c:pt idx="34">
                  <c:v>3</c:v>
                </c:pt>
                <c:pt idx="35">
                  <c:v>-2</c:v>
                </c:pt>
                <c:pt idx="36">
                  <c:v>3</c:v>
                </c:pt>
                <c:pt idx="37">
                  <c:v>9</c:v>
                </c:pt>
                <c:pt idx="38">
                  <c:v>11</c:v>
                </c:pt>
                <c:pt idx="39">
                  <c:v>7</c:v>
                </c:pt>
                <c:pt idx="40">
                  <c:v>2</c:v>
                </c:pt>
                <c:pt idx="41">
                  <c:v>11</c:v>
                </c:pt>
                <c:pt idx="42">
                  <c:v>10</c:v>
                </c:pt>
                <c:pt idx="43">
                  <c:v>11</c:v>
                </c:pt>
                <c:pt idx="44">
                  <c:v>11</c:v>
                </c:pt>
                <c:pt idx="45">
                  <c:v>4</c:v>
                </c:pt>
                <c:pt idx="46">
                  <c:v>1</c:v>
                </c:pt>
                <c:pt idx="47">
                  <c:v>0</c:v>
                </c:pt>
                <c:pt idx="48">
                  <c:v>0</c:v>
                </c:pt>
                <c:pt idx="49">
                  <c:v>6</c:v>
                </c:pt>
                <c:pt idx="50">
                  <c:v>8</c:v>
                </c:pt>
                <c:pt idx="51">
                  <c:v>3</c:v>
                </c:pt>
                <c:pt idx="52">
                  <c:v>5</c:v>
                </c:pt>
                <c:pt idx="53">
                  <c:v>-1</c:v>
                </c:pt>
                <c:pt idx="54">
                  <c:v>4</c:v>
                </c:pt>
                <c:pt idx="55">
                  <c:v>4</c:v>
                </c:pt>
                <c:pt idx="56">
                  <c:v>0</c:v>
                </c:pt>
                <c:pt idx="57">
                  <c:v>0</c:v>
                </c:pt>
                <c:pt idx="58">
                  <c:v>0</c:v>
                </c:pt>
                <c:pt idx="59">
                  <c:v>-2</c:v>
                </c:pt>
                <c:pt idx="60">
                  <c:v>-3</c:v>
                </c:pt>
                <c:pt idx="61">
                  <c:v>-4</c:v>
                </c:pt>
                <c:pt idx="62">
                  <c:v>-5</c:v>
                </c:pt>
                <c:pt idx="63">
                  <c:v>-3</c:v>
                </c:pt>
                <c:pt idx="64">
                  <c:v>0</c:v>
                </c:pt>
                <c:pt idx="65">
                  <c:v>-3</c:v>
                </c:pt>
                <c:pt idx="66">
                  <c:v>1</c:v>
                </c:pt>
                <c:pt idx="67">
                  <c:v>6</c:v>
                </c:pt>
                <c:pt idx="68">
                  <c:v>-2</c:v>
                </c:pt>
                <c:pt idx="69">
                  <c:v>0</c:v>
                </c:pt>
                <c:pt idx="70">
                  <c:v>5</c:v>
                </c:pt>
                <c:pt idx="71">
                  <c:v>-2</c:v>
                </c:pt>
                <c:pt idx="72">
                  <c:v>8</c:v>
                </c:pt>
                <c:pt idx="73">
                  <c:v>0</c:v>
                </c:pt>
                <c:pt idx="74">
                  <c:v>2</c:v>
                </c:pt>
                <c:pt idx="75">
                  <c:v>3</c:v>
                </c:pt>
                <c:pt idx="76">
                  <c:v>7</c:v>
                </c:pt>
              </c:numCache>
            </c:numRef>
          </c:val>
          <c:smooth val="0"/>
          <c:extLst xmlns:c16r2="http://schemas.microsoft.com/office/drawing/2015/06/chart">
            <c:ext xmlns:c16="http://schemas.microsoft.com/office/drawing/2014/chart" uri="{C3380CC4-5D6E-409C-BE32-E72D297353CC}">
              <c16:uniqueId val="{00000003-6B32-40C2-A0C8-940656188BF4}"/>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Analysis'!$B$110:$BZ$110</c:f>
              <c:numCache>
                <c:formatCode>General</c:formatCode>
                <c:ptCount val="77"/>
                <c:pt idx="0">
                  <c:v>-3</c:v>
                </c:pt>
                <c:pt idx="1">
                  <c:v>0</c:v>
                </c:pt>
                <c:pt idx="2">
                  <c:v>-5</c:v>
                </c:pt>
                <c:pt idx="3">
                  <c:v>0</c:v>
                </c:pt>
                <c:pt idx="4">
                  <c:v>4</c:v>
                </c:pt>
                <c:pt idx="5">
                  <c:v>5</c:v>
                </c:pt>
                <c:pt idx="6">
                  <c:v>-4</c:v>
                </c:pt>
                <c:pt idx="7">
                  <c:v>-1</c:v>
                </c:pt>
                <c:pt idx="8">
                  <c:v>2</c:v>
                </c:pt>
                <c:pt idx="9">
                  <c:v>3</c:v>
                </c:pt>
                <c:pt idx="10">
                  <c:v>0</c:v>
                </c:pt>
                <c:pt idx="11">
                  <c:v>3</c:v>
                </c:pt>
                <c:pt idx="12">
                  <c:v>2</c:v>
                </c:pt>
                <c:pt idx="13">
                  <c:v>0</c:v>
                </c:pt>
                <c:pt idx="14">
                  <c:v>0</c:v>
                </c:pt>
                <c:pt idx="15">
                  <c:v>0</c:v>
                </c:pt>
                <c:pt idx="16">
                  <c:v>1</c:v>
                </c:pt>
                <c:pt idx="17">
                  <c:v>7</c:v>
                </c:pt>
                <c:pt idx="18">
                  <c:v>-4</c:v>
                </c:pt>
                <c:pt idx="19">
                  <c:v>0</c:v>
                </c:pt>
                <c:pt idx="20">
                  <c:v>1</c:v>
                </c:pt>
                <c:pt idx="21">
                  <c:v>-9</c:v>
                </c:pt>
                <c:pt idx="22">
                  <c:v>4</c:v>
                </c:pt>
                <c:pt idx="23">
                  <c:v>-6</c:v>
                </c:pt>
                <c:pt idx="24">
                  <c:v>-3</c:v>
                </c:pt>
                <c:pt idx="25">
                  <c:v>-3</c:v>
                </c:pt>
                <c:pt idx="26">
                  <c:v>0</c:v>
                </c:pt>
                <c:pt idx="27">
                  <c:v>0</c:v>
                </c:pt>
                <c:pt idx="28">
                  <c:v>-6</c:v>
                </c:pt>
                <c:pt idx="29">
                  <c:v>0</c:v>
                </c:pt>
                <c:pt idx="30">
                  <c:v>1</c:v>
                </c:pt>
                <c:pt idx="31">
                  <c:v>0</c:v>
                </c:pt>
                <c:pt idx="32">
                  <c:v>1</c:v>
                </c:pt>
                <c:pt idx="33">
                  <c:v>-2</c:v>
                </c:pt>
                <c:pt idx="34">
                  <c:v>-1</c:v>
                </c:pt>
                <c:pt idx="35">
                  <c:v>0</c:v>
                </c:pt>
                <c:pt idx="36">
                  <c:v>1</c:v>
                </c:pt>
                <c:pt idx="37">
                  <c:v>0</c:v>
                </c:pt>
                <c:pt idx="38">
                  <c:v>-1</c:v>
                </c:pt>
                <c:pt idx="39">
                  <c:v>-1</c:v>
                </c:pt>
                <c:pt idx="40">
                  <c:v>-5</c:v>
                </c:pt>
                <c:pt idx="41">
                  <c:v>-3</c:v>
                </c:pt>
                <c:pt idx="42">
                  <c:v>-8</c:v>
                </c:pt>
                <c:pt idx="43">
                  <c:v>-5</c:v>
                </c:pt>
                <c:pt idx="44">
                  <c:v>0</c:v>
                </c:pt>
                <c:pt idx="45">
                  <c:v>-4</c:v>
                </c:pt>
                <c:pt idx="46">
                  <c:v>-5</c:v>
                </c:pt>
                <c:pt idx="47">
                  <c:v>1</c:v>
                </c:pt>
                <c:pt idx="48">
                  <c:v>-5</c:v>
                </c:pt>
                <c:pt idx="49">
                  <c:v>-2</c:v>
                </c:pt>
                <c:pt idx="50">
                  <c:v>-4</c:v>
                </c:pt>
                <c:pt idx="51">
                  <c:v>-5</c:v>
                </c:pt>
                <c:pt idx="52">
                  <c:v>-2</c:v>
                </c:pt>
                <c:pt idx="53">
                  <c:v>-1</c:v>
                </c:pt>
                <c:pt idx="54">
                  <c:v>-2</c:v>
                </c:pt>
                <c:pt idx="55">
                  <c:v>-7</c:v>
                </c:pt>
                <c:pt idx="56">
                  <c:v>-2</c:v>
                </c:pt>
                <c:pt idx="57">
                  <c:v>-3</c:v>
                </c:pt>
                <c:pt idx="58">
                  <c:v>-2</c:v>
                </c:pt>
                <c:pt idx="59">
                  <c:v>-4</c:v>
                </c:pt>
                <c:pt idx="60">
                  <c:v>-5</c:v>
                </c:pt>
                <c:pt idx="61">
                  <c:v>-2</c:v>
                </c:pt>
                <c:pt idx="62">
                  <c:v>-14</c:v>
                </c:pt>
                <c:pt idx="63">
                  <c:v>-18</c:v>
                </c:pt>
                <c:pt idx="64">
                  <c:v>-12</c:v>
                </c:pt>
                <c:pt idx="65">
                  <c:v>-8</c:v>
                </c:pt>
                <c:pt idx="66">
                  <c:v>1</c:v>
                </c:pt>
                <c:pt idx="67">
                  <c:v>-8</c:v>
                </c:pt>
                <c:pt idx="68">
                  <c:v>-2</c:v>
                </c:pt>
                <c:pt idx="69">
                  <c:v>-7</c:v>
                </c:pt>
                <c:pt idx="70">
                  <c:v>-7</c:v>
                </c:pt>
                <c:pt idx="71">
                  <c:v>-3</c:v>
                </c:pt>
                <c:pt idx="72">
                  <c:v>-6</c:v>
                </c:pt>
                <c:pt idx="73">
                  <c:v>-9</c:v>
                </c:pt>
                <c:pt idx="74">
                  <c:v>-8</c:v>
                </c:pt>
                <c:pt idx="75">
                  <c:v>-5</c:v>
                </c:pt>
                <c:pt idx="76">
                  <c:v>-8</c:v>
                </c:pt>
              </c:numCache>
            </c:numRef>
          </c:val>
          <c:smooth val="0"/>
          <c:extLst xmlns:c16r2="http://schemas.microsoft.com/office/drawing/2015/06/chart">
            <c:ext xmlns:c16="http://schemas.microsoft.com/office/drawing/2014/chart" uri="{C3380CC4-5D6E-409C-BE32-E72D297353CC}">
              <c16:uniqueId val="{00000004-6B32-40C2-A0C8-940656188BF4}"/>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Analysis'!$B$130:$BZ$130</c:f>
              <c:numCache>
                <c:formatCode>General</c:formatCode>
                <c:ptCount val="77"/>
                <c:pt idx="0">
                  <c:v>0</c:v>
                </c:pt>
                <c:pt idx="1">
                  <c:v>2</c:v>
                </c:pt>
                <c:pt idx="2">
                  <c:v>5</c:v>
                </c:pt>
                <c:pt idx="3">
                  <c:v>3</c:v>
                </c:pt>
                <c:pt idx="4">
                  <c:v>5</c:v>
                </c:pt>
                <c:pt idx="5">
                  <c:v>8</c:v>
                </c:pt>
                <c:pt idx="6">
                  <c:v>1</c:v>
                </c:pt>
                <c:pt idx="7">
                  <c:v>2</c:v>
                </c:pt>
                <c:pt idx="8">
                  <c:v>0</c:v>
                </c:pt>
                <c:pt idx="9">
                  <c:v>-2</c:v>
                </c:pt>
                <c:pt idx="10">
                  <c:v>-3</c:v>
                </c:pt>
                <c:pt idx="11">
                  <c:v>1</c:v>
                </c:pt>
                <c:pt idx="12">
                  <c:v>-1</c:v>
                </c:pt>
                <c:pt idx="13">
                  <c:v>-1</c:v>
                </c:pt>
                <c:pt idx="14">
                  <c:v>-8</c:v>
                </c:pt>
                <c:pt idx="15">
                  <c:v>-3</c:v>
                </c:pt>
                <c:pt idx="16">
                  <c:v>-3</c:v>
                </c:pt>
                <c:pt idx="17">
                  <c:v>-6</c:v>
                </c:pt>
                <c:pt idx="18">
                  <c:v>-6</c:v>
                </c:pt>
                <c:pt idx="19">
                  <c:v>-7</c:v>
                </c:pt>
                <c:pt idx="20">
                  <c:v>1</c:v>
                </c:pt>
                <c:pt idx="21">
                  <c:v>-3</c:v>
                </c:pt>
                <c:pt idx="22">
                  <c:v>-2</c:v>
                </c:pt>
                <c:pt idx="23">
                  <c:v>-1</c:v>
                </c:pt>
                <c:pt idx="24">
                  <c:v>-3</c:v>
                </c:pt>
                <c:pt idx="25">
                  <c:v>3</c:v>
                </c:pt>
                <c:pt idx="26">
                  <c:v>0</c:v>
                </c:pt>
                <c:pt idx="27">
                  <c:v>3</c:v>
                </c:pt>
                <c:pt idx="28">
                  <c:v>0</c:v>
                </c:pt>
                <c:pt idx="29">
                  <c:v>0</c:v>
                </c:pt>
                <c:pt idx="30">
                  <c:v>10</c:v>
                </c:pt>
                <c:pt idx="31">
                  <c:v>3</c:v>
                </c:pt>
                <c:pt idx="32">
                  <c:v>2</c:v>
                </c:pt>
                <c:pt idx="33">
                  <c:v>-4</c:v>
                </c:pt>
                <c:pt idx="34">
                  <c:v>1</c:v>
                </c:pt>
                <c:pt idx="35">
                  <c:v>-4</c:v>
                </c:pt>
                <c:pt idx="36">
                  <c:v>3</c:v>
                </c:pt>
                <c:pt idx="37">
                  <c:v>0</c:v>
                </c:pt>
                <c:pt idx="38">
                  <c:v>-1</c:v>
                </c:pt>
                <c:pt idx="39">
                  <c:v>-3</c:v>
                </c:pt>
                <c:pt idx="40">
                  <c:v>3</c:v>
                </c:pt>
                <c:pt idx="41">
                  <c:v>5</c:v>
                </c:pt>
                <c:pt idx="42">
                  <c:v>3</c:v>
                </c:pt>
                <c:pt idx="43">
                  <c:v>2</c:v>
                </c:pt>
                <c:pt idx="44">
                  <c:v>0</c:v>
                </c:pt>
                <c:pt idx="45">
                  <c:v>-1</c:v>
                </c:pt>
                <c:pt idx="46">
                  <c:v>2</c:v>
                </c:pt>
                <c:pt idx="47">
                  <c:v>7</c:v>
                </c:pt>
                <c:pt idx="48">
                  <c:v>-1</c:v>
                </c:pt>
                <c:pt idx="49">
                  <c:v>-3</c:v>
                </c:pt>
                <c:pt idx="50">
                  <c:v>3</c:v>
                </c:pt>
                <c:pt idx="51">
                  <c:v>-3</c:v>
                </c:pt>
                <c:pt idx="52">
                  <c:v>2</c:v>
                </c:pt>
                <c:pt idx="53">
                  <c:v>-4</c:v>
                </c:pt>
                <c:pt idx="54">
                  <c:v>-6</c:v>
                </c:pt>
                <c:pt idx="55">
                  <c:v>-2</c:v>
                </c:pt>
                <c:pt idx="56">
                  <c:v>-3</c:v>
                </c:pt>
                <c:pt idx="57">
                  <c:v>2</c:v>
                </c:pt>
                <c:pt idx="58">
                  <c:v>-4</c:v>
                </c:pt>
                <c:pt idx="59">
                  <c:v>5</c:v>
                </c:pt>
                <c:pt idx="60">
                  <c:v>-2</c:v>
                </c:pt>
                <c:pt idx="61">
                  <c:v>4</c:v>
                </c:pt>
                <c:pt idx="62">
                  <c:v>0</c:v>
                </c:pt>
                <c:pt idx="63">
                  <c:v>0</c:v>
                </c:pt>
                <c:pt idx="64">
                  <c:v>2</c:v>
                </c:pt>
                <c:pt idx="65">
                  <c:v>1</c:v>
                </c:pt>
                <c:pt idx="66">
                  <c:v>0</c:v>
                </c:pt>
                <c:pt idx="67">
                  <c:v>2</c:v>
                </c:pt>
                <c:pt idx="68">
                  <c:v>5</c:v>
                </c:pt>
                <c:pt idx="69">
                  <c:v>-6</c:v>
                </c:pt>
                <c:pt idx="70">
                  <c:v>0</c:v>
                </c:pt>
                <c:pt idx="71">
                  <c:v>-2</c:v>
                </c:pt>
                <c:pt idx="72">
                  <c:v>-1</c:v>
                </c:pt>
                <c:pt idx="73">
                  <c:v>0</c:v>
                </c:pt>
                <c:pt idx="74">
                  <c:v>-3</c:v>
                </c:pt>
                <c:pt idx="75">
                  <c:v>-3</c:v>
                </c:pt>
                <c:pt idx="76">
                  <c:v>-3</c:v>
                </c:pt>
              </c:numCache>
            </c:numRef>
          </c:val>
          <c:smooth val="0"/>
          <c:extLst xmlns:c16r2="http://schemas.microsoft.com/office/drawing/2015/06/chart">
            <c:ext xmlns:c16="http://schemas.microsoft.com/office/drawing/2014/chart" uri="{C3380CC4-5D6E-409C-BE32-E72D297353CC}">
              <c16:uniqueId val="{00000005-6B32-40C2-A0C8-940656188BF4}"/>
            </c:ext>
          </c:extLst>
        </c:ser>
        <c:dLbls>
          <c:showLegendKey val="0"/>
          <c:showVal val="0"/>
          <c:showCatName val="0"/>
          <c:showSerName val="0"/>
          <c:showPercent val="0"/>
          <c:showBubbleSize val="0"/>
        </c:dLbls>
        <c:marker val="1"/>
        <c:smooth val="0"/>
        <c:axId val="-1253442800"/>
        <c:axId val="-1253453680"/>
      </c:lineChart>
      <c:catAx>
        <c:axId val="-12534428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53453680"/>
        <c:crosses val="autoZero"/>
        <c:auto val="1"/>
        <c:lblAlgn val="ctr"/>
        <c:lblOffset val="100"/>
        <c:noMultiLvlLbl val="0"/>
      </c:catAx>
      <c:valAx>
        <c:axId val="-125345368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3442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Primary Metals</a:t>
            </a:r>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Analysis'!$A$43</c:f>
              <c:strCache>
                <c:ptCount val="1"/>
                <c:pt idx="0">
                  <c:v>Primary Metals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Analysis'!$B$43:$BZ$43</c:f>
              <c:numCache>
                <c:formatCode>General</c:formatCode>
                <c:ptCount val="77"/>
                <c:pt idx="0">
                  <c:v>14</c:v>
                </c:pt>
                <c:pt idx="1">
                  <c:v>9</c:v>
                </c:pt>
                <c:pt idx="2">
                  <c:v>3</c:v>
                </c:pt>
                <c:pt idx="3">
                  <c:v>1</c:v>
                </c:pt>
                <c:pt idx="4">
                  <c:v>7</c:v>
                </c:pt>
                <c:pt idx="5">
                  <c:v>-3</c:v>
                </c:pt>
                <c:pt idx="6">
                  <c:v>-5</c:v>
                </c:pt>
                <c:pt idx="7">
                  <c:v>-11</c:v>
                </c:pt>
                <c:pt idx="8">
                  <c:v>-8</c:v>
                </c:pt>
                <c:pt idx="9">
                  <c:v>-7</c:v>
                </c:pt>
                <c:pt idx="10">
                  <c:v>-7</c:v>
                </c:pt>
                <c:pt idx="11">
                  <c:v>-2</c:v>
                </c:pt>
                <c:pt idx="12">
                  <c:v>2</c:v>
                </c:pt>
                <c:pt idx="13">
                  <c:v>2</c:v>
                </c:pt>
                <c:pt idx="14">
                  <c:v>7</c:v>
                </c:pt>
                <c:pt idx="15">
                  <c:v>1</c:v>
                </c:pt>
                <c:pt idx="16">
                  <c:v>3</c:v>
                </c:pt>
                <c:pt idx="17">
                  <c:v>-3</c:v>
                </c:pt>
                <c:pt idx="18">
                  <c:v>-2</c:v>
                </c:pt>
                <c:pt idx="19">
                  <c:v>-4</c:v>
                </c:pt>
                <c:pt idx="20">
                  <c:v>-6</c:v>
                </c:pt>
                <c:pt idx="21">
                  <c:v>1</c:v>
                </c:pt>
                <c:pt idx="22">
                  <c:v>10</c:v>
                </c:pt>
                <c:pt idx="23">
                  <c:v>3</c:v>
                </c:pt>
                <c:pt idx="24">
                  <c:v>13</c:v>
                </c:pt>
                <c:pt idx="25">
                  <c:v>12</c:v>
                </c:pt>
                <c:pt idx="26">
                  <c:v>-1</c:v>
                </c:pt>
                <c:pt idx="27">
                  <c:v>11</c:v>
                </c:pt>
                <c:pt idx="28">
                  <c:v>0</c:v>
                </c:pt>
                <c:pt idx="29">
                  <c:v>2</c:v>
                </c:pt>
                <c:pt idx="30">
                  <c:v>0</c:v>
                </c:pt>
                <c:pt idx="31">
                  <c:v>0</c:v>
                </c:pt>
                <c:pt idx="32">
                  <c:v>1</c:v>
                </c:pt>
                <c:pt idx="33">
                  <c:v>1</c:v>
                </c:pt>
                <c:pt idx="34">
                  <c:v>11</c:v>
                </c:pt>
                <c:pt idx="35">
                  <c:v>11</c:v>
                </c:pt>
                <c:pt idx="36">
                  <c:v>14</c:v>
                </c:pt>
                <c:pt idx="37">
                  <c:v>1</c:v>
                </c:pt>
                <c:pt idx="38">
                  <c:v>10</c:v>
                </c:pt>
                <c:pt idx="39">
                  <c:v>1</c:v>
                </c:pt>
                <c:pt idx="40">
                  <c:v>5</c:v>
                </c:pt>
                <c:pt idx="41">
                  <c:v>-1</c:v>
                </c:pt>
                <c:pt idx="42">
                  <c:v>-1</c:v>
                </c:pt>
                <c:pt idx="43">
                  <c:v>-1</c:v>
                </c:pt>
                <c:pt idx="44">
                  <c:v>-3</c:v>
                </c:pt>
                <c:pt idx="45">
                  <c:v>-1</c:v>
                </c:pt>
                <c:pt idx="46">
                  <c:v>1</c:v>
                </c:pt>
                <c:pt idx="47">
                  <c:v>8</c:v>
                </c:pt>
                <c:pt idx="48">
                  <c:v>9</c:v>
                </c:pt>
                <c:pt idx="49">
                  <c:v>2</c:v>
                </c:pt>
                <c:pt idx="50">
                  <c:v>-4</c:v>
                </c:pt>
                <c:pt idx="51">
                  <c:v>-5</c:v>
                </c:pt>
                <c:pt idx="52">
                  <c:v>-4</c:v>
                </c:pt>
                <c:pt idx="53">
                  <c:v>-7</c:v>
                </c:pt>
                <c:pt idx="54">
                  <c:v>-4</c:v>
                </c:pt>
                <c:pt idx="55">
                  <c:v>-6</c:v>
                </c:pt>
                <c:pt idx="56">
                  <c:v>-12</c:v>
                </c:pt>
                <c:pt idx="57">
                  <c:v>-7</c:v>
                </c:pt>
                <c:pt idx="58">
                  <c:v>-4</c:v>
                </c:pt>
                <c:pt idx="59">
                  <c:v>-2</c:v>
                </c:pt>
                <c:pt idx="60">
                  <c:v>8</c:v>
                </c:pt>
                <c:pt idx="61">
                  <c:v>3</c:v>
                </c:pt>
                <c:pt idx="62">
                  <c:v>-2</c:v>
                </c:pt>
                <c:pt idx="63">
                  <c:v>-10</c:v>
                </c:pt>
                <c:pt idx="64">
                  <c:v>-3</c:v>
                </c:pt>
                <c:pt idx="65">
                  <c:v>4</c:v>
                </c:pt>
                <c:pt idx="66">
                  <c:v>9</c:v>
                </c:pt>
                <c:pt idx="67">
                  <c:v>-1</c:v>
                </c:pt>
                <c:pt idx="68">
                  <c:v>5</c:v>
                </c:pt>
                <c:pt idx="69">
                  <c:v>9</c:v>
                </c:pt>
                <c:pt idx="70">
                  <c:v>5</c:v>
                </c:pt>
                <c:pt idx="71">
                  <c:v>14</c:v>
                </c:pt>
                <c:pt idx="72">
                  <c:v>14</c:v>
                </c:pt>
                <c:pt idx="73">
                  <c:v>9</c:v>
                </c:pt>
                <c:pt idx="74">
                  <c:v>13</c:v>
                </c:pt>
                <c:pt idx="75">
                  <c:v>12</c:v>
                </c:pt>
                <c:pt idx="76">
                  <c:v>6</c:v>
                </c:pt>
              </c:numCache>
            </c:numRef>
          </c:val>
          <c:extLst xmlns:c16r2="http://schemas.microsoft.com/office/drawing/2015/06/chart">
            <c:ext xmlns:c16="http://schemas.microsoft.com/office/drawing/2014/chart" uri="{C3380CC4-5D6E-409C-BE32-E72D297353CC}">
              <c16:uniqueId val="{00000000-2208-47EB-A816-2891C1B703F7}"/>
            </c:ext>
          </c:extLst>
        </c:ser>
        <c:dLbls>
          <c:showLegendKey val="0"/>
          <c:showVal val="0"/>
          <c:showCatName val="0"/>
          <c:showSerName val="0"/>
          <c:showPercent val="0"/>
          <c:showBubbleSize val="0"/>
        </c:dLbls>
        <c:gapWidth val="219"/>
        <c:overlap val="-27"/>
        <c:axId val="-1253446064"/>
        <c:axId val="-1253440624"/>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Analysis'!$B$64:$BZ$64</c:f>
              <c:numCache>
                <c:formatCode>General</c:formatCode>
                <c:ptCount val="77"/>
                <c:pt idx="0">
                  <c:v>6</c:v>
                </c:pt>
                <c:pt idx="1">
                  <c:v>7</c:v>
                </c:pt>
                <c:pt idx="2">
                  <c:v>-2</c:v>
                </c:pt>
                <c:pt idx="3">
                  <c:v>-2</c:v>
                </c:pt>
                <c:pt idx="4">
                  <c:v>4</c:v>
                </c:pt>
                <c:pt idx="5">
                  <c:v>-4</c:v>
                </c:pt>
                <c:pt idx="6">
                  <c:v>-4</c:v>
                </c:pt>
                <c:pt idx="7">
                  <c:v>-8</c:v>
                </c:pt>
                <c:pt idx="8">
                  <c:v>-2</c:v>
                </c:pt>
                <c:pt idx="9">
                  <c:v>1</c:v>
                </c:pt>
                <c:pt idx="10">
                  <c:v>3</c:v>
                </c:pt>
                <c:pt idx="11">
                  <c:v>4</c:v>
                </c:pt>
                <c:pt idx="12">
                  <c:v>4</c:v>
                </c:pt>
                <c:pt idx="13">
                  <c:v>5</c:v>
                </c:pt>
                <c:pt idx="14">
                  <c:v>5</c:v>
                </c:pt>
                <c:pt idx="15">
                  <c:v>10</c:v>
                </c:pt>
                <c:pt idx="16">
                  <c:v>-3</c:v>
                </c:pt>
                <c:pt idx="17">
                  <c:v>2</c:v>
                </c:pt>
                <c:pt idx="18">
                  <c:v>-2</c:v>
                </c:pt>
                <c:pt idx="19">
                  <c:v>0</c:v>
                </c:pt>
                <c:pt idx="20">
                  <c:v>-2</c:v>
                </c:pt>
                <c:pt idx="21">
                  <c:v>1</c:v>
                </c:pt>
                <c:pt idx="22">
                  <c:v>8</c:v>
                </c:pt>
                <c:pt idx="23">
                  <c:v>4</c:v>
                </c:pt>
                <c:pt idx="24">
                  <c:v>15</c:v>
                </c:pt>
                <c:pt idx="25">
                  <c:v>12</c:v>
                </c:pt>
                <c:pt idx="26">
                  <c:v>7</c:v>
                </c:pt>
                <c:pt idx="27">
                  <c:v>13</c:v>
                </c:pt>
                <c:pt idx="28">
                  <c:v>-1</c:v>
                </c:pt>
                <c:pt idx="29">
                  <c:v>11</c:v>
                </c:pt>
                <c:pt idx="30">
                  <c:v>-2</c:v>
                </c:pt>
                <c:pt idx="31">
                  <c:v>3</c:v>
                </c:pt>
                <c:pt idx="32">
                  <c:v>1</c:v>
                </c:pt>
                <c:pt idx="33">
                  <c:v>9</c:v>
                </c:pt>
                <c:pt idx="34">
                  <c:v>13</c:v>
                </c:pt>
                <c:pt idx="35">
                  <c:v>9</c:v>
                </c:pt>
                <c:pt idx="36">
                  <c:v>12</c:v>
                </c:pt>
                <c:pt idx="37">
                  <c:v>6</c:v>
                </c:pt>
                <c:pt idx="38">
                  <c:v>11</c:v>
                </c:pt>
                <c:pt idx="39">
                  <c:v>1</c:v>
                </c:pt>
                <c:pt idx="40">
                  <c:v>3</c:v>
                </c:pt>
                <c:pt idx="41">
                  <c:v>4</c:v>
                </c:pt>
                <c:pt idx="42">
                  <c:v>-1</c:v>
                </c:pt>
                <c:pt idx="43">
                  <c:v>-2</c:v>
                </c:pt>
                <c:pt idx="44">
                  <c:v>-3</c:v>
                </c:pt>
                <c:pt idx="45">
                  <c:v>0</c:v>
                </c:pt>
                <c:pt idx="46">
                  <c:v>4</c:v>
                </c:pt>
                <c:pt idx="47">
                  <c:v>7</c:v>
                </c:pt>
                <c:pt idx="48">
                  <c:v>9</c:v>
                </c:pt>
                <c:pt idx="49">
                  <c:v>9</c:v>
                </c:pt>
                <c:pt idx="50">
                  <c:v>-3</c:v>
                </c:pt>
                <c:pt idx="51">
                  <c:v>-2</c:v>
                </c:pt>
                <c:pt idx="52">
                  <c:v>-5</c:v>
                </c:pt>
                <c:pt idx="53">
                  <c:v>-9</c:v>
                </c:pt>
                <c:pt idx="54">
                  <c:v>-4</c:v>
                </c:pt>
                <c:pt idx="55">
                  <c:v>0</c:v>
                </c:pt>
                <c:pt idx="56">
                  <c:v>-10</c:v>
                </c:pt>
                <c:pt idx="57">
                  <c:v>0</c:v>
                </c:pt>
                <c:pt idx="58">
                  <c:v>-4</c:v>
                </c:pt>
                <c:pt idx="59">
                  <c:v>8</c:v>
                </c:pt>
                <c:pt idx="60">
                  <c:v>13</c:v>
                </c:pt>
                <c:pt idx="61">
                  <c:v>-7</c:v>
                </c:pt>
                <c:pt idx="62">
                  <c:v>-2</c:v>
                </c:pt>
                <c:pt idx="63">
                  <c:v>-10</c:v>
                </c:pt>
                <c:pt idx="64">
                  <c:v>0</c:v>
                </c:pt>
                <c:pt idx="65">
                  <c:v>11</c:v>
                </c:pt>
                <c:pt idx="66">
                  <c:v>15</c:v>
                </c:pt>
                <c:pt idx="67">
                  <c:v>0</c:v>
                </c:pt>
                <c:pt idx="68">
                  <c:v>13</c:v>
                </c:pt>
                <c:pt idx="69">
                  <c:v>2</c:v>
                </c:pt>
                <c:pt idx="70">
                  <c:v>4</c:v>
                </c:pt>
                <c:pt idx="71">
                  <c:v>13</c:v>
                </c:pt>
                <c:pt idx="72">
                  <c:v>11</c:v>
                </c:pt>
                <c:pt idx="73">
                  <c:v>5</c:v>
                </c:pt>
                <c:pt idx="74">
                  <c:v>13</c:v>
                </c:pt>
                <c:pt idx="75">
                  <c:v>12</c:v>
                </c:pt>
                <c:pt idx="76">
                  <c:v>2</c:v>
                </c:pt>
              </c:numCache>
            </c:numRef>
          </c:val>
          <c:smooth val="0"/>
          <c:extLst xmlns:c16r2="http://schemas.microsoft.com/office/drawing/2015/06/chart">
            <c:ext xmlns:c16="http://schemas.microsoft.com/office/drawing/2014/chart" uri="{C3380CC4-5D6E-409C-BE32-E72D297353CC}">
              <c16:uniqueId val="{00000001-2208-47EB-A816-2891C1B703F7}"/>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Analysis'!$B$84:$BZ$84</c:f>
              <c:numCache>
                <c:formatCode>General</c:formatCode>
                <c:ptCount val="77"/>
                <c:pt idx="0">
                  <c:v>6</c:v>
                </c:pt>
                <c:pt idx="1">
                  <c:v>8</c:v>
                </c:pt>
                <c:pt idx="2">
                  <c:v>3</c:v>
                </c:pt>
                <c:pt idx="3">
                  <c:v>1</c:v>
                </c:pt>
                <c:pt idx="4">
                  <c:v>8</c:v>
                </c:pt>
                <c:pt idx="5">
                  <c:v>1</c:v>
                </c:pt>
                <c:pt idx="6">
                  <c:v>-5</c:v>
                </c:pt>
                <c:pt idx="7">
                  <c:v>-7</c:v>
                </c:pt>
                <c:pt idx="8">
                  <c:v>-5</c:v>
                </c:pt>
                <c:pt idx="9">
                  <c:v>-4</c:v>
                </c:pt>
                <c:pt idx="10">
                  <c:v>-2</c:v>
                </c:pt>
                <c:pt idx="11">
                  <c:v>4</c:v>
                </c:pt>
                <c:pt idx="12">
                  <c:v>5</c:v>
                </c:pt>
                <c:pt idx="13">
                  <c:v>11</c:v>
                </c:pt>
                <c:pt idx="14">
                  <c:v>9</c:v>
                </c:pt>
                <c:pt idx="15">
                  <c:v>11</c:v>
                </c:pt>
                <c:pt idx="16">
                  <c:v>5</c:v>
                </c:pt>
                <c:pt idx="17">
                  <c:v>-1</c:v>
                </c:pt>
                <c:pt idx="18">
                  <c:v>6</c:v>
                </c:pt>
                <c:pt idx="19">
                  <c:v>5</c:v>
                </c:pt>
                <c:pt idx="20">
                  <c:v>-4</c:v>
                </c:pt>
                <c:pt idx="21">
                  <c:v>-3</c:v>
                </c:pt>
                <c:pt idx="22">
                  <c:v>0</c:v>
                </c:pt>
                <c:pt idx="23">
                  <c:v>0</c:v>
                </c:pt>
                <c:pt idx="24">
                  <c:v>12</c:v>
                </c:pt>
                <c:pt idx="25">
                  <c:v>8</c:v>
                </c:pt>
                <c:pt idx="26">
                  <c:v>11</c:v>
                </c:pt>
                <c:pt idx="27">
                  <c:v>12</c:v>
                </c:pt>
                <c:pt idx="28">
                  <c:v>1</c:v>
                </c:pt>
                <c:pt idx="29">
                  <c:v>4</c:v>
                </c:pt>
                <c:pt idx="30">
                  <c:v>-3</c:v>
                </c:pt>
                <c:pt idx="31">
                  <c:v>0</c:v>
                </c:pt>
                <c:pt idx="32">
                  <c:v>-1</c:v>
                </c:pt>
                <c:pt idx="33">
                  <c:v>3</c:v>
                </c:pt>
                <c:pt idx="34">
                  <c:v>8</c:v>
                </c:pt>
                <c:pt idx="35">
                  <c:v>8</c:v>
                </c:pt>
                <c:pt idx="36">
                  <c:v>13</c:v>
                </c:pt>
                <c:pt idx="37">
                  <c:v>6</c:v>
                </c:pt>
                <c:pt idx="38">
                  <c:v>7</c:v>
                </c:pt>
                <c:pt idx="39">
                  <c:v>0</c:v>
                </c:pt>
                <c:pt idx="40">
                  <c:v>7</c:v>
                </c:pt>
                <c:pt idx="41">
                  <c:v>-1</c:v>
                </c:pt>
                <c:pt idx="42">
                  <c:v>-1</c:v>
                </c:pt>
                <c:pt idx="43">
                  <c:v>0</c:v>
                </c:pt>
                <c:pt idx="44">
                  <c:v>-1</c:v>
                </c:pt>
                <c:pt idx="45">
                  <c:v>1</c:v>
                </c:pt>
                <c:pt idx="46">
                  <c:v>8</c:v>
                </c:pt>
                <c:pt idx="47">
                  <c:v>0</c:v>
                </c:pt>
                <c:pt idx="48">
                  <c:v>5</c:v>
                </c:pt>
                <c:pt idx="49">
                  <c:v>0</c:v>
                </c:pt>
                <c:pt idx="50">
                  <c:v>-2</c:v>
                </c:pt>
                <c:pt idx="51">
                  <c:v>-2</c:v>
                </c:pt>
                <c:pt idx="52">
                  <c:v>-3</c:v>
                </c:pt>
                <c:pt idx="53">
                  <c:v>3</c:v>
                </c:pt>
                <c:pt idx="54">
                  <c:v>-5</c:v>
                </c:pt>
                <c:pt idx="55">
                  <c:v>-6</c:v>
                </c:pt>
                <c:pt idx="56">
                  <c:v>-10</c:v>
                </c:pt>
                <c:pt idx="57">
                  <c:v>-8</c:v>
                </c:pt>
                <c:pt idx="58">
                  <c:v>-2</c:v>
                </c:pt>
                <c:pt idx="59">
                  <c:v>0</c:v>
                </c:pt>
                <c:pt idx="60">
                  <c:v>7</c:v>
                </c:pt>
                <c:pt idx="61">
                  <c:v>-7</c:v>
                </c:pt>
                <c:pt idx="62">
                  <c:v>-1</c:v>
                </c:pt>
                <c:pt idx="63">
                  <c:v>9</c:v>
                </c:pt>
                <c:pt idx="64">
                  <c:v>-3</c:v>
                </c:pt>
                <c:pt idx="65">
                  <c:v>16</c:v>
                </c:pt>
                <c:pt idx="66">
                  <c:v>-5</c:v>
                </c:pt>
                <c:pt idx="67">
                  <c:v>5</c:v>
                </c:pt>
                <c:pt idx="68">
                  <c:v>8</c:v>
                </c:pt>
                <c:pt idx="69">
                  <c:v>8</c:v>
                </c:pt>
                <c:pt idx="70">
                  <c:v>8</c:v>
                </c:pt>
                <c:pt idx="71">
                  <c:v>11</c:v>
                </c:pt>
                <c:pt idx="72">
                  <c:v>12</c:v>
                </c:pt>
                <c:pt idx="73">
                  <c:v>9</c:v>
                </c:pt>
                <c:pt idx="74">
                  <c:v>13</c:v>
                </c:pt>
                <c:pt idx="75">
                  <c:v>10</c:v>
                </c:pt>
                <c:pt idx="76">
                  <c:v>9</c:v>
                </c:pt>
              </c:numCache>
            </c:numRef>
          </c:val>
          <c:smooth val="0"/>
          <c:extLst xmlns:c16r2="http://schemas.microsoft.com/office/drawing/2015/06/chart">
            <c:ext xmlns:c16="http://schemas.microsoft.com/office/drawing/2014/chart" uri="{C3380CC4-5D6E-409C-BE32-E72D297353CC}">
              <c16:uniqueId val="{00000002-2208-47EB-A816-2891C1B703F7}"/>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Analysis'!$B$104:$BZ$104</c:f>
              <c:numCache>
                <c:formatCode>General</c:formatCode>
                <c:ptCount val="77"/>
                <c:pt idx="0">
                  <c:v>5</c:v>
                </c:pt>
                <c:pt idx="1">
                  <c:v>4</c:v>
                </c:pt>
                <c:pt idx="2">
                  <c:v>4</c:v>
                </c:pt>
                <c:pt idx="3">
                  <c:v>1</c:v>
                </c:pt>
                <c:pt idx="4">
                  <c:v>5</c:v>
                </c:pt>
                <c:pt idx="5">
                  <c:v>1</c:v>
                </c:pt>
                <c:pt idx="6">
                  <c:v>-5</c:v>
                </c:pt>
                <c:pt idx="7">
                  <c:v>-3</c:v>
                </c:pt>
                <c:pt idx="8">
                  <c:v>-5</c:v>
                </c:pt>
                <c:pt idx="9">
                  <c:v>0</c:v>
                </c:pt>
                <c:pt idx="10">
                  <c:v>-7</c:v>
                </c:pt>
                <c:pt idx="11">
                  <c:v>-7</c:v>
                </c:pt>
                <c:pt idx="12">
                  <c:v>1</c:v>
                </c:pt>
                <c:pt idx="13">
                  <c:v>-4</c:v>
                </c:pt>
                <c:pt idx="14">
                  <c:v>7</c:v>
                </c:pt>
                <c:pt idx="15">
                  <c:v>4</c:v>
                </c:pt>
                <c:pt idx="16">
                  <c:v>4</c:v>
                </c:pt>
                <c:pt idx="17">
                  <c:v>0</c:v>
                </c:pt>
                <c:pt idx="18">
                  <c:v>3</c:v>
                </c:pt>
                <c:pt idx="19">
                  <c:v>-6</c:v>
                </c:pt>
                <c:pt idx="20">
                  <c:v>1</c:v>
                </c:pt>
                <c:pt idx="21">
                  <c:v>2</c:v>
                </c:pt>
                <c:pt idx="22">
                  <c:v>5</c:v>
                </c:pt>
                <c:pt idx="23">
                  <c:v>-3</c:v>
                </c:pt>
                <c:pt idx="24">
                  <c:v>-1</c:v>
                </c:pt>
                <c:pt idx="25">
                  <c:v>10</c:v>
                </c:pt>
                <c:pt idx="26">
                  <c:v>3</c:v>
                </c:pt>
                <c:pt idx="27">
                  <c:v>3</c:v>
                </c:pt>
                <c:pt idx="28">
                  <c:v>1</c:v>
                </c:pt>
                <c:pt idx="29">
                  <c:v>-1</c:v>
                </c:pt>
                <c:pt idx="30">
                  <c:v>-1</c:v>
                </c:pt>
                <c:pt idx="31">
                  <c:v>5</c:v>
                </c:pt>
                <c:pt idx="32">
                  <c:v>4</c:v>
                </c:pt>
                <c:pt idx="33">
                  <c:v>0</c:v>
                </c:pt>
                <c:pt idx="34">
                  <c:v>11</c:v>
                </c:pt>
                <c:pt idx="35">
                  <c:v>4</c:v>
                </c:pt>
                <c:pt idx="36">
                  <c:v>9</c:v>
                </c:pt>
                <c:pt idx="37">
                  <c:v>0</c:v>
                </c:pt>
                <c:pt idx="38">
                  <c:v>2</c:v>
                </c:pt>
                <c:pt idx="39">
                  <c:v>0</c:v>
                </c:pt>
                <c:pt idx="40">
                  <c:v>8</c:v>
                </c:pt>
                <c:pt idx="41">
                  <c:v>-2</c:v>
                </c:pt>
                <c:pt idx="42">
                  <c:v>-1</c:v>
                </c:pt>
                <c:pt idx="43">
                  <c:v>0</c:v>
                </c:pt>
                <c:pt idx="44">
                  <c:v>4</c:v>
                </c:pt>
                <c:pt idx="45">
                  <c:v>-2</c:v>
                </c:pt>
                <c:pt idx="46">
                  <c:v>0</c:v>
                </c:pt>
                <c:pt idx="47">
                  <c:v>7</c:v>
                </c:pt>
                <c:pt idx="48">
                  <c:v>5</c:v>
                </c:pt>
                <c:pt idx="49">
                  <c:v>-3</c:v>
                </c:pt>
                <c:pt idx="50">
                  <c:v>-3</c:v>
                </c:pt>
                <c:pt idx="51">
                  <c:v>-2</c:v>
                </c:pt>
                <c:pt idx="52">
                  <c:v>-3</c:v>
                </c:pt>
                <c:pt idx="53">
                  <c:v>-4</c:v>
                </c:pt>
                <c:pt idx="54">
                  <c:v>-6</c:v>
                </c:pt>
                <c:pt idx="55">
                  <c:v>-9</c:v>
                </c:pt>
                <c:pt idx="56">
                  <c:v>-8</c:v>
                </c:pt>
                <c:pt idx="57">
                  <c:v>-6</c:v>
                </c:pt>
                <c:pt idx="58">
                  <c:v>0</c:v>
                </c:pt>
                <c:pt idx="59">
                  <c:v>-9</c:v>
                </c:pt>
                <c:pt idx="60">
                  <c:v>-7</c:v>
                </c:pt>
                <c:pt idx="61">
                  <c:v>-6</c:v>
                </c:pt>
                <c:pt idx="62">
                  <c:v>-6</c:v>
                </c:pt>
                <c:pt idx="63">
                  <c:v>-12</c:v>
                </c:pt>
                <c:pt idx="64">
                  <c:v>-8</c:v>
                </c:pt>
                <c:pt idx="65">
                  <c:v>-7</c:v>
                </c:pt>
                <c:pt idx="66">
                  <c:v>-5</c:v>
                </c:pt>
                <c:pt idx="67">
                  <c:v>-5</c:v>
                </c:pt>
                <c:pt idx="68">
                  <c:v>6</c:v>
                </c:pt>
                <c:pt idx="69">
                  <c:v>5</c:v>
                </c:pt>
                <c:pt idx="70">
                  <c:v>6</c:v>
                </c:pt>
                <c:pt idx="71">
                  <c:v>4</c:v>
                </c:pt>
                <c:pt idx="72">
                  <c:v>9</c:v>
                </c:pt>
                <c:pt idx="73">
                  <c:v>12</c:v>
                </c:pt>
                <c:pt idx="74">
                  <c:v>4</c:v>
                </c:pt>
                <c:pt idx="75">
                  <c:v>7</c:v>
                </c:pt>
                <c:pt idx="76">
                  <c:v>3</c:v>
                </c:pt>
              </c:numCache>
            </c:numRef>
          </c:val>
          <c:smooth val="0"/>
          <c:extLst xmlns:c16r2="http://schemas.microsoft.com/office/drawing/2015/06/chart">
            <c:ext xmlns:c16="http://schemas.microsoft.com/office/drawing/2014/chart" uri="{C3380CC4-5D6E-409C-BE32-E72D297353CC}">
              <c16:uniqueId val="{00000003-2208-47EB-A816-2891C1B703F7}"/>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Analysis'!$B$124:$BZ$124</c:f>
              <c:numCache>
                <c:formatCode>General</c:formatCode>
                <c:ptCount val="77"/>
                <c:pt idx="0">
                  <c:v>-10</c:v>
                </c:pt>
                <c:pt idx="1">
                  <c:v>-1</c:v>
                </c:pt>
                <c:pt idx="2">
                  <c:v>3</c:v>
                </c:pt>
                <c:pt idx="3">
                  <c:v>-4</c:v>
                </c:pt>
                <c:pt idx="4">
                  <c:v>1</c:v>
                </c:pt>
                <c:pt idx="5">
                  <c:v>0</c:v>
                </c:pt>
                <c:pt idx="6">
                  <c:v>0</c:v>
                </c:pt>
                <c:pt idx="7">
                  <c:v>-2</c:v>
                </c:pt>
                <c:pt idx="8">
                  <c:v>7</c:v>
                </c:pt>
                <c:pt idx="9">
                  <c:v>8</c:v>
                </c:pt>
                <c:pt idx="10">
                  <c:v>0</c:v>
                </c:pt>
                <c:pt idx="11">
                  <c:v>5</c:v>
                </c:pt>
                <c:pt idx="12">
                  <c:v>6</c:v>
                </c:pt>
                <c:pt idx="13">
                  <c:v>4</c:v>
                </c:pt>
                <c:pt idx="14">
                  <c:v>1</c:v>
                </c:pt>
                <c:pt idx="15">
                  <c:v>2</c:v>
                </c:pt>
                <c:pt idx="16">
                  <c:v>2</c:v>
                </c:pt>
                <c:pt idx="17">
                  <c:v>-1</c:v>
                </c:pt>
                <c:pt idx="18">
                  <c:v>3</c:v>
                </c:pt>
                <c:pt idx="19">
                  <c:v>-1</c:v>
                </c:pt>
                <c:pt idx="20">
                  <c:v>-1</c:v>
                </c:pt>
                <c:pt idx="21">
                  <c:v>0</c:v>
                </c:pt>
                <c:pt idx="22">
                  <c:v>0</c:v>
                </c:pt>
                <c:pt idx="23">
                  <c:v>-4</c:v>
                </c:pt>
                <c:pt idx="24">
                  <c:v>1</c:v>
                </c:pt>
                <c:pt idx="25">
                  <c:v>0</c:v>
                </c:pt>
                <c:pt idx="26">
                  <c:v>-1</c:v>
                </c:pt>
                <c:pt idx="27">
                  <c:v>0</c:v>
                </c:pt>
                <c:pt idx="28">
                  <c:v>3</c:v>
                </c:pt>
                <c:pt idx="29">
                  <c:v>-11</c:v>
                </c:pt>
                <c:pt idx="30">
                  <c:v>-3</c:v>
                </c:pt>
                <c:pt idx="31">
                  <c:v>0</c:v>
                </c:pt>
                <c:pt idx="32">
                  <c:v>-1</c:v>
                </c:pt>
                <c:pt idx="33">
                  <c:v>2</c:v>
                </c:pt>
                <c:pt idx="34">
                  <c:v>-2</c:v>
                </c:pt>
                <c:pt idx="35">
                  <c:v>1</c:v>
                </c:pt>
                <c:pt idx="36">
                  <c:v>3</c:v>
                </c:pt>
                <c:pt idx="37">
                  <c:v>1</c:v>
                </c:pt>
                <c:pt idx="38">
                  <c:v>-11</c:v>
                </c:pt>
                <c:pt idx="39">
                  <c:v>-4</c:v>
                </c:pt>
                <c:pt idx="40">
                  <c:v>-1</c:v>
                </c:pt>
                <c:pt idx="41">
                  <c:v>1</c:v>
                </c:pt>
                <c:pt idx="42">
                  <c:v>-2</c:v>
                </c:pt>
                <c:pt idx="43">
                  <c:v>0</c:v>
                </c:pt>
                <c:pt idx="44">
                  <c:v>0</c:v>
                </c:pt>
                <c:pt idx="45">
                  <c:v>1</c:v>
                </c:pt>
                <c:pt idx="46">
                  <c:v>1</c:v>
                </c:pt>
                <c:pt idx="47">
                  <c:v>0</c:v>
                </c:pt>
                <c:pt idx="48">
                  <c:v>-8</c:v>
                </c:pt>
                <c:pt idx="49">
                  <c:v>0</c:v>
                </c:pt>
                <c:pt idx="50">
                  <c:v>1</c:v>
                </c:pt>
                <c:pt idx="51">
                  <c:v>-4</c:v>
                </c:pt>
                <c:pt idx="52">
                  <c:v>-7</c:v>
                </c:pt>
                <c:pt idx="53">
                  <c:v>0</c:v>
                </c:pt>
                <c:pt idx="54">
                  <c:v>0</c:v>
                </c:pt>
                <c:pt idx="55">
                  <c:v>-6</c:v>
                </c:pt>
                <c:pt idx="56">
                  <c:v>-3</c:v>
                </c:pt>
                <c:pt idx="57">
                  <c:v>0</c:v>
                </c:pt>
                <c:pt idx="58">
                  <c:v>4</c:v>
                </c:pt>
                <c:pt idx="59">
                  <c:v>2</c:v>
                </c:pt>
                <c:pt idx="60">
                  <c:v>1</c:v>
                </c:pt>
                <c:pt idx="61">
                  <c:v>-13</c:v>
                </c:pt>
                <c:pt idx="62">
                  <c:v>-1</c:v>
                </c:pt>
                <c:pt idx="63">
                  <c:v>-7</c:v>
                </c:pt>
                <c:pt idx="64">
                  <c:v>0</c:v>
                </c:pt>
                <c:pt idx="65">
                  <c:v>2</c:v>
                </c:pt>
                <c:pt idx="66">
                  <c:v>0</c:v>
                </c:pt>
                <c:pt idx="67">
                  <c:v>-3</c:v>
                </c:pt>
                <c:pt idx="68">
                  <c:v>0</c:v>
                </c:pt>
                <c:pt idx="69">
                  <c:v>-8</c:v>
                </c:pt>
                <c:pt idx="70">
                  <c:v>-1</c:v>
                </c:pt>
                <c:pt idx="71">
                  <c:v>-1</c:v>
                </c:pt>
                <c:pt idx="72">
                  <c:v>-1</c:v>
                </c:pt>
                <c:pt idx="73">
                  <c:v>-1</c:v>
                </c:pt>
                <c:pt idx="74">
                  <c:v>-4</c:v>
                </c:pt>
                <c:pt idx="75">
                  <c:v>-1</c:v>
                </c:pt>
                <c:pt idx="76">
                  <c:v>-2</c:v>
                </c:pt>
              </c:numCache>
            </c:numRef>
          </c:val>
          <c:smooth val="0"/>
          <c:extLst xmlns:c16r2="http://schemas.microsoft.com/office/drawing/2015/06/chart">
            <c:ext xmlns:c16="http://schemas.microsoft.com/office/drawing/2014/chart" uri="{C3380CC4-5D6E-409C-BE32-E72D297353CC}">
              <c16:uniqueId val="{00000004-2208-47EB-A816-2891C1B703F7}"/>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Analysis'!$B$144:$BZ$144</c:f>
              <c:numCache>
                <c:formatCode>General</c:formatCode>
                <c:ptCount val="77"/>
                <c:pt idx="0">
                  <c:v>1</c:v>
                </c:pt>
                <c:pt idx="1">
                  <c:v>6</c:v>
                </c:pt>
                <c:pt idx="2">
                  <c:v>7</c:v>
                </c:pt>
                <c:pt idx="3">
                  <c:v>-3</c:v>
                </c:pt>
                <c:pt idx="4">
                  <c:v>3</c:v>
                </c:pt>
                <c:pt idx="5">
                  <c:v>1</c:v>
                </c:pt>
                <c:pt idx="6">
                  <c:v>6</c:v>
                </c:pt>
                <c:pt idx="7">
                  <c:v>-8</c:v>
                </c:pt>
                <c:pt idx="8">
                  <c:v>-3</c:v>
                </c:pt>
                <c:pt idx="9">
                  <c:v>-8</c:v>
                </c:pt>
                <c:pt idx="10">
                  <c:v>-8</c:v>
                </c:pt>
                <c:pt idx="11">
                  <c:v>-9</c:v>
                </c:pt>
                <c:pt idx="12">
                  <c:v>-3</c:v>
                </c:pt>
                <c:pt idx="13">
                  <c:v>-9</c:v>
                </c:pt>
                <c:pt idx="14">
                  <c:v>1</c:v>
                </c:pt>
                <c:pt idx="15">
                  <c:v>-13</c:v>
                </c:pt>
                <c:pt idx="16">
                  <c:v>1</c:v>
                </c:pt>
                <c:pt idx="17">
                  <c:v>-8</c:v>
                </c:pt>
                <c:pt idx="18">
                  <c:v>-8</c:v>
                </c:pt>
                <c:pt idx="19">
                  <c:v>-5</c:v>
                </c:pt>
                <c:pt idx="20">
                  <c:v>-7</c:v>
                </c:pt>
                <c:pt idx="21">
                  <c:v>0</c:v>
                </c:pt>
                <c:pt idx="22">
                  <c:v>5</c:v>
                </c:pt>
                <c:pt idx="23">
                  <c:v>4</c:v>
                </c:pt>
                <c:pt idx="24">
                  <c:v>0</c:v>
                </c:pt>
                <c:pt idx="25">
                  <c:v>4</c:v>
                </c:pt>
                <c:pt idx="26">
                  <c:v>-2</c:v>
                </c:pt>
                <c:pt idx="27">
                  <c:v>-3</c:v>
                </c:pt>
                <c:pt idx="28">
                  <c:v>-1</c:v>
                </c:pt>
                <c:pt idx="29">
                  <c:v>-6</c:v>
                </c:pt>
                <c:pt idx="30">
                  <c:v>-3</c:v>
                </c:pt>
                <c:pt idx="31">
                  <c:v>-5</c:v>
                </c:pt>
                <c:pt idx="32">
                  <c:v>1</c:v>
                </c:pt>
                <c:pt idx="33">
                  <c:v>1</c:v>
                </c:pt>
                <c:pt idx="34">
                  <c:v>-5</c:v>
                </c:pt>
                <c:pt idx="35">
                  <c:v>6</c:v>
                </c:pt>
                <c:pt idx="36">
                  <c:v>9</c:v>
                </c:pt>
                <c:pt idx="37">
                  <c:v>-2</c:v>
                </c:pt>
                <c:pt idx="38">
                  <c:v>0</c:v>
                </c:pt>
                <c:pt idx="39">
                  <c:v>0</c:v>
                </c:pt>
                <c:pt idx="40">
                  <c:v>2</c:v>
                </c:pt>
                <c:pt idx="41">
                  <c:v>-1</c:v>
                </c:pt>
                <c:pt idx="42">
                  <c:v>8</c:v>
                </c:pt>
                <c:pt idx="43">
                  <c:v>3</c:v>
                </c:pt>
                <c:pt idx="44">
                  <c:v>-4</c:v>
                </c:pt>
                <c:pt idx="45">
                  <c:v>0</c:v>
                </c:pt>
                <c:pt idx="46">
                  <c:v>-1</c:v>
                </c:pt>
                <c:pt idx="47">
                  <c:v>5</c:v>
                </c:pt>
                <c:pt idx="48">
                  <c:v>-3</c:v>
                </c:pt>
                <c:pt idx="49">
                  <c:v>0</c:v>
                </c:pt>
                <c:pt idx="50">
                  <c:v>0</c:v>
                </c:pt>
                <c:pt idx="51">
                  <c:v>0</c:v>
                </c:pt>
                <c:pt idx="52">
                  <c:v>-4</c:v>
                </c:pt>
                <c:pt idx="53">
                  <c:v>-3</c:v>
                </c:pt>
                <c:pt idx="54">
                  <c:v>2</c:v>
                </c:pt>
                <c:pt idx="55">
                  <c:v>2</c:v>
                </c:pt>
                <c:pt idx="56">
                  <c:v>-8</c:v>
                </c:pt>
                <c:pt idx="57">
                  <c:v>0</c:v>
                </c:pt>
                <c:pt idx="58">
                  <c:v>0</c:v>
                </c:pt>
                <c:pt idx="59">
                  <c:v>0</c:v>
                </c:pt>
                <c:pt idx="60">
                  <c:v>3</c:v>
                </c:pt>
                <c:pt idx="61">
                  <c:v>2</c:v>
                </c:pt>
                <c:pt idx="62">
                  <c:v>6</c:v>
                </c:pt>
                <c:pt idx="63">
                  <c:v>4</c:v>
                </c:pt>
                <c:pt idx="64">
                  <c:v>0</c:v>
                </c:pt>
                <c:pt idx="65">
                  <c:v>-9</c:v>
                </c:pt>
                <c:pt idx="66">
                  <c:v>-3</c:v>
                </c:pt>
                <c:pt idx="67">
                  <c:v>-11</c:v>
                </c:pt>
                <c:pt idx="68">
                  <c:v>-5</c:v>
                </c:pt>
                <c:pt idx="69">
                  <c:v>0</c:v>
                </c:pt>
                <c:pt idx="70">
                  <c:v>-6</c:v>
                </c:pt>
                <c:pt idx="71">
                  <c:v>0</c:v>
                </c:pt>
                <c:pt idx="72">
                  <c:v>5</c:v>
                </c:pt>
                <c:pt idx="73">
                  <c:v>2</c:v>
                </c:pt>
                <c:pt idx="74">
                  <c:v>-6</c:v>
                </c:pt>
                <c:pt idx="75">
                  <c:v>5</c:v>
                </c:pt>
                <c:pt idx="76">
                  <c:v>-2</c:v>
                </c:pt>
              </c:numCache>
            </c:numRef>
          </c:val>
          <c:smooth val="0"/>
          <c:extLst xmlns:c16r2="http://schemas.microsoft.com/office/drawing/2015/06/chart">
            <c:ext xmlns:c16="http://schemas.microsoft.com/office/drawing/2014/chart" uri="{C3380CC4-5D6E-409C-BE32-E72D297353CC}">
              <c16:uniqueId val="{00000005-2208-47EB-A816-2891C1B703F7}"/>
            </c:ext>
          </c:extLst>
        </c:ser>
        <c:dLbls>
          <c:showLegendKey val="0"/>
          <c:showVal val="0"/>
          <c:showCatName val="0"/>
          <c:showSerName val="0"/>
          <c:showPercent val="0"/>
          <c:showBubbleSize val="0"/>
        </c:dLbls>
        <c:marker val="1"/>
        <c:smooth val="0"/>
        <c:axId val="-1253446064"/>
        <c:axId val="-1253440624"/>
      </c:lineChart>
      <c:catAx>
        <c:axId val="-12534460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53440624"/>
        <c:crosses val="autoZero"/>
        <c:auto val="1"/>
        <c:lblAlgn val="ctr"/>
        <c:lblOffset val="100"/>
        <c:noMultiLvlLbl val="0"/>
      </c:catAx>
      <c:valAx>
        <c:axId val="-1253440624"/>
        <c:scaling>
          <c:orientation val="minMax"/>
        </c:scaling>
        <c:delete val="0"/>
        <c:axPos val="l"/>
        <c:majorGridlines>
          <c:spPr>
            <a:ln w="9525" cap="flat" cmpd="sng" algn="ctr">
              <a:solidFill>
                <a:schemeClr val="bg1">
                  <a:alpha val="52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34460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Fabricated Metal Products</a:t>
            </a:r>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Analysis'!$A$39</c:f>
              <c:strCache>
                <c:ptCount val="1"/>
                <c:pt idx="0">
                  <c:v>Fabricated Metal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Analysis'!$B$39:$BZ$39</c:f>
              <c:numCache>
                <c:formatCode>General</c:formatCode>
                <c:ptCount val="77"/>
                <c:pt idx="0">
                  <c:v>10</c:v>
                </c:pt>
                <c:pt idx="1">
                  <c:v>5</c:v>
                </c:pt>
                <c:pt idx="2">
                  <c:v>7</c:v>
                </c:pt>
                <c:pt idx="3">
                  <c:v>10</c:v>
                </c:pt>
                <c:pt idx="4">
                  <c:v>4</c:v>
                </c:pt>
                <c:pt idx="5">
                  <c:v>4</c:v>
                </c:pt>
                <c:pt idx="6">
                  <c:v>3</c:v>
                </c:pt>
                <c:pt idx="7">
                  <c:v>-4</c:v>
                </c:pt>
                <c:pt idx="8">
                  <c:v>1</c:v>
                </c:pt>
                <c:pt idx="9">
                  <c:v>-2</c:v>
                </c:pt>
                <c:pt idx="10">
                  <c:v>-6</c:v>
                </c:pt>
                <c:pt idx="11">
                  <c:v>-4</c:v>
                </c:pt>
                <c:pt idx="12">
                  <c:v>-1</c:v>
                </c:pt>
                <c:pt idx="13">
                  <c:v>5</c:v>
                </c:pt>
                <c:pt idx="14">
                  <c:v>6</c:v>
                </c:pt>
                <c:pt idx="15">
                  <c:v>9</c:v>
                </c:pt>
                <c:pt idx="16">
                  <c:v>9</c:v>
                </c:pt>
                <c:pt idx="17">
                  <c:v>4</c:v>
                </c:pt>
                <c:pt idx="18">
                  <c:v>-1</c:v>
                </c:pt>
                <c:pt idx="19">
                  <c:v>-3</c:v>
                </c:pt>
                <c:pt idx="20">
                  <c:v>-2</c:v>
                </c:pt>
                <c:pt idx="21">
                  <c:v>5</c:v>
                </c:pt>
                <c:pt idx="22">
                  <c:v>2</c:v>
                </c:pt>
                <c:pt idx="23">
                  <c:v>2</c:v>
                </c:pt>
                <c:pt idx="24">
                  <c:v>8</c:v>
                </c:pt>
                <c:pt idx="25">
                  <c:v>2</c:v>
                </c:pt>
                <c:pt idx="26">
                  <c:v>16</c:v>
                </c:pt>
                <c:pt idx="27">
                  <c:v>3</c:v>
                </c:pt>
                <c:pt idx="28">
                  <c:v>4</c:v>
                </c:pt>
                <c:pt idx="29">
                  <c:v>12</c:v>
                </c:pt>
                <c:pt idx="30">
                  <c:v>10</c:v>
                </c:pt>
                <c:pt idx="31">
                  <c:v>7</c:v>
                </c:pt>
                <c:pt idx="32">
                  <c:v>4</c:v>
                </c:pt>
                <c:pt idx="33">
                  <c:v>3</c:v>
                </c:pt>
                <c:pt idx="34">
                  <c:v>2</c:v>
                </c:pt>
                <c:pt idx="35">
                  <c:v>13</c:v>
                </c:pt>
                <c:pt idx="36">
                  <c:v>8</c:v>
                </c:pt>
                <c:pt idx="37">
                  <c:v>17</c:v>
                </c:pt>
                <c:pt idx="38">
                  <c:v>15</c:v>
                </c:pt>
                <c:pt idx="39">
                  <c:v>12</c:v>
                </c:pt>
                <c:pt idx="40">
                  <c:v>12</c:v>
                </c:pt>
                <c:pt idx="41">
                  <c:v>6</c:v>
                </c:pt>
                <c:pt idx="42">
                  <c:v>3</c:v>
                </c:pt>
                <c:pt idx="43">
                  <c:v>2</c:v>
                </c:pt>
                <c:pt idx="44">
                  <c:v>-1</c:v>
                </c:pt>
                <c:pt idx="45">
                  <c:v>0</c:v>
                </c:pt>
                <c:pt idx="46">
                  <c:v>-5</c:v>
                </c:pt>
                <c:pt idx="47">
                  <c:v>4</c:v>
                </c:pt>
                <c:pt idx="48">
                  <c:v>12</c:v>
                </c:pt>
                <c:pt idx="49">
                  <c:v>3</c:v>
                </c:pt>
                <c:pt idx="50">
                  <c:v>1</c:v>
                </c:pt>
                <c:pt idx="51">
                  <c:v>-1</c:v>
                </c:pt>
                <c:pt idx="52">
                  <c:v>-1</c:v>
                </c:pt>
                <c:pt idx="53">
                  <c:v>-8</c:v>
                </c:pt>
                <c:pt idx="54">
                  <c:v>-6</c:v>
                </c:pt>
                <c:pt idx="55">
                  <c:v>-9</c:v>
                </c:pt>
                <c:pt idx="56">
                  <c:v>-3</c:v>
                </c:pt>
                <c:pt idx="57">
                  <c:v>-9</c:v>
                </c:pt>
                <c:pt idx="58">
                  <c:v>-8</c:v>
                </c:pt>
                <c:pt idx="59">
                  <c:v>0</c:v>
                </c:pt>
                <c:pt idx="60">
                  <c:v>3</c:v>
                </c:pt>
                <c:pt idx="61">
                  <c:v>-2</c:v>
                </c:pt>
                <c:pt idx="62">
                  <c:v>-11</c:v>
                </c:pt>
                <c:pt idx="63">
                  <c:v>-7</c:v>
                </c:pt>
                <c:pt idx="64">
                  <c:v>-2</c:v>
                </c:pt>
                <c:pt idx="65">
                  <c:v>-1</c:v>
                </c:pt>
                <c:pt idx="66">
                  <c:v>8</c:v>
                </c:pt>
                <c:pt idx="67">
                  <c:v>8</c:v>
                </c:pt>
                <c:pt idx="68">
                  <c:v>14</c:v>
                </c:pt>
                <c:pt idx="69">
                  <c:v>11</c:v>
                </c:pt>
                <c:pt idx="70">
                  <c:v>13</c:v>
                </c:pt>
                <c:pt idx="71">
                  <c:v>12</c:v>
                </c:pt>
                <c:pt idx="72">
                  <c:v>10</c:v>
                </c:pt>
                <c:pt idx="73">
                  <c:v>11</c:v>
                </c:pt>
                <c:pt idx="74">
                  <c:v>14</c:v>
                </c:pt>
                <c:pt idx="75">
                  <c:v>9</c:v>
                </c:pt>
                <c:pt idx="76">
                  <c:v>11</c:v>
                </c:pt>
              </c:numCache>
            </c:numRef>
          </c:val>
          <c:extLst xmlns:c16r2="http://schemas.microsoft.com/office/drawing/2015/06/chart">
            <c:ext xmlns:c16="http://schemas.microsoft.com/office/drawing/2014/chart" uri="{C3380CC4-5D6E-409C-BE32-E72D297353CC}">
              <c16:uniqueId val="{00000000-0D40-4CB8-9020-759F20BDDA7B}"/>
            </c:ext>
          </c:extLst>
        </c:ser>
        <c:dLbls>
          <c:showLegendKey val="0"/>
          <c:showVal val="0"/>
          <c:showCatName val="0"/>
          <c:showSerName val="0"/>
          <c:showPercent val="0"/>
          <c:showBubbleSize val="0"/>
        </c:dLbls>
        <c:gapWidth val="219"/>
        <c:overlap val="-27"/>
        <c:axId val="-1253448240"/>
        <c:axId val="-1253444976"/>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dPt>
            <c:idx val="27"/>
            <c:marker>
              <c:symbol val="none"/>
            </c:marker>
            <c:bubble3D val="0"/>
            <c:extLst xmlns:c16r2="http://schemas.microsoft.com/office/drawing/2015/06/chart">
              <c:ext xmlns:c16="http://schemas.microsoft.com/office/drawing/2014/chart" uri="{C3380CC4-5D6E-409C-BE32-E72D297353CC}">
                <c16:uniqueId val="{00000000-6391-46E8-96E4-E174959BB0F5}"/>
              </c:ext>
            </c:extLst>
          </c:dPt>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Analysis'!$B$60:$BZ$60</c:f>
              <c:numCache>
                <c:formatCode>General</c:formatCode>
                <c:ptCount val="77"/>
                <c:pt idx="0">
                  <c:v>5</c:v>
                </c:pt>
                <c:pt idx="1">
                  <c:v>3</c:v>
                </c:pt>
                <c:pt idx="2">
                  <c:v>7</c:v>
                </c:pt>
                <c:pt idx="3">
                  <c:v>5</c:v>
                </c:pt>
                <c:pt idx="4">
                  <c:v>0</c:v>
                </c:pt>
                <c:pt idx="5">
                  <c:v>2</c:v>
                </c:pt>
                <c:pt idx="6">
                  <c:v>-1</c:v>
                </c:pt>
                <c:pt idx="7">
                  <c:v>-2</c:v>
                </c:pt>
                <c:pt idx="8">
                  <c:v>1</c:v>
                </c:pt>
                <c:pt idx="9">
                  <c:v>-2</c:v>
                </c:pt>
                <c:pt idx="10">
                  <c:v>-6</c:v>
                </c:pt>
                <c:pt idx="11">
                  <c:v>-1</c:v>
                </c:pt>
                <c:pt idx="12">
                  <c:v>1</c:v>
                </c:pt>
                <c:pt idx="13">
                  <c:v>1</c:v>
                </c:pt>
                <c:pt idx="14">
                  <c:v>9</c:v>
                </c:pt>
                <c:pt idx="15">
                  <c:v>9</c:v>
                </c:pt>
                <c:pt idx="16">
                  <c:v>8</c:v>
                </c:pt>
                <c:pt idx="17">
                  <c:v>5</c:v>
                </c:pt>
                <c:pt idx="18">
                  <c:v>1</c:v>
                </c:pt>
                <c:pt idx="19">
                  <c:v>3</c:v>
                </c:pt>
                <c:pt idx="20">
                  <c:v>-3</c:v>
                </c:pt>
                <c:pt idx="21">
                  <c:v>-3</c:v>
                </c:pt>
                <c:pt idx="22">
                  <c:v>2</c:v>
                </c:pt>
                <c:pt idx="23">
                  <c:v>2</c:v>
                </c:pt>
                <c:pt idx="24">
                  <c:v>5</c:v>
                </c:pt>
                <c:pt idx="25">
                  <c:v>3</c:v>
                </c:pt>
                <c:pt idx="26">
                  <c:v>11</c:v>
                </c:pt>
                <c:pt idx="27">
                  <c:v>9</c:v>
                </c:pt>
                <c:pt idx="28">
                  <c:v>9</c:v>
                </c:pt>
                <c:pt idx="29">
                  <c:v>10</c:v>
                </c:pt>
                <c:pt idx="30">
                  <c:v>2</c:v>
                </c:pt>
                <c:pt idx="31">
                  <c:v>2</c:v>
                </c:pt>
                <c:pt idx="32">
                  <c:v>-1</c:v>
                </c:pt>
                <c:pt idx="33">
                  <c:v>1</c:v>
                </c:pt>
                <c:pt idx="34">
                  <c:v>7</c:v>
                </c:pt>
                <c:pt idx="35">
                  <c:v>12</c:v>
                </c:pt>
                <c:pt idx="36">
                  <c:v>9</c:v>
                </c:pt>
                <c:pt idx="37">
                  <c:v>7</c:v>
                </c:pt>
                <c:pt idx="38">
                  <c:v>7</c:v>
                </c:pt>
                <c:pt idx="39">
                  <c:v>13</c:v>
                </c:pt>
                <c:pt idx="40">
                  <c:v>8</c:v>
                </c:pt>
                <c:pt idx="41">
                  <c:v>5</c:v>
                </c:pt>
                <c:pt idx="42">
                  <c:v>6</c:v>
                </c:pt>
                <c:pt idx="43">
                  <c:v>-1</c:v>
                </c:pt>
                <c:pt idx="44">
                  <c:v>-2</c:v>
                </c:pt>
                <c:pt idx="45">
                  <c:v>-1</c:v>
                </c:pt>
                <c:pt idx="46">
                  <c:v>-4</c:v>
                </c:pt>
                <c:pt idx="47">
                  <c:v>2</c:v>
                </c:pt>
                <c:pt idx="48">
                  <c:v>10</c:v>
                </c:pt>
                <c:pt idx="49">
                  <c:v>4</c:v>
                </c:pt>
                <c:pt idx="50">
                  <c:v>4</c:v>
                </c:pt>
                <c:pt idx="51">
                  <c:v>1</c:v>
                </c:pt>
                <c:pt idx="52">
                  <c:v>-1</c:v>
                </c:pt>
                <c:pt idx="53">
                  <c:v>-7</c:v>
                </c:pt>
                <c:pt idx="54">
                  <c:v>-6</c:v>
                </c:pt>
                <c:pt idx="55">
                  <c:v>-2</c:v>
                </c:pt>
                <c:pt idx="56">
                  <c:v>1</c:v>
                </c:pt>
                <c:pt idx="57">
                  <c:v>-7</c:v>
                </c:pt>
                <c:pt idx="58">
                  <c:v>-7</c:v>
                </c:pt>
                <c:pt idx="59">
                  <c:v>2</c:v>
                </c:pt>
                <c:pt idx="60">
                  <c:v>4</c:v>
                </c:pt>
                <c:pt idx="61">
                  <c:v>-2</c:v>
                </c:pt>
                <c:pt idx="62">
                  <c:v>-9</c:v>
                </c:pt>
                <c:pt idx="63">
                  <c:v>-9</c:v>
                </c:pt>
                <c:pt idx="64">
                  <c:v>-2</c:v>
                </c:pt>
                <c:pt idx="65">
                  <c:v>6</c:v>
                </c:pt>
                <c:pt idx="66">
                  <c:v>5</c:v>
                </c:pt>
                <c:pt idx="67">
                  <c:v>5</c:v>
                </c:pt>
                <c:pt idx="68">
                  <c:v>12</c:v>
                </c:pt>
                <c:pt idx="69">
                  <c:v>10</c:v>
                </c:pt>
                <c:pt idx="70">
                  <c:v>7</c:v>
                </c:pt>
                <c:pt idx="71">
                  <c:v>6</c:v>
                </c:pt>
                <c:pt idx="72">
                  <c:v>5</c:v>
                </c:pt>
                <c:pt idx="73">
                  <c:v>8</c:v>
                </c:pt>
                <c:pt idx="74">
                  <c:v>14</c:v>
                </c:pt>
                <c:pt idx="75">
                  <c:v>6</c:v>
                </c:pt>
                <c:pt idx="76">
                  <c:v>6</c:v>
                </c:pt>
              </c:numCache>
            </c:numRef>
          </c:val>
          <c:smooth val="0"/>
          <c:extLst xmlns:c16r2="http://schemas.microsoft.com/office/drawing/2015/06/chart">
            <c:ext xmlns:c16="http://schemas.microsoft.com/office/drawing/2014/chart" uri="{C3380CC4-5D6E-409C-BE32-E72D297353CC}">
              <c16:uniqueId val="{00000001-0D40-4CB8-9020-759F20BDDA7B}"/>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Analysis'!$B$80:$BZ$80</c:f>
              <c:numCache>
                <c:formatCode>General</c:formatCode>
                <c:ptCount val="77"/>
                <c:pt idx="0">
                  <c:v>3</c:v>
                </c:pt>
                <c:pt idx="1">
                  <c:v>6</c:v>
                </c:pt>
                <c:pt idx="2">
                  <c:v>6</c:v>
                </c:pt>
                <c:pt idx="3">
                  <c:v>8</c:v>
                </c:pt>
                <c:pt idx="4">
                  <c:v>2</c:v>
                </c:pt>
                <c:pt idx="5">
                  <c:v>2</c:v>
                </c:pt>
                <c:pt idx="6">
                  <c:v>4</c:v>
                </c:pt>
                <c:pt idx="7">
                  <c:v>1</c:v>
                </c:pt>
                <c:pt idx="8">
                  <c:v>1</c:v>
                </c:pt>
                <c:pt idx="9">
                  <c:v>2</c:v>
                </c:pt>
                <c:pt idx="10">
                  <c:v>-1</c:v>
                </c:pt>
                <c:pt idx="11">
                  <c:v>-6</c:v>
                </c:pt>
                <c:pt idx="12">
                  <c:v>1</c:v>
                </c:pt>
                <c:pt idx="13">
                  <c:v>1</c:v>
                </c:pt>
                <c:pt idx="14">
                  <c:v>11</c:v>
                </c:pt>
                <c:pt idx="15">
                  <c:v>9</c:v>
                </c:pt>
                <c:pt idx="16">
                  <c:v>8</c:v>
                </c:pt>
                <c:pt idx="17">
                  <c:v>2</c:v>
                </c:pt>
                <c:pt idx="18">
                  <c:v>4</c:v>
                </c:pt>
                <c:pt idx="19">
                  <c:v>-4</c:v>
                </c:pt>
                <c:pt idx="20">
                  <c:v>3</c:v>
                </c:pt>
                <c:pt idx="21">
                  <c:v>5</c:v>
                </c:pt>
                <c:pt idx="22">
                  <c:v>2</c:v>
                </c:pt>
                <c:pt idx="23">
                  <c:v>0</c:v>
                </c:pt>
                <c:pt idx="24">
                  <c:v>5</c:v>
                </c:pt>
                <c:pt idx="25">
                  <c:v>9</c:v>
                </c:pt>
                <c:pt idx="26">
                  <c:v>7</c:v>
                </c:pt>
                <c:pt idx="27">
                  <c:v>9</c:v>
                </c:pt>
                <c:pt idx="28">
                  <c:v>7</c:v>
                </c:pt>
                <c:pt idx="29">
                  <c:v>3</c:v>
                </c:pt>
                <c:pt idx="30">
                  <c:v>6</c:v>
                </c:pt>
                <c:pt idx="31">
                  <c:v>4</c:v>
                </c:pt>
                <c:pt idx="32">
                  <c:v>1</c:v>
                </c:pt>
                <c:pt idx="33">
                  <c:v>7</c:v>
                </c:pt>
                <c:pt idx="34">
                  <c:v>0</c:v>
                </c:pt>
                <c:pt idx="35">
                  <c:v>9</c:v>
                </c:pt>
                <c:pt idx="36">
                  <c:v>2</c:v>
                </c:pt>
                <c:pt idx="37">
                  <c:v>10</c:v>
                </c:pt>
                <c:pt idx="38">
                  <c:v>9</c:v>
                </c:pt>
                <c:pt idx="39">
                  <c:v>10</c:v>
                </c:pt>
                <c:pt idx="40">
                  <c:v>9</c:v>
                </c:pt>
                <c:pt idx="41">
                  <c:v>6</c:v>
                </c:pt>
                <c:pt idx="42">
                  <c:v>6</c:v>
                </c:pt>
                <c:pt idx="43">
                  <c:v>2</c:v>
                </c:pt>
                <c:pt idx="44">
                  <c:v>6</c:v>
                </c:pt>
                <c:pt idx="45">
                  <c:v>-1</c:v>
                </c:pt>
                <c:pt idx="46">
                  <c:v>-4</c:v>
                </c:pt>
                <c:pt idx="47">
                  <c:v>11</c:v>
                </c:pt>
                <c:pt idx="48">
                  <c:v>6</c:v>
                </c:pt>
                <c:pt idx="49">
                  <c:v>1</c:v>
                </c:pt>
                <c:pt idx="50">
                  <c:v>9</c:v>
                </c:pt>
                <c:pt idx="51">
                  <c:v>2</c:v>
                </c:pt>
                <c:pt idx="52">
                  <c:v>-2</c:v>
                </c:pt>
                <c:pt idx="53">
                  <c:v>-4</c:v>
                </c:pt>
                <c:pt idx="54">
                  <c:v>-2</c:v>
                </c:pt>
                <c:pt idx="55">
                  <c:v>-1</c:v>
                </c:pt>
                <c:pt idx="56">
                  <c:v>1</c:v>
                </c:pt>
                <c:pt idx="57">
                  <c:v>-4</c:v>
                </c:pt>
                <c:pt idx="58">
                  <c:v>-7</c:v>
                </c:pt>
                <c:pt idx="59">
                  <c:v>2</c:v>
                </c:pt>
                <c:pt idx="60">
                  <c:v>4</c:v>
                </c:pt>
                <c:pt idx="61">
                  <c:v>-2</c:v>
                </c:pt>
                <c:pt idx="62">
                  <c:v>-9</c:v>
                </c:pt>
                <c:pt idx="63">
                  <c:v>5</c:v>
                </c:pt>
                <c:pt idx="64">
                  <c:v>-1</c:v>
                </c:pt>
                <c:pt idx="65">
                  <c:v>5</c:v>
                </c:pt>
                <c:pt idx="66">
                  <c:v>2</c:v>
                </c:pt>
                <c:pt idx="67">
                  <c:v>8</c:v>
                </c:pt>
                <c:pt idx="68">
                  <c:v>10</c:v>
                </c:pt>
                <c:pt idx="69">
                  <c:v>9</c:v>
                </c:pt>
                <c:pt idx="70">
                  <c:v>9</c:v>
                </c:pt>
                <c:pt idx="71">
                  <c:v>6</c:v>
                </c:pt>
                <c:pt idx="72">
                  <c:v>8</c:v>
                </c:pt>
                <c:pt idx="73">
                  <c:v>7</c:v>
                </c:pt>
                <c:pt idx="74">
                  <c:v>9</c:v>
                </c:pt>
                <c:pt idx="75">
                  <c:v>7</c:v>
                </c:pt>
                <c:pt idx="76">
                  <c:v>5</c:v>
                </c:pt>
              </c:numCache>
            </c:numRef>
          </c:val>
          <c:smooth val="0"/>
          <c:extLst xmlns:c16r2="http://schemas.microsoft.com/office/drawing/2015/06/chart">
            <c:ext xmlns:c16="http://schemas.microsoft.com/office/drawing/2014/chart" uri="{C3380CC4-5D6E-409C-BE32-E72D297353CC}">
              <c16:uniqueId val="{00000002-0D40-4CB8-9020-759F20BDDA7B}"/>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Analysis'!$B$100:$BZ$100</c:f>
              <c:numCache>
                <c:formatCode>General</c:formatCode>
                <c:ptCount val="77"/>
                <c:pt idx="0">
                  <c:v>3</c:v>
                </c:pt>
                <c:pt idx="1">
                  <c:v>3</c:v>
                </c:pt>
                <c:pt idx="2">
                  <c:v>0</c:v>
                </c:pt>
                <c:pt idx="3">
                  <c:v>2</c:v>
                </c:pt>
                <c:pt idx="4">
                  <c:v>9</c:v>
                </c:pt>
                <c:pt idx="5">
                  <c:v>8</c:v>
                </c:pt>
                <c:pt idx="6">
                  <c:v>4</c:v>
                </c:pt>
                <c:pt idx="7">
                  <c:v>-4</c:v>
                </c:pt>
                <c:pt idx="8">
                  <c:v>3</c:v>
                </c:pt>
                <c:pt idx="9">
                  <c:v>0</c:v>
                </c:pt>
                <c:pt idx="10">
                  <c:v>-4</c:v>
                </c:pt>
                <c:pt idx="11">
                  <c:v>-1</c:v>
                </c:pt>
                <c:pt idx="12">
                  <c:v>0</c:v>
                </c:pt>
                <c:pt idx="13">
                  <c:v>2</c:v>
                </c:pt>
                <c:pt idx="14">
                  <c:v>-2</c:v>
                </c:pt>
                <c:pt idx="15">
                  <c:v>-2</c:v>
                </c:pt>
                <c:pt idx="16">
                  <c:v>-3</c:v>
                </c:pt>
                <c:pt idx="17">
                  <c:v>1</c:v>
                </c:pt>
                <c:pt idx="18">
                  <c:v>0</c:v>
                </c:pt>
                <c:pt idx="19">
                  <c:v>-5</c:v>
                </c:pt>
                <c:pt idx="20">
                  <c:v>-1</c:v>
                </c:pt>
                <c:pt idx="21">
                  <c:v>-3</c:v>
                </c:pt>
                <c:pt idx="22">
                  <c:v>-5</c:v>
                </c:pt>
                <c:pt idx="23">
                  <c:v>-2</c:v>
                </c:pt>
                <c:pt idx="24">
                  <c:v>0</c:v>
                </c:pt>
                <c:pt idx="25">
                  <c:v>3</c:v>
                </c:pt>
                <c:pt idx="26">
                  <c:v>5</c:v>
                </c:pt>
                <c:pt idx="27">
                  <c:v>-3</c:v>
                </c:pt>
                <c:pt idx="28">
                  <c:v>5</c:v>
                </c:pt>
                <c:pt idx="29">
                  <c:v>4</c:v>
                </c:pt>
                <c:pt idx="30">
                  <c:v>2</c:v>
                </c:pt>
                <c:pt idx="31">
                  <c:v>7</c:v>
                </c:pt>
                <c:pt idx="32">
                  <c:v>6</c:v>
                </c:pt>
                <c:pt idx="33">
                  <c:v>2</c:v>
                </c:pt>
                <c:pt idx="34">
                  <c:v>-1</c:v>
                </c:pt>
                <c:pt idx="35">
                  <c:v>6</c:v>
                </c:pt>
                <c:pt idx="36">
                  <c:v>6</c:v>
                </c:pt>
                <c:pt idx="37">
                  <c:v>8</c:v>
                </c:pt>
                <c:pt idx="38">
                  <c:v>10</c:v>
                </c:pt>
                <c:pt idx="39">
                  <c:v>6</c:v>
                </c:pt>
                <c:pt idx="40">
                  <c:v>4</c:v>
                </c:pt>
                <c:pt idx="41">
                  <c:v>4</c:v>
                </c:pt>
                <c:pt idx="42">
                  <c:v>1</c:v>
                </c:pt>
                <c:pt idx="43">
                  <c:v>3</c:v>
                </c:pt>
                <c:pt idx="44">
                  <c:v>2</c:v>
                </c:pt>
                <c:pt idx="45">
                  <c:v>-1</c:v>
                </c:pt>
                <c:pt idx="46">
                  <c:v>-1</c:v>
                </c:pt>
                <c:pt idx="47">
                  <c:v>-1</c:v>
                </c:pt>
                <c:pt idx="48">
                  <c:v>-1</c:v>
                </c:pt>
                <c:pt idx="49">
                  <c:v>-2</c:v>
                </c:pt>
                <c:pt idx="50">
                  <c:v>1</c:v>
                </c:pt>
                <c:pt idx="51">
                  <c:v>-1</c:v>
                </c:pt>
                <c:pt idx="52">
                  <c:v>-1</c:v>
                </c:pt>
                <c:pt idx="53">
                  <c:v>-3</c:v>
                </c:pt>
                <c:pt idx="54">
                  <c:v>-3</c:v>
                </c:pt>
                <c:pt idx="55">
                  <c:v>-6</c:v>
                </c:pt>
                <c:pt idx="56">
                  <c:v>-1</c:v>
                </c:pt>
                <c:pt idx="57">
                  <c:v>-2</c:v>
                </c:pt>
                <c:pt idx="58">
                  <c:v>-7</c:v>
                </c:pt>
                <c:pt idx="59">
                  <c:v>-4</c:v>
                </c:pt>
                <c:pt idx="60">
                  <c:v>-2</c:v>
                </c:pt>
                <c:pt idx="61">
                  <c:v>-8</c:v>
                </c:pt>
                <c:pt idx="62">
                  <c:v>-10</c:v>
                </c:pt>
                <c:pt idx="63">
                  <c:v>-7</c:v>
                </c:pt>
                <c:pt idx="64">
                  <c:v>-3</c:v>
                </c:pt>
                <c:pt idx="65">
                  <c:v>-2</c:v>
                </c:pt>
                <c:pt idx="66">
                  <c:v>2</c:v>
                </c:pt>
                <c:pt idx="67">
                  <c:v>-1</c:v>
                </c:pt>
                <c:pt idx="68">
                  <c:v>8</c:v>
                </c:pt>
                <c:pt idx="69">
                  <c:v>2</c:v>
                </c:pt>
                <c:pt idx="70">
                  <c:v>4</c:v>
                </c:pt>
                <c:pt idx="71">
                  <c:v>0</c:v>
                </c:pt>
                <c:pt idx="72">
                  <c:v>1</c:v>
                </c:pt>
                <c:pt idx="73">
                  <c:v>7</c:v>
                </c:pt>
                <c:pt idx="74">
                  <c:v>10</c:v>
                </c:pt>
                <c:pt idx="75">
                  <c:v>4</c:v>
                </c:pt>
                <c:pt idx="76">
                  <c:v>6</c:v>
                </c:pt>
              </c:numCache>
            </c:numRef>
          </c:val>
          <c:smooth val="0"/>
          <c:extLst xmlns:c16r2="http://schemas.microsoft.com/office/drawing/2015/06/chart">
            <c:ext xmlns:c16="http://schemas.microsoft.com/office/drawing/2014/chart" uri="{C3380CC4-5D6E-409C-BE32-E72D297353CC}">
              <c16:uniqueId val="{00000003-0D40-4CB8-9020-759F20BDDA7B}"/>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Analysis'!$B$120:$BZ$120</c:f>
              <c:numCache>
                <c:formatCode>General</c:formatCode>
                <c:ptCount val="77"/>
                <c:pt idx="0">
                  <c:v>-6</c:v>
                </c:pt>
                <c:pt idx="1">
                  <c:v>1</c:v>
                </c:pt>
                <c:pt idx="2">
                  <c:v>-3</c:v>
                </c:pt>
                <c:pt idx="3">
                  <c:v>2</c:v>
                </c:pt>
                <c:pt idx="4">
                  <c:v>-2</c:v>
                </c:pt>
                <c:pt idx="5">
                  <c:v>-1</c:v>
                </c:pt>
                <c:pt idx="6">
                  <c:v>0</c:v>
                </c:pt>
                <c:pt idx="7">
                  <c:v>1</c:v>
                </c:pt>
                <c:pt idx="8">
                  <c:v>6</c:v>
                </c:pt>
                <c:pt idx="9">
                  <c:v>1</c:v>
                </c:pt>
                <c:pt idx="10">
                  <c:v>2</c:v>
                </c:pt>
                <c:pt idx="11">
                  <c:v>2</c:v>
                </c:pt>
                <c:pt idx="12">
                  <c:v>-1</c:v>
                </c:pt>
                <c:pt idx="13">
                  <c:v>-3</c:v>
                </c:pt>
                <c:pt idx="14">
                  <c:v>-5</c:v>
                </c:pt>
                <c:pt idx="15">
                  <c:v>-4</c:v>
                </c:pt>
                <c:pt idx="16">
                  <c:v>-8</c:v>
                </c:pt>
                <c:pt idx="17">
                  <c:v>9</c:v>
                </c:pt>
                <c:pt idx="18">
                  <c:v>1</c:v>
                </c:pt>
                <c:pt idx="19">
                  <c:v>3</c:v>
                </c:pt>
                <c:pt idx="20">
                  <c:v>2</c:v>
                </c:pt>
                <c:pt idx="21">
                  <c:v>-8</c:v>
                </c:pt>
                <c:pt idx="22">
                  <c:v>-6</c:v>
                </c:pt>
                <c:pt idx="23">
                  <c:v>-3</c:v>
                </c:pt>
                <c:pt idx="24">
                  <c:v>-11</c:v>
                </c:pt>
                <c:pt idx="25">
                  <c:v>-1</c:v>
                </c:pt>
                <c:pt idx="26">
                  <c:v>-5</c:v>
                </c:pt>
                <c:pt idx="27">
                  <c:v>-4</c:v>
                </c:pt>
                <c:pt idx="28">
                  <c:v>-1</c:v>
                </c:pt>
                <c:pt idx="29">
                  <c:v>-6</c:v>
                </c:pt>
                <c:pt idx="30">
                  <c:v>-11</c:v>
                </c:pt>
                <c:pt idx="31">
                  <c:v>-2</c:v>
                </c:pt>
                <c:pt idx="32">
                  <c:v>-6</c:v>
                </c:pt>
                <c:pt idx="33">
                  <c:v>-1</c:v>
                </c:pt>
                <c:pt idx="34">
                  <c:v>-9</c:v>
                </c:pt>
                <c:pt idx="35">
                  <c:v>-4</c:v>
                </c:pt>
                <c:pt idx="36">
                  <c:v>9</c:v>
                </c:pt>
                <c:pt idx="37">
                  <c:v>-11</c:v>
                </c:pt>
                <c:pt idx="38">
                  <c:v>-14</c:v>
                </c:pt>
                <c:pt idx="39">
                  <c:v>-15</c:v>
                </c:pt>
                <c:pt idx="40">
                  <c:v>-12</c:v>
                </c:pt>
                <c:pt idx="41">
                  <c:v>-8</c:v>
                </c:pt>
                <c:pt idx="42">
                  <c:v>-1</c:v>
                </c:pt>
                <c:pt idx="43">
                  <c:v>-10</c:v>
                </c:pt>
                <c:pt idx="44">
                  <c:v>-6</c:v>
                </c:pt>
                <c:pt idx="45">
                  <c:v>-3</c:v>
                </c:pt>
                <c:pt idx="46">
                  <c:v>-4</c:v>
                </c:pt>
                <c:pt idx="47">
                  <c:v>2</c:v>
                </c:pt>
                <c:pt idx="48">
                  <c:v>-10</c:v>
                </c:pt>
                <c:pt idx="49">
                  <c:v>-6</c:v>
                </c:pt>
                <c:pt idx="50">
                  <c:v>-1</c:v>
                </c:pt>
                <c:pt idx="51">
                  <c:v>0</c:v>
                </c:pt>
                <c:pt idx="52">
                  <c:v>4</c:v>
                </c:pt>
                <c:pt idx="53">
                  <c:v>3</c:v>
                </c:pt>
                <c:pt idx="54">
                  <c:v>2</c:v>
                </c:pt>
                <c:pt idx="55">
                  <c:v>2</c:v>
                </c:pt>
                <c:pt idx="56">
                  <c:v>7</c:v>
                </c:pt>
                <c:pt idx="57">
                  <c:v>-2</c:v>
                </c:pt>
                <c:pt idx="58">
                  <c:v>-6</c:v>
                </c:pt>
                <c:pt idx="59">
                  <c:v>-3</c:v>
                </c:pt>
                <c:pt idx="60">
                  <c:v>-3</c:v>
                </c:pt>
                <c:pt idx="61">
                  <c:v>-6</c:v>
                </c:pt>
                <c:pt idx="62">
                  <c:v>-2</c:v>
                </c:pt>
                <c:pt idx="63">
                  <c:v>-4</c:v>
                </c:pt>
                <c:pt idx="64">
                  <c:v>-3</c:v>
                </c:pt>
                <c:pt idx="65">
                  <c:v>-1</c:v>
                </c:pt>
                <c:pt idx="66">
                  <c:v>8</c:v>
                </c:pt>
                <c:pt idx="67">
                  <c:v>-13</c:v>
                </c:pt>
                <c:pt idx="68">
                  <c:v>-14</c:v>
                </c:pt>
                <c:pt idx="69">
                  <c:v>-12</c:v>
                </c:pt>
                <c:pt idx="70">
                  <c:v>-16</c:v>
                </c:pt>
                <c:pt idx="71">
                  <c:v>-13</c:v>
                </c:pt>
                <c:pt idx="72">
                  <c:v>-14</c:v>
                </c:pt>
                <c:pt idx="73">
                  <c:v>-6</c:v>
                </c:pt>
                <c:pt idx="74">
                  <c:v>-12</c:v>
                </c:pt>
                <c:pt idx="75">
                  <c:v>-9</c:v>
                </c:pt>
                <c:pt idx="76">
                  <c:v>-3</c:v>
                </c:pt>
              </c:numCache>
            </c:numRef>
          </c:val>
          <c:smooth val="0"/>
          <c:extLst xmlns:c16r2="http://schemas.microsoft.com/office/drawing/2015/06/chart">
            <c:ext xmlns:c16="http://schemas.microsoft.com/office/drawing/2014/chart" uri="{C3380CC4-5D6E-409C-BE32-E72D297353CC}">
              <c16:uniqueId val="{00000004-0D40-4CB8-9020-759F20BDDA7B}"/>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Analysis'!$B$140:$BZ$140</c:f>
              <c:numCache>
                <c:formatCode>General</c:formatCode>
                <c:ptCount val="77"/>
                <c:pt idx="0">
                  <c:v>5</c:v>
                </c:pt>
                <c:pt idx="1">
                  <c:v>5</c:v>
                </c:pt>
                <c:pt idx="2">
                  <c:v>0</c:v>
                </c:pt>
                <c:pt idx="3">
                  <c:v>7</c:v>
                </c:pt>
                <c:pt idx="4">
                  <c:v>-2</c:v>
                </c:pt>
                <c:pt idx="5">
                  <c:v>2</c:v>
                </c:pt>
                <c:pt idx="6">
                  <c:v>8</c:v>
                </c:pt>
                <c:pt idx="7">
                  <c:v>-3</c:v>
                </c:pt>
                <c:pt idx="8">
                  <c:v>0</c:v>
                </c:pt>
                <c:pt idx="9">
                  <c:v>-4</c:v>
                </c:pt>
                <c:pt idx="10">
                  <c:v>-4</c:v>
                </c:pt>
                <c:pt idx="11">
                  <c:v>-6</c:v>
                </c:pt>
                <c:pt idx="12">
                  <c:v>-5</c:v>
                </c:pt>
                <c:pt idx="13">
                  <c:v>-2</c:v>
                </c:pt>
                <c:pt idx="14">
                  <c:v>2</c:v>
                </c:pt>
                <c:pt idx="15">
                  <c:v>1</c:v>
                </c:pt>
                <c:pt idx="16">
                  <c:v>-6</c:v>
                </c:pt>
                <c:pt idx="17">
                  <c:v>4</c:v>
                </c:pt>
                <c:pt idx="18">
                  <c:v>-9</c:v>
                </c:pt>
                <c:pt idx="19">
                  <c:v>4</c:v>
                </c:pt>
                <c:pt idx="20">
                  <c:v>-3</c:v>
                </c:pt>
                <c:pt idx="21">
                  <c:v>-4</c:v>
                </c:pt>
                <c:pt idx="22">
                  <c:v>2</c:v>
                </c:pt>
                <c:pt idx="23">
                  <c:v>3</c:v>
                </c:pt>
                <c:pt idx="24">
                  <c:v>4</c:v>
                </c:pt>
                <c:pt idx="25">
                  <c:v>-5</c:v>
                </c:pt>
                <c:pt idx="26">
                  <c:v>-3</c:v>
                </c:pt>
                <c:pt idx="27">
                  <c:v>-1</c:v>
                </c:pt>
                <c:pt idx="28">
                  <c:v>3</c:v>
                </c:pt>
                <c:pt idx="29">
                  <c:v>2</c:v>
                </c:pt>
                <c:pt idx="30">
                  <c:v>5</c:v>
                </c:pt>
                <c:pt idx="31">
                  <c:v>2</c:v>
                </c:pt>
                <c:pt idx="32">
                  <c:v>-3</c:v>
                </c:pt>
                <c:pt idx="33">
                  <c:v>-3</c:v>
                </c:pt>
                <c:pt idx="34">
                  <c:v>-4</c:v>
                </c:pt>
                <c:pt idx="35">
                  <c:v>5</c:v>
                </c:pt>
                <c:pt idx="36">
                  <c:v>7</c:v>
                </c:pt>
                <c:pt idx="37">
                  <c:v>6</c:v>
                </c:pt>
                <c:pt idx="38">
                  <c:v>0</c:v>
                </c:pt>
                <c:pt idx="39">
                  <c:v>3</c:v>
                </c:pt>
                <c:pt idx="40">
                  <c:v>0</c:v>
                </c:pt>
                <c:pt idx="41">
                  <c:v>1</c:v>
                </c:pt>
                <c:pt idx="42">
                  <c:v>4</c:v>
                </c:pt>
                <c:pt idx="43">
                  <c:v>-2</c:v>
                </c:pt>
                <c:pt idx="44">
                  <c:v>-6</c:v>
                </c:pt>
                <c:pt idx="45">
                  <c:v>2</c:v>
                </c:pt>
                <c:pt idx="46">
                  <c:v>-4</c:v>
                </c:pt>
                <c:pt idx="47">
                  <c:v>-1</c:v>
                </c:pt>
                <c:pt idx="48">
                  <c:v>1</c:v>
                </c:pt>
                <c:pt idx="49">
                  <c:v>-2</c:v>
                </c:pt>
                <c:pt idx="50">
                  <c:v>-1</c:v>
                </c:pt>
                <c:pt idx="51">
                  <c:v>-4</c:v>
                </c:pt>
                <c:pt idx="52">
                  <c:v>-2</c:v>
                </c:pt>
                <c:pt idx="53">
                  <c:v>-6</c:v>
                </c:pt>
                <c:pt idx="54">
                  <c:v>-7</c:v>
                </c:pt>
                <c:pt idx="55">
                  <c:v>-6</c:v>
                </c:pt>
                <c:pt idx="56">
                  <c:v>-1</c:v>
                </c:pt>
                <c:pt idx="57">
                  <c:v>-8</c:v>
                </c:pt>
                <c:pt idx="58">
                  <c:v>-5</c:v>
                </c:pt>
                <c:pt idx="59">
                  <c:v>-3</c:v>
                </c:pt>
                <c:pt idx="60">
                  <c:v>-1</c:v>
                </c:pt>
                <c:pt idx="61">
                  <c:v>-2</c:v>
                </c:pt>
                <c:pt idx="62">
                  <c:v>4</c:v>
                </c:pt>
                <c:pt idx="63">
                  <c:v>-1</c:v>
                </c:pt>
                <c:pt idx="64">
                  <c:v>-5</c:v>
                </c:pt>
                <c:pt idx="65">
                  <c:v>-7</c:v>
                </c:pt>
                <c:pt idx="66">
                  <c:v>-6</c:v>
                </c:pt>
                <c:pt idx="67">
                  <c:v>-8</c:v>
                </c:pt>
                <c:pt idx="68">
                  <c:v>-2</c:v>
                </c:pt>
                <c:pt idx="69">
                  <c:v>-5</c:v>
                </c:pt>
                <c:pt idx="70">
                  <c:v>2</c:v>
                </c:pt>
                <c:pt idx="71">
                  <c:v>-1</c:v>
                </c:pt>
                <c:pt idx="72">
                  <c:v>1</c:v>
                </c:pt>
                <c:pt idx="73">
                  <c:v>0</c:v>
                </c:pt>
                <c:pt idx="74">
                  <c:v>1</c:v>
                </c:pt>
                <c:pt idx="75">
                  <c:v>2</c:v>
                </c:pt>
                <c:pt idx="76">
                  <c:v>5</c:v>
                </c:pt>
              </c:numCache>
            </c:numRef>
          </c:val>
          <c:smooth val="0"/>
          <c:extLst xmlns:c16r2="http://schemas.microsoft.com/office/drawing/2015/06/chart">
            <c:ext xmlns:c16="http://schemas.microsoft.com/office/drawing/2014/chart" uri="{C3380CC4-5D6E-409C-BE32-E72D297353CC}">
              <c16:uniqueId val="{00000005-0D40-4CB8-9020-759F20BDDA7B}"/>
            </c:ext>
          </c:extLst>
        </c:ser>
        <c:dLbls>
          <c:showLegendKey val="0"/>
          <c:showVal val="0"/>
          <c:showCatName val="0"/>
          <c:showSerName val="0"/>
          <c:showPercent val="0"/>
          <c:showBubbleSize val="0"/>
        </c:dLbls>
        <c:marker val="1"/>
        <c:smooth val="0"/>
        <c:axId val="-1253448240"/>
        <c:axId val="-1253444976"/>
      </c:lineChart>
      <c:catAx>
        <c:axId val="-125344824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1" i="0" u="none" strike="noStrike" kern="1200" baseline="0">
                <a:solidFill>
                  <a:schemeClr val="lt1">
                    <a:lumMod val="85000"/>
                  </a:schemeClr>
                </a:solidFill>
                <a:latin typeface="+mn-lt"/>
                <a:ea typeface="+mn-ea"/>
                <a:cs typeface="+mn-cs"/>
              </a:defRPr>
            </a:pPr>
            <a:endParaRPr lang="bg-BG"/>
          </a:p>
        </c:txPr>
        <c:crossAx val="-1253444976"/>
        <c:crosses val="autoZero"/>
        <c:auto val="1"/>
        <c:lblAlgn val="ctr"/>
        <c:lblOffset val="100"/>
        <c:noMultiLvlLbl val="0"/>
      </c:catAx>
      <c:valAx>
        <c:axId val="-125344497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3448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Machinery</a:t>
            </a:r>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v>Main PMI</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Analysis'!$B$38:$BZ$38</c:f>
              <c:numCache>
                <c:formatCode>General</c:formatCode>
                <c:ptCount val="77"/>
                <c:pt idx="0">
                  <c:v>4</c:v>
                </c:pt>
                <c:pt idx="1">
                  <c:v>4</c:v>
                </c:pt>
                <c:pt idx="2">
                  <c:v>5</c:v>
                </c:pt>
                <c:pt idx="3">
                  <c:v>6</c:v>
                </c:pt>
                <c:pt idx="4">
                  <c:v>3</c:v>
                </c:pt>
                <c:pt idx="5">
                  <c:v>-1</c:v>
                </c:pt>
                <c:pt idx="6">
                  <c:v>1</c:v>
                </c:pt>
                <c:pt idx="7">
                  <c:v>-6</c:v>
                </c:pt>
                <c:pt idx="8">
                  <c:v>-4</c:v>
                </c:pt>
                <c:pt idx="9">
                  <c:v>-8</c:v>
                </c:pt>
                <c:pt idx="10">
                  <c:v>-8</c:v>
                </c:pt>
                <c:pt idx="11">
                  <c:v>2</c:v>
                </c:pt>
                <c:pt idx="12">
                  <c:v>0</c:v>
                </c:pt>
                <c:pt idx="13">
                  <c:v>8</c:v>
                </c:pt>
                <c:pt idx="14">
                  <c:v>4</c:v>
                </c:pt>
                <c:pt idx="15">
                  <c:v>2</c:v>
                </c:pt>
                <c:pt idx="16">
                  <c:v>2</c:v>
                </c:pt>
                <c:pt idx="17">
                  <c:v>-4</c:v>
                </c:pt>
                <c:pt idx="18">
                  <c:v>-6</c:v>
                </c:pt>
                <c:pt idx="19">
                  <c:v>-6</c:v>
                </c:pt>
                <c:pt idx="20">
                  <c:v>-1</c:v>
                </c:pt>
                <c:pt idx="21">
                  <c:v>3</c:v>
                </c:pt>
                <c:pt idx="22">
                  <c:v>5</c:v>
                </c:pt>
                <c:pt idx="23">
                  <c:v>5</c:v>
                </c:pt>
                <c:pt idx="24">
                  <c:v>15</c:v>
                </c:pt>
                <c:pt idx="25">
                  <c:v>13</c:v>
                </c:pt>
                <c:pt idx="26">
                  <c:v>11</c:v>
                </c:pt>
                <c:pt idx="27">
                  <c:v>12</c:v>
                </c:pt>
                <c:pt idx="28">
                  <c:v>12</c:v>
                </c:pt>
                <c:pt idx="29">
                  <c:v>11</c:v>
                </c:pt>
                <c:pt idx="30">
                  <c:v>12</c:v>
                </c:pt>
                <c:pt idx="31">
                  <c:v>16</c:v>
                </c:pt>
                <c:pt idx="32">
                  <c:v>14</c:v>
                </c:pt>
                <c:pt idx="33">
                  <c:v>13</c:v>
                </c:pt>
                <c:pt idx="34">
                  <c:v>16</c:v>
                </c:pt>
                <c:pt idx="35">
                  <c:v>10</c:v>
                </c:pt>
                <c:pt idx="36">
                  <c:v>13</c:v>
                </c:pt>
                <c:pt idx="37">
                  <c:v>8</c:v>
                </c:pt>
                <c:pt idx="38">
                  <c:v>11</c:v>
                </c:pt>
                <c:pt idx="39">
                  <c:v>10</c:v>
                </c:pt>
                <c:pt idx="40">
                  <c:v>6</c:v>
                </c:pt>
                <c:pt idx="41">
                  <c:v>9</c:v>
                </c:pt>
                <c:pt idx="42">
                  <c:v>9</c:v>
                </c:pt>
                <c:pt idx="43">
                  <c:v>10</c:v>
                </c:pt>
                <c:pt idx="44">
                  <c:v>5</c:v>
                </c:pt>
                <c:pt idx="45">
                  <c:v>7</c:v>
                </c:pt>
                <c:pt idx="46">
                  <c:v>9</c:v>
                </c:pt>
                <c:pt idx="47">
                  <c:v>5</c:v>
                </c:pt>
                <c:pt idx="48">
                  <c:v>3</c:v>
                </c:pt>
                <c:pt idx="49">
                  <c:v>1</c:v>
                </c:pt>
                <c:pt idx="50">
                  <c:v>6</c:v>
                </c:pt>
                <c:pt idx="51">
                  <c:v>1</c:v>
                </c:pt>
                <c:pt idx="52">
                  <c:v>1</c:v>
                </c:pt>
                <c:pt idx="53">
                  <c:v>-1</c:v>
                </c:pt>
                <c:pt idx="54">
                  <c:v>3</c:v>
                </c:pt>
                <c:pt idx="55">
                  <c:v>-3</c:v>
                </c:pt>
                <c:pt idx="56">
                  <c:v>-7</c:v>
                </c:pt>
                <c:pt idx="57">
                  <c:v>-3</c:v>
                </c:pt>
                <c:pt idx="58">
                  <c:v>-1</c:v>
                </c:pt>
                <c:pt idx="59">
                  <c:v>-1</c:v>
                </c:pt>
                <c:pt idx="60">
                  <c:v>2</c:v>
                </c:pt>
                <c:pt idx="61">
                  <c:v>-1</c:v>
                </c:pt>
                <c:pt idx="62">
                  <c:v>-9</c:v>
                </c:pt>
                <c:pt idx="63">
                  <c:v>-6</c:v>
                </c:pt>
                <c:pt idx="64">
                  <c:v>-1</c:v>
                </c:pt>
                <c:pt idx="65">
                  <c:v>-2</c:v>
                </c:pt>
                <c:pt idx="66">
                  <c:v>7</c:v>
                </c:pt>
                <c:pt idx="67">
                  <c:v>4</c:v>
                </c:pt>
                <c:pt idx="68">
                  <c:v>10</c:v>
                </c:pt>
                <c:pt idx="69">
                  <c:v>7</c:v>
                </c:pt>
                <c:pt idx="70">
                  <c:v>12</c:v>
                </c:pt>
                <c:pt idx="71">
                  <c:v>15</c:v>
                </c:pt>
                <c:pt idx="72">
                  <c:v>11</c:v>
                </c:pt>
                <c:pt idx="73">
                  <c:v>15</c:v>
                </c:pt>
                <c:pt idx="74">
                  <c:v>15</c:v>
                </c:pt>
                <c:pt idx="75">
                  <c:v>7</c:v>
                </c:pt>
                <c:pt idx="76">
                  <c:v>16</c:v>
                </c:pt>
              </c:numCache>
            </c:numRef>
          </c:val>
          <c:extLst xmlns:c16r2="http://schemas.microsoft.com/office/drawing/2015/06/chart">
            <c:ext xmlns:c16="http://schemas.microsoft.com/office/drawing/2014/chart" uri="{C3380CC4-5D6E-409C-BE32-E72D297353CC}">
              <c16:uniqueId val="{00000000-5B2E-44E1-A70B-ACF002760A05}"/>
            </c:ext>
          </c:extLst>
        </c:ser>
        <c:dLbls>
          <c:showLegendKey val="0"/>
          <c:showVal val="0"/>
          <c:showCatName val="0"/>
          <c:showSerName val="0"/>
          <c:showPercent val="0"/>
          <c:showBubbleSize val="0"/>
        </c:dLbls>
        <c:gapWidth val="219"/>
        <c:overlap val="-27"/>
        <c:axId val="-1253444432"/>
        <c:axId val="-1253442256"/>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Analysis'!$B$59:$BZ$59</c:f>
              <c:numCache>
                <c:formatCode>General</c:formatCode>
                <c:ptCount val="77"/>
                <c:pt idx="0">
                  <c:v>0</c:v>
                </c:pt>
                <c:pt idx="1">
                  <c:v>4</c:v>
                </c:pt>
                <c:pt idx="2">
                  <c:v>4</c:v>
                </c:pt>
                <c:pt idx="3">
                  <c:v>6</c:v>
                </c:pt>
                <c:pt idx="4">
                  <c:v>5</c:v>
                </c:pt>
                <c:pt idx="5">
                  <c:v>1</c:v>
                </c:pt>
                <c:pt idx="6">
                  <c:v>-2</c:v>
                </c:pt>
                <c:pt idx="7">
                  <c:v>-3</c:v>
                </c:pt>
                <c:pt idx="8">
                  <c:v>0</c:v>
                </c:pt>
                <c:pt idx="9">
                  <c:v>-5</c:v>
                </c:pt>
                <c:pt idx="10">
                  <c:v>-2</c:v>
                </c:pt>
                <c:pt idx="11">
                  <c:v>3</c:v>
                </c:pt>
                <c:pt idx="12">
                  <c:v>9</c:v>
                </c:pt>
                <c:pt idx="13">
                  <c:v>7</c:v>
                </c:pt>
                <c:pt idx="14">
                  <c:v>7</c:v>
                </c:pt>
                <c:pt idx="15">
                  <c:v>5</c:v>
                </c:pt>
                <c:pt idx="16">
                  <c:v>0</c:v>
                </c:pt>
                <c:pt idx="17">
                  <c:v>-3</c:v>
                </c:pt>
                <c:pt idx="18">
                  <c:v>-3</c:v>
                </c:pt>
                <c:pt idx="19">
                  <c:v>1</c:v>
                </c:pt>
                <c:pt idx="20">
                  <c:v>-1</c:v>
                </c:pt>
                <c:pt idx="21">
                  <c:v>2</c:v>
                </c:pt>
                <c:pt idx="22">
                  <c:v>4</c:v>
                </c:pt>
                <c:pt idx="23">
                  <c:v>3</c:v>
                </c:pt>
                <c:pt idx="24">
                  <c:v>14</c:v>
                </c:pt>
                <c:pt idx="25">
                  <c:v>10</c:v>
                </c:pt>
                <c:pt idx="26">
                  <c:v>12</c:v>
                </c:pt>
                <c:pt idx="27">
                  <c:v>12</c:v>
                </c:pt>
                <c:pt idx="28">
                  <c:v>13</c:v>
                </c:pt>
                <c:pt idx="29">
                  <c:v>1</c:v>
                </c:pt>
                <c:pt idx="30">
                  <c:v>4</c:v>
                </c:pt>
                <c:pt idx="31">
                  <c:v>7</c:v>
                </c:pt>
                <c:pt idx="32">
                  <c:v>9</c:v>
                </c:pt>
                <c:pt idx="33">
                  <c:v>10</c:v>
                </c:pt>
                <c:pt idx="34">
                  <c:v>15</c:v>
                </c:pt>
                <c:pt idx="35">
                  <c:v>10</c:v>
                </c:pt>
                <c:pt idx="36">
                  <c:v>6</c:v>
                </c:pt>
                <c:pt idx="37">
                  <c:v>1</c:v>
                </c:pt>
                <c:pt idx="38">
                  <c:v>1</c:v>
                </c:pt>
                <c:pt idx="39">
                  <c:v>6</c:v>
                </c:pt>
                <c:pt idx="40">
                  <c:v>4</c:v>
                </c:pt>
                <c:pt idx="41">
                  <c:v>10</c:v>
                </c:pt>
                <c:pt idx="42">
                  <c:v>3</c:v>
                </c:pt>
                <c:pt idx="43">
                  <c:v>5</c:v>
                </c:pt>
                <c:pt idx="44">
                  <c:v>6</c:v>
                </c:pt>
                <c:pt idx="45">
                  <c:v>4</c:v>
                </c:pt>
                <c:pt idx="46">
                  <c:v>6</c:v>
                </c:pt>
                <c:pt idx="47">
                  <c:v>-1</c:v>
                </c:pt>
                <c:pt idx="48">
                  <c:v>1</c:v>
                </c:pt>
                <c:pt idx="49">
                  <c:v>2</c:v>
                </c:pt>
                <c:pt idx="50">
                  <c:v>3</c:v>
                </c:pt>
                <c:pt idx="51">
                  <c:v>4</c:v>
                </c:pt>
                <c:pt idx="52">
                  <c:v>-2</c:v>
                </c:pt>
                <c:pt idx="53">
                  <c:v>0</c:v>
                </c:pt>
                <c:pt idx="54">
                  <c:v>3</c:v>
                </c:pt>
                <c:pt idx="55">
                  <c:v>0</c:v>
                </c:pt>
                <c:pt idx="56">
                  <c:v>-3</c:v>
                </c:pt>
                <c:pt idx="57">
                  <c:v>-5</c:v>
                </c:pt>
                <c:pt idx="58">
                  <c:v>-1</c:v>
                </c:pt>
                <c:pt idx="59">
                  <c:v>1</c:v>
                </c:pt>
                <c:pt idx="60">
                  <c:v>3</c:v>
                </c:pt>
                <c:pt idx="61">
                  <c:v>-1</c:v>
                </c:pt>
                <c:pt idx="62">
                  <c:v>-8</c:v>
                </c:pt>
                <c:pt idx="63">
                  <c:v>-4</c:v>
                </c:pt>
                <c:pt idx="64">
                  <c:v>2</c:v>
                </c:pt>
                <c:pt idx="65">
                  <c:v>1</c:v>
                </c:pt>
                <c:pt idx="66">
                  <c:v>9</c:v>
                </c:pt>
                <c:pt idx="67">
                  <c:v>3</c:v>
                </c:pt>
                <c:pt idx="68">
                  <c:v>6</c:v>
                </c:pt>
                <c:pt idx="69">
                  <c:v>6</c:v>
                </c:pt>
                <c:pt idx="70">
                  <c:v>9</c:v>
                </c:pt>
                <c:pt idx="71">
                  <c:v>11</c:v>
                </c:pt>
                <c:pt idx="72">
                  <c:v>6</c:v>
                </c:pt>
                <c:pt idx="73">
                  <c:v>9</c:v>
                </c:pt>
                <c:pt idx="74">
                  <c:v>11</c:v>
                </c:pt>
                <c:pt idx="75">
                  <c:v>9</c:v>
                </c:pt>
                <c:pt idx="76">
                  <c:v>9</c:v>
                </c:pt>
              </c:numCache>
            </c:numRef>
          </c:val>
          <c:smooth val="0"/>
          <c:extLst xmlns:c16r2="http://schemas.microsoft.com/office/drawing/2015/06/chart">
            <c:ext xmlns:c16="http://schemas.microsoft.com/office/drawing/2014/chart" uri="{C3380CC4-5D6E-409C-BE32-E72D297353CC}">
              <c16:uniqueId val="{00000001-5B2E-44E1-A70B-ACF002760A05}"/>
            </c:ext>
          </c:extLst>
        </c:ser>
        <c:ser>
          <c:idx val="2"/>
          <c:order val="2"/>
          <c:tx>
            <c:v>Production</c:v>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Analysis'!$B$79:$BZ$79</c:f>
              <c:numCache>
                <c:formatCode>General</c:formatCode>
                <c:ptCount val="77"/>
                <c:pt idx="0">
                  <c:v>0</c:v>
                </c:pt>
                <c:pt idx="1">
                  <c:v>1</c:v>
                </c:pt>
                <c:pt idx="2">
                  <c:v>2</c:v>
                </c:pt>
                <c:pt idx="3">
                  <c:v>2</c:v>
                </c:pt>
                <c:pt idx="4">
                  <c:v>6</c:v>
                </c:pt>
                <c:pt idx="5">
                  <c:v>-2</c:v>
                </c:pt>
                <c:pt idx="6">
                  <c:v>-3</c:v>
                </c:pt>
                <c:pt idx="7">
                  <c:v>-3</c:v>
                </c:pt>
                <c:pt idx="8">
                  <c:v>-2</c:v>
                </c:pt>
                <c:pt idx="9">
                  <c:v>-5</c:v>
                </c:pt>
                <c:pt idx="10">
                  <c:v>-6</c:v>
                </c:pt>
                <c:pt idx="11">
                  <c:v>1</c:v>
                </c:pt>
                <c:pt idx="12">
                  <c:v>2</c:v>
                </c:pt>
                <c:pt idx="13">
                  <c:v>9</c:v>
                </c:pt>
                <c:pt idx="14">
                  <c:v>4</c:v>
                </c:pt>
                <c:pt idx="15">
                  <c:v>1</c:v>
                </c:pt>
                <c:pt idx="16">
                  <c:v>-1</c:v>
                </c:pt>
                <c:pt idx="17">
                  <c:v>-4</c:v>
                </c:pt>
                <c:pt idx="18">
                  <c:v>-3</c:v>
                </c:pt>
                <c:pt idx="19">
                  <c:v>-5</c:v>
                </c:pt>
                <c:pt idx="20">
                  <c:v>-2</c:v>
                </c:pt>
                <c:pt idx="21">
                  <c:v>1</c:v>
                </c:pt>
                <c:pt idx="22">
                  <c:v>6</c:v>
                </c:pt>
                <c:pt idx="23">
                  <c:v>3</c:v>
                </c:pt>
                <c:pt idx="24">
                  <c:v>13</c:v>
                </c:pt>
                <c:pt idx="25">
                  <c:v>12</c:v>
                </c:pt>
                <c:pt idx="26">
                  <c:v>12</c:v>
                </c:pt>
                <c:pt idx="27">
                  <c:v>4</c:v>
                </c:pt>
                <c:pt idx="28">
                  <c:v>12</c:v>
                </c:pt>
                <c:pt idx="29">
                  <c:v>9</c:v>
                </c:pt>
                <c:pt idx="30">
                  <c:v>5</c:v>
                </c:pt>
                <c:pt idx="31">
                  <c:v>9</c:v>
                </c:pt>
                <c:pt idx="32">
                  <c:v>5</c:v>
                </c:pt>
                <c:pt idx="33">
                  <c:v>10</c:v>
                </c:pt>
                <c:pt idx="34">
                  <c:v>12</c:v>
                </c:pt>
                <c:pt idx="35">
                  <c:v>2</c:v>
                </c:pt>
                <c:pt idx="36">
                  <c:v>9</c:v>
                </c:pt>
                <c:pt idx="37">
                  <c:v>5</c:v>
                </c:pt>
                <c:pt idx="38">
                  <c:v>5</c:v>
                </c:pt>
                <c:pt idx="39">
                  <c:v>8</c:v>
                </c:pt>
                <c:pt idx="40">
                  <c:v>2</c:v>
                </c:pt>
                <c:pt idx="41">
                  <c:v>5</c:v>
                </c:pt>
                <c:pt idx="42">
                  <c:v>4</c:v>
                </c:pt>
                <c:pt idx="43">
                  <c:v>6</c:v>
                </c:pt>
                <c:pt idx="44">
                  <c:v>5</c:v>
                </c:pt>
                <c:pt idx="45">
                  <c:v>5</c:v>
                </c:pt>
                <c:pt idx="46">
                  <c:v>6</c:v>
                </c:pt>
                <c:pt idx="47">
                  <c:v>1</c:v>
                </c:pt>
                <c:pt idx="48">
                  <c:v>1</c:v>
                </c:pt>
                <c:pt idx="49">
                  <c:v>-2</c:v>
                </c:pt>
                <c:pt idx="50">
                  <c:v>6</c:v>
                </c:pt>
                <c:pt idx="51">
                  <c:v>0</c:v>
                </c:pt>
                <c:pt idx="52">
                  <c:v>1</c:v>
                </c:pt>
                <c:pt idx="53">
                  <c:v>-2</c:v>
                </c:pt>
                <c:pt idx="54">
                  <c:v>-1</c:v>
                </c:pt>
                <c:pt idx="55">
                  <c:v>-4</c:v>
                </c:pt>
                <c:pt idx="56">
                  <c:v>-5</c:v>
                </c:pt>
                <c:pt idx="57">
                  <c:v>-1</c:v>
                </c:pt>
                <c:pt idx="58">
                  <c:v>1</c:v>
                </c:pt>
                <c:pt idx="59">
                  <c:v>-1</c:v>
                </c:pt>
                <c:pt idx="60">
                  <c:v>3</c:v>
                </c:pt>
                <c:pt idx="61">
                  <c:v>-1</c:v>
                </c:pt>
                <c:pt idx="62">
                  <c:v>-8</c:v>
                </c:pt>
                <c:pt idx="63">
                  <c:v>7</c:v>
                </c:pt>
                <c:pt idx="64">
                  <c:v>3</c:v>
                </c:pt>
                <c:pt idx="65">
                  <c:v>3</c:v>
                </c:pt>
                <c:pt idx="66">
                  <c:v>0</c:v>
                </c:pt>
                <c:pt idx="67">
                  <c:v>10</c:v>
                </c:pt>
                <c:pt idx="68">
                  <c:v>6</c:v>
                </c:pt>
                <c:pt idx="69">
                  <c:v>5</c:v>
                </c:pt>
                <c:pt idx="70">
                  <c:v>4</c:v>
                </c:pt>
                <c:pt idx="71">
                  <c:v>12</c:v>
                </c:pt>
                <c:pt idx="72">
                  <c:v>10</c:v>
                </c:pt>
                <c:pt idx="73">
                  <c:v>11</c:v>
                </c:pt>
                <c:pt idx="74">
                  <c:v>12</c:v>
                </c:pt>
                <c:pt idx="75">
                  <c:v>9</c:v>
                </c:pt>
                <c:pt idx="76">
                  <c:v>11</c:v>
                </c:pt>
              </c:numCache>
            </c:numRef>
          </c:val>
          <c:smooth val="0"/>
          <c:extLst xmlns:c16r2="http://schemas.microsoft.com/office/drawing/2015/06/chart">
            <c:ext xmlns:c16="http://schemas.microsoft.com/office/drawing/2014/chart" uri="{C3380CC4-5D6E-409C-BE32-E72D297353CC}">
              <c16:uniqueId val="{00000002-5B2E-44E1-A70B-ACF002760A05}"/>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Analysis'!$B$99:$BZ$99</c:f>
              <c:numCache>
                <c:formatCode>General</c:formatCode>
                <c:ptCount val="77"/>
                <c:pt idx="0">
                  <c:v>-1</c:v>
                </c:pt>
                <c:pt idx="1">
                  <c:v>2</c:v>
                </c:pt>
                <c:pt idx="2">
                  <c:v>2</c:v>
                </c:pt>
                <c:pt idx="3">
                  <c:v>5</c:v>
                </c:pt>
                <c:pt idx="4">
                  <c:v>7</c:v>
                </c:pt>
                <c:pt idx="5">
                  <c:v>-2</c:v>
                </c:pt>
                <c:pt idx="6">
                  <c:v>3</c:v>
                </c:pt>
                <c:pt idx="7">
                  <c:v>4</c:v>
                </c:pt>
                <c:pt idx="8">
                  <c:v>-1</c:v>
                </c:pt>
                <c:pt idx="9">
                  <c:v>-2</c:v>
                </c:pt>
                <c:pt idx="10">
                  <c:v>-2</c:v>
                </c:pt>
                <c:pt idx="11">
                  <c:v>1</c:v>
                </c:pt>
                <c:pt idx="12">
                  <c:v>-2</c:v>
                </c:pt>
                <c:pt idx="13">
                  <c:v>3</c:v>
                </c:pt>
                <c:pt idx="14">
                  <c:v>6</c:v>
                </c:pt>
                <c:pt idx="15">
                  <c:v>2</c:v>
                </c:pt>
                <c:pt idx="16">
                  <c:v>-4</c:v>
                </c:pt>
                <c:pt idx="17">
                  <c:v>-4</c:v>
                </c:pt>
                <c:pt idx="18">
                  <c:v>-3</c:v>
                </c:pt>
                <c:pt idx="19">
                  <c:v>-2</c:v>
                </c:pt>
                <c:pt idx="20">
                  <c:v>5</c:v>
                </c:pt>
                <c:pt idx="21">
                  <c:v>1</c:v>
                </c:pt>
                <c:pt idx="22">
                  <c:v>3</c:v>
                </c:pt>
                <c:pt idx="23">
                  <c:v>7</c:v>
                </c:pt>
                <c:pt idx="24">
                  <c:v>8</c:v>
                </c:pt>
                <c:pt idx="25">
                  <c:v>8</c:v>
                </c:pt>
                <c:pt idx="26">
                  <c:v>2</c:v>
                </c:pt>
                <c:pt idx="27">
                  <c:v>5</c:v>
                </c:pt>
                <c:pt idx="28">
                  <c:v>2</c:v>
                </c:pt>
                <c:pt idx="29">
                  <c:v>1</c:v>
                </c:pt>
                <c:pt idx="30">
                  <c:v>12</c:v>
                </c:pt>
                <c:pt idx="31">
                  <c:v>11</c:v>
                </c:pt>
                <c:pt idx="32">
                  <c:v>10</c:v>
                </c:pt>
                <c:pt idx="33">
                  <c:v>10</c:v>
                </c:pt>
                <c:pt idx="34">
                  <c:v>10</c:v>
                </c:pt>
                <c:pt idx="35">
                  <c:v>7</c:v>
                </c:pt>
                <c:pt idx="36">
                  <c:v>8</c:v>
                </c:pt>
                <c:pt idx="37">
                  <c:v>5</c:v>
                </c:pt>
                <c:pt idx="38">
                  <c:v>9</c:v>
                </c:pt>
                <c:pt idx="39">
                  <c:v>2</c:v>
                </c:pt>
                <c:pt idx="40">
                  <c:v>7</c:v>
                </c:pt>
                <c:pt idx="41">
                  <c:v>5</c:v>
                </c:pt>
                <c:pt idx="42">
                  <c:v>3</c:v>
                </c:pt>
                <c:pt idx="43">
                  <c:v>5</c:v>
                </c:pt>
                <c:pt idx="44">
                  <c:v>3</c:v>
                </c:pt>
                <c:pt idx="45">
                  <c:v>1</c:v>
                </c:pt>
                <c:pt idx="46">
                  <c:v>2</c:v>
                </c:pt>
                <c:pt idx="47">
                  <c:v>5</c:v>
                </c:pt>
                <c:pt idx="48">
                  <c:v>3</c:v>
                </c:pt>
                <c:pt idx="49">
                  <c:v>-1</c:v>
                </c:pt>
                <c:pt idx="50">
                  <c:v>4</c:v>
                </c:pt>
                <c:pt idx="51">
                  <c:v>1</c:v>
                </c:pt>
                <c:pt idx="52">
                  <c:v>4</c:v>
                </c:pt>
                <c:pt idx="53">
                  <c:v>2</c:v>
                </c:pt>
                <c:pt idx="54">
                  <c:v>-1</c:v>
                </c:pt>
                <c:pt idx="55">
                  <c:v>-1</c:v>
                </c:pt>
                <c:pt idx="56">
                  <c:v>-6</c:v>
                </c:pt>
                <c:pt idx="57">
                  <c:v>-1</c:v>
                </c:pt>
                <c:pt idx="58">
                  <c:v>-1</c:v>
                </c:pt>
                <c:pt idx="59">
                  <c:v>-5</c:v>
                </c:pt>
                <c:pt idx="60">
                  <c:v>-4</c:v>
                </c:pt>
                <c:pt idx="61">
                  <c:v>-1</c:v>
                </c:pt>
                <c:pt idx="62">
                  <c:v>-12</c:v>
                </c:pt>
                <c:pt idx="63">
                  <c:v>-10</c:v>
                </c:pt>
                <c:pt idx="64">
                  <c:v>-2</c:v>
                </c:pt>
                <c:pt idx="65">
                  <c:v>-1</c:v>
                </c:pt>
                <c:pt idx="66">
                  <c:v>0</c:v>
                </c:pt>
                <c:pt idx="67">
                  <c:v>-2</c:v>
                </c:pt>
                <c:pt idx="68">
                  <c:v>3</c:v>
                </c:pt>
                <c:pt idx="69">
                  <c:v>3</c:v>
                </c:pt>
                <c:pt idx="70">
                  <c:v>1</c:v>
                </c:pt>
                <c:pt idx="71">
                  <c:v>3</c:v>
                </c:pt>
                <c:pt idx="72">
                  <c:v>7</c:v>
                </c:pt>
                <c:pt idx="73">
                  <c:v>11</c:v>
                </c:pt>
                <c:pt idx="74">
                  <c:v>5</c:v>
                </c:pt>
                <c:pt idx="75">
                  <c:v>2</c:v>
                </c:pt>
                <c:pt idx="76">
                  <c:v>5</c:v>
                </c:pt>
              </c:numCache>
            </c:numRef>
          </c:val>
          <c:smooth val="0"/>
          <c:extLst xmlns:c16r2="http://schemas.microsoft.com/office/drawing/2015/06/chart">
            <c:ext xmlns:c16="http://schemas.microsoft.com/office/drawing/2014/chart" uri="{C3380CC4-5D6E-409C-BE32-E72D297353CC}">
              <c16:uniqueId val="{00000003-5B2E-44E1-A70B-ACF002760A05}"/>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Analysis'!$B$119:$BZ$119</c:f>
              <c:numCache>
                <c:formatCode>General</c:formatCode>
                <c:ptCount val="77"/>
                <c:pt idx="0">
                  <c:v>-2</c:v>
                </c:pt>
                <c:pt idx="1">
                  <c:v>-3</c:v>
                </c:pt>
                <c:pt idx="2">
                  <c:v>-4</c:v>
                </c:pt>
                <c:pt idx="3">
                  <c:v>0</c:v>
                </c:pt>
                <c:pt idx="4">
                  <c:v>5</c:v>
                </c:pt>
                <c:pt idx="5">
                  <c:v>2</c:v>
                </c:pt>
                <c:pt idx="6">
                  <c:v>-2</c:v>
                </c:pt>
                <c:pt idx="7">
                  <c:v>3</c:v>
                </c:pt>
                <c:pt idx="8">
                  <c:v>3</c:v>
                </c:pt>
                <c:pt idx="9">
                  <c:v>2</c:v>
                </c:pt>
                <c:pt idx="10">
                  <c:v>4</c:v>
                </c:pt>
                <c:pt idx="11">
                  <c:v>-3</c:v>
                </c:pt>
                <c:pt idx="12">
                  <c:v>-3</c:v>
                </c:pt>
                <c:pt idx="13">
                  <c:v>3</c:v>
                </c:pt>
                <c:pt idx="14">
                  <c:v>3</c:v>
                </c:pt>
                <c:pt idx="15">
                  <c:v>-5</c:v>
                </c:pt>
                <c:pt idx="16">
                  <c:v>-4</c:v>
                </c:pt>
                <c:pt idx="17">
                  <c:v>4</c:v>
                </c:pt>
                <c:pt idx="18">
                  <c:v>-3</c:v>
                </c:pt>
                <c:pt idx="19">
                  <c:v>-4</c:v>
                </c:pt>
                <c:pt idx="20">
                  <c:v>-3</c:v>
                </c:pt>
                <c:pt idx="21">
                  <c:v>-1</c:v>
                </c:pt>
                <c:pt idx="22">
                  <c:v>-1</c:v>
                </c:pt>
                <c:pt idx="23">
                  <c:v>-8</c:v>
                </c:pt>
                <c:pt idx="24">
                  <c:v>-12</c:v>
                </c:pt>
                <c:pt idx="25">
                  <c:v>-11</c:v>
                </c:pt>
                <c:pt idx="26">
                  <c:v>-8</c:v>
                </c:pt>
                <c:pt idx="27">
                  <c:v>-3</c:v>
                </c:pt>
                <c:pt idx="28">
                  <c:v>-4</c:v>
                </c:pt>
                <c:pt idx="29">
                  <c:v>-10</c:v>
                </c:pt>
                <c:pt idx="30">
                  <c:v>-9</c:v>
                </c:pt>
                <c:pt idx="31">
                  <c:v>-9</c:v>
                </c:pt>
                <c:pt idx="32">
                  <c:v>-11</c:v>
                </c:pt>
                <c:pt idx="33">
                  <c:v>-7</c:v>
                </c:pt>
                <c:pt idx="34">
                  <c:v>-10</c:v>
                </c:pt>
                <c:pt idx="35">
                  <c:v>-9</c:v>
                </c:pt>
                <c:pt idx="36">
                  <c:v>11</c:v>
                </c:pt>
                <c:pt idx="37">
                  <c:v>-12</c:v>
                </c:pt>
                <c:pt idx="38">
                  <c:v>-15</c:v>
                </c:pt>
                <c:pt idx="39">
                  <c:v>-14</c:v>
                </c:pt>
                <c:pt idx="40">
                  <c:v>-11</c:v>
                </c:pt>
                <c:pt idx="41">
                  <c:v>-15</c:v>
                </c:pt>
                <c:pt idx="42">
                  <c:v>-15</c:v>
                </c:pt>
                <c:pt idx="43">
                  <c:v>-8</c:v>
                </c:pt>
                <c:pt idx="44">
                  <c:v>-9</c:v>
                </c:pt>
                <c:pt idx="45">
                  <c:v>-10</c:v>
                </c:pt>
                <c:pt idx="46">
                  <c:v>-7</c:v>
                </c:pt>
                <c:pt idx="47">
                  <c:v>5</c:v>
                </c:pt>
                <c:pt idx="48">
                  <c:v>-3</c:v>
                </c:pt>
                <c:pt idx="49">
                  <c:v>-7</c:v>
                </c:pt>
                <c:pt idx="50">
                  <c:v>-6</c:v>
                </c:pt>
                <c:pt idx="51">
                  <c:v>-2</c:v>
                </c:pt>
                <c:pt idx="52">
                  <c:v>-3</c:v>
                </c:pt>
                <c:pt idx="53">
                  <c:v>0</c:v>
                </c:pt>
                <c:pt idx="54">
                  <c:v>-5</c:v>
                </c:pt>
                <c:pt idx="55">
                  <c:v>-2</c:v>
                </c:pt>
                <c:pt idx="56">
                  <c:v>1</c:v>
                </c:pt>
                <c:pt idx="57">
                  <c:v>1</c:v>
                </c:pt>
                <c:pt idx="58">
                  <c:v>-3</c:v>
                </c:pt>
                <c:pt idx="59">
                  <c:v>-1</c:v>
                </c:pt>
                <c:pt idx="60">
                  <c:v>-1</c:v>
                </c:pt>
                <c:pt idx="61">
                  <c:v>-9</c:v>
                </c:pt>
                <c:pt idx="62">
                  <c:v>-7</c:v>
                </c:pt>
                <c:pt idx="63">
                  <c:v>-15</c:v>
                </c:pt>
                <c:pt idx="64">
                  <c:v>-1</c:v>
                </c:pt>
                <c:pt idx="65">
                  <c:v>-3</c:v>
                </c:pt>
                <c:pt idx="66">
                  <c:v>2</c:v>
                </c:pt>
                <c:pt idx="67">
                  <c:v>-7</c:v>
                </c:pt>
                <c:pt idx="68">
                  <c:v>-9</c:v>
                </c:pt>
                <c:pt idx="69">
                  <c:v>-6</c:v>
                </c:pt>
                <c:pt idx="70">
                  <c:v>-9</c:v>
                </c:pt>
                <c:pt idx="71">
                  <c:v>-11</c:v>
                </c:pt>
                <c:pt idx="72">
                  <c:v>-10</c:v>
                </c:pt>
                <c:pt idx="73">
                  <c:v>-14</c:v>
                </c:pt>
                <c:pt idx="74">
                  <c:v>-14</c:v>
                </c:pt>
                <c:pt idx="75">
                  <c:v>-10</c:v>
                </c:pt>
                <c:pt idx="76">
                  <c:v>-14</c:v>
                </c:pt>
              </c:numCache>
            </c:numRef>
          </c:val>
          <c:smooth val="0"/>
          <c:extLst xmlns:c16r2="http://schemas.microsoft.com/office/drawing/2015/06/chart">
            <c:ext xmlns:c16="http://schemas.microsoft.com/office/drawing/2014/chart" uri="{C3380CC4-5D6E-409C-BE32-E72D297353CC}">
              <c16:uniqueId val="{00000004-5B2E-44E1-A70B-ACF002760A05}"/>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Analysis'!$B$139:$BZ$139</c:f>
              <c:numCache>
                <c:formatCode>General</c:formatCode>
                <c:ptCount val="77"/>
                <c:pt idx="0">
                  <c:v>4</c:v>
                </c:pt>
                <c:pt idx="1">
                  <c:v>0</c:v>
                </c:pt>
                <c:pt idx="2">
                  <c:v>6</c:v>
                </c:pt>
                <c:pt idx="3">
                  <c:v>1</c:v>
                </c:pt>
                <c:pt idx="4">
                  <c:v>0</c:v>
                </c:pt>
                <c:pt idx="5">
                  <c:v>5</c:v>
                </c:pt>
                <c:pt idx="6">
                  <c:v>3</c:v>
                </c:pt>
                <c:pt idx="7">
                  <c:v>-4</c:v>
                </c:pt>
                <c:pt idx="8">
                  <c:v>-5</c:v>
                </c:pt>
                <c:pt idx="9">
                  <c:v>-6</c:v>
                </c:pt>
                <c:pt idx="10">
                  <c:v>-5</c:v>
                </c:pt>
                <c:pt idx="11">
                  <c:v>-7</c:v>
                </c:pt>
                <c:pt idx="12">
                  <c:v>-7</c:v>
                </c:pt>
                <c:pt idx="13">
                  <c:v>-6</c:v>
                </c:pt>
                <c:pt idx="14">
                  <c:v>-2</c:v>
                </c:pt>
                <c:pt idx="15">
                  <c:v>-10</c:v>
                </c:pt>
                <c:pt idx="16">
                  <c:v>5</c:v>
                </c:pt>
                <c:pt idx="17">
                  <c:v>3</c:v>
                </c:pt>
                <c:pt idx="18">
                  <c:v>-4</c:v>
                </c:pt>
                <c:pt idx="19">
                  <c:v>-6</c:v>
                </c:pt>
                <c:pt idx="20">
                  <c:v>-6</c:v>
                </c:pt>
                <c:pt idx="21">
                  <c:v>-5</c:v>
                </c:pt>
                <c:pt idx="22">
                  <c:v>1</c:v>
                </c:pt>
                <c:pt idx="23">
                  <c:v>-4</c:v>
                </c:pt>
                <c:pt idx="24">
                  <c:v>3</c:v>
                </c:pt>
                <c:pt idx="25">
                  <c:v>-1</c:v>
                </c:pt>
                <c:pt idx="26">
                  <c:v>-7</c:v>
                </c:pt>
                <c:pt idx="27">
                  <c:v>0</c:v>
                </c:pt>
                <c:pt idx="28">
                  <c:v>-2</c:v>
                </c:pt>
                <c:pt idx="29">
                  <c:v>3</c:v>
                </c:pt>
                <c:pt idx="30">
                  <c:v>1</c:v>
                </c:pt>
                <c:pt idx="31">
                  <c:v>5</c:v>
                </c:pt>
                <c:pt idx="32">
                  <c:v>5</c:v>
                </c:pt>
                <c:pt idx="33">
                  <c:v>3</c:v>
                </c:pt>
                <c:pt idx="34">
                  <c:v>3</c:v>
                </c:pt>
                <c:pt idx="35">
                  <c:v>-2</c:v>
                </c:pt>
                <c:pt idx="36">
                  <c:v>4</c:v>
                </c:pt>
                <c:pt idx="37">
                  <c:v>0</c:v>
                </c:pt>
                <c:pt idx="38">
                  <c:v>0</c:v>
                </c:pt>
                <c:pt idx="39">
                  <c:v>1</c:v>
                </c:pt>
                <c:pt idx="40">
                  <c:v>1</c:v>
                </c:pt>
                <c:pt idx="41">
                  <c:v>-2</c:v>
                </c:pt>
                <c:pt idx="42">
                  <c:v>6</c:v>
                </c:pt>
                <c:pt idx="43">
                  <c:v>1</c:v>
                </c:pt>
                <c:pt idx="44">
                  <c:v>-1</c:v>
                </c:pt>
                <c:pt idx="45">
                  <c:v>1</c:v>
                </c:pt>
                <c:pt idx="46">
                  <c:v>3</c:v>
                </c:pt>
                <c:pt idx="47">
                  <c:v>2</c:v>
                </c:pt>
                <c:pt idx="48">
                  <c:v>4</c:v>
                </c:pt>
                <c:pt idx="49">
                  <c:v>-1</c:v>
                </c:pt>
                <c:pt idx="50">
                  <c:v>4</c:v>
                </c:pt>
                <c:pt idx="51">
                  <c:v>0</c:v>
                </c:pt>
                <c:pt idx="52">
                  <c:v>1</c:v>
                </c:pt>
                <c:pt idx="53">
                  <c:v>0</c:v>
                </c:pt>
                <c:pt idx="54">
                  <c:v>0</c:v>
                </c:pt>
                <c:pt idx="55">
                  <c:v>-3</c:v>
                </c:pt>
                <c:pt idx="56">
                  <c:v>-4</c:v>
                </c:pt>
                <c:pt idx="57">
                  <c:v>-4</c:v>
                </c:pt>
                <c:pt idx="58">
                  <c:v>-3</c:v>
                </c:pt>
                <c:pt idx="59">
                  <c:v>-1</c:v>
                </c:pt>
                <c:pt idx="60">
                  <c:v>-3</c:v>
                </c:pt>
                <c:pt idx="61">
                  <c:v>-5</c:v>
                </c:pt>
                <c:pt idx="62">
                  <c:v>2</c:v>
                </c:pt>
                <c:pt idx="63">
                  <c:v>-5</c:v>
                </c:pt>
                <c:pt idx="64">
                  <c:v>-4</c:v>
                </c:pt>
                <c:pt idx="65">
                  <c:v>-6</c:v>
                </c:pt>
                <c:pt idx="66">
                  <c:v>-1</c:v>
                </c:pt>
                <c:pt idx="67">
                  <c:v>-7</c:v>
                </c:pt>
                <c:pt idx="68">
                  <c:v>0</c:v>
                </c:pt>
                <c:pt idx="69">
                  <c:v>-4</c:v>
                </c:pt>
                <c:pt idx="70">
                  <c:v>4</c:v>
                </c:pt>
                <c:pt idx="71">
                  <c:v>2</c:v>
                </c:pt>
                <c:pt idx="72">
                  <c:v>2</c:v>
                </c:pt>
                <c:pt idx="73">
                  <c:v>-1</c:v>
                </c:pt>
                <c:pt idx="74">
                  <c:v>2</c:v>
                </c:pt>
                <c:pt idx="75">
                  <c:v>-2</c:v>
                </c:pt>
                <c:pt idx="76">
                  <c:v>4</c:v>
                </c:pt>
              </c:numCache>
            </c:numRef>
          </c:val>
          <c:smooth val="0"/>
          <c:extLst xmlns:c16r2="http://schemas.microsoft.com/office/drawing/2015/06/chart">
            <c:ext xmlns:c16="http://schemas.microsoft.com/office/drawing/2014/chart" uri="{C3380CC4-5D6E-409C-BE32-E72D297353CC}">
              <c16:uniqueId val="{00000005-5B2E-44E1-A70B-ACF002760A05}"/>
            </c:ext>
          </c:extLst>
        </c:ser>
        <c:dLbls>
          <c:showLegendKey val="0"/>
          <c:showVal val="0"/>
          <c:showCatName val="0"/>
          <c:showSerName val="0"/>
          <c:showPercent val="0"/>
          <c:showBubbleSize val="0"/>
        </c:dLbls>
        <c:marker val="1"/>
        <c:smooth val="0"/>
        <c:axId val="-1253444432"/>
        <c:axId val="-1253442256"/>
      </c:lineChart>
      <c:catAx>
        <c:axId val="-125344443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53442256"/>
        <c:crosses val="autoZero"/>
        <c:auto val="1"/>
        <c:lblAlgn val="ctr"/>
        <c:lblOffset val="100"/>
        <c:noMultiLvlLbl val="0"/>
      </c:catAx>
      <c:valAx>
        <c:axId val="-125344225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34444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Wood Products</a:t>
            </a:r>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Analysis'!$A$45</c:f>
              <c:strCache>
                <c:ptCount val="1"/>
                <c:pt idx="0">
                  <c:v>Wood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Analysis'!$B$45:$BZ$45</c:f>
              <c:numCache>
                <c:formatCode>General</c:formatCode>
                <c:ptCount val="77"/>
                <c:pt idx="0">
                  <c:v>13</c:v>
                </c:pt>
                <c:pt idx="1">
                  <c:v>0</c:v>
                </c:pt>
                <c:pt idx="2">
                  <c:v>9</c:v>
                </c:pt>
                <c:pt idx="3">
                  <c:v>13</c:v>
                </c:pt>
                <c:pt idx="4">
                  <c:v>0</c:v>
                </c:pt>
                <c:pt idx="5">
                  <c:v>10</c:v>
                </c:pt>
                <c:pt idx="6">
                  <c:v>0</c:v>
                </c:pt>
                <c:pt idx="7">
                  <c:v>-8</c:v>
                </c:pt>
                <c:pt idx="8">
                  <c:v>-2</c:v>
                </c:pt>
                <c:pt idx="9">
                  <c:v>0</c:v>
                </c:pt>
                <c:pt idx="10">
                  <c:v>-2</c:v>
                </c:pt>
                <c:pt idx="11">
                  <c:v>7</c:v>
                </c:pt>
                <c:pt idx="12">
                  <c:v>8</c:v>
                </c:pt>
                <c:pt idx="13">
                  <c:v>0</c:v>
                </c:pt>
                <c:pt idx="14">
                  <c:v>11</c:v>
                </c:pt>
                <c:pt idx="15">
                  <c:v>12</c:v>
                </c:pt>
                <c:pt idx="16">
                  <c:v>0</c:v>
                </c:pt>
                <c:pt idx="17">
                  <c:v>8</c:v>
                </c:pt>
                <c:pt idx="18">
                  <c:v>0</c:v>
                </c:pt>
                <c:pt idx="19">
                  <c:v>-9</c:v>
                </c:pt>
                <c:pt idx="20">
                  <c:v>-8</c:v>
                </c:pt>
                <c:pt idx="21">
                  <c:v>-5</c:v>
                </c:pt>
                <c:pt idx="22">
                  <c:v>0</c:v>
                </c:pt>
                <c:pt idx="23">
                  <c:v>-4</c:v>
                </c:pt>
                <c:pt idx="24">
                  <c:v>5</c:v>
                </c:pt>
                <c:pt idx="25">
                  <c:v>10</c:v>
                </c:pt>
                <c:pt idx="26">
                  <c:v>0</c:v>
                </c:pt>
                <c:pt idx="27">
                  <c:v>0</c:v>
                </c:pt>
                <c:pt idx="28">
                  <c:v>3</c:v>
                </c:pt>
                <c:pt idx="29">
                  <c:v>13</c:v>
                </c:pt>
                <c:pt idx="30">
                  <c:v>0</c:v>
                </c:pt>
                <c:pt idx="31">
                  <c:v>11</c:v>
                </c:pt>
                <c:pt idx="32">
                  <c:v>12</c:v>
                </c:pt>
                <c:pt idx="33">
                  <c:v>0</c:v>
                </c:pt>
                <c:pt idx="34">
                  <c:v>0</c:v>
                </c:pt>
                <c:pt idx="35">
                  <c:v>-3</c:v>
                </c:pt>
                <c:pt idx="36">
                  <c:v>0</c:v>
                </c:pt>
                <c:pt idx="37">
                  <c:v>9</c:v>
                </c:pt>
                <c:pt idx="38">
                  <c:v>17</c:v>
                </c:pt>
                <c:pt idx="39">
                  <c:v>0</c:v>
                </c:pt>
                <c:pt idx="40">
                  <c:v>16</c:v>
                </c:pt>
                <c:pt idx="41">
                  <c:v>2</c:v>
                </c:pt>
                <c:pt idx="42">
                  <c:v>-2</c:v>
                </c:pt>
                <c:pt idx="43">
                  <c:v>0</c:v>
                </c:pt>
                <c:pt idx="44">
                  <c:v>-4</c:v>
                </c:pt>
                <c:pt idx="45">
                  <c:v>0</c:v>
                </c:pt>
                <c:pt idx="46">
                  <c:v>6</c:v>
                </c:pt>
                <c:pt idx="47">
                  <c:v>0</c:v>
                </c:pt>
                <c:pt idx="48">
                  <c:v>10</c:v>
                </c:pt>
                <c:pt idx="49">
                  <c:v>7</c:v>
                </c:pt>
                <c:pt idx="50">
                  <c:v>-3</c:v>
                </c:pt>
                <c:pt idx="51">
                  <c:v>-3</c:v>
                </c:pt>
                <c:pt idx="52">
                  <c:v>-3</c:v>
                </c:pt>
                <c:pt idx="53">
                  <c:v>9</c:v>
                </c:pt>
                <c:pt idx="54">
                  <c:v>6</c:v>
                </c:pt>
                <c:pt idx="55">
                  <c:v>-13</c:v>
                </c:pt>
                <c:pt idx="56">
                  <c:v>2</c:v>
                </c:pt>
                <c:pt idx="57">
                  <c:v>-13</c:v>
                </c:pt>
                <c:pt idx="58">
                  <c:v>-14</c:v>
                </c:pt>
                <c:pt idx="59">
                  <c:v>7</c:v>
                </c:pt>
                <c:pt idx="60">
                  <c:v>14</c:v>
                </c:pt>
                <c:pt idx="61">
                  <c:v>7</c:v>
                </c:pt>
                <c:pt idx="62">
                  <c:v>-5</c:v>
                </c:pt>
                <c:pt idx="63">
                  <c:v>1</c:v>
                </c:pt>
                <c:pt idx="64">
                  <c:v>12</c:v>
                </c:pt>
                <c:pt idx="65">
                  <c:v>13</c:v>
                </c:pt>
                <c:pt idx="66">
                  <c:v>15</c:v>
                </c:pt>
                <c:pt idx="67">
                  <c:v>13</c:v>
                </c:pt>
                <c:pt idx="68">
                  <c:v>7</c:v>
                </c:pt>
                <c:pt idx="69">
                  <c:v>13</c:v>
                </c:pt>
                <c:pt idx="70">
                  <c:v>14</c:v>
                </c:pt>
                <c:pt idx="71">
                  <c:v>7</c:v>
                </c:pt>
                <c:pt idx="72">
                  <c:v>8</c:v>
                </c:pt>
                <c:pt idx="73">
                  <c:v>0</c:v>
                </c:pt>
                <c:pt idx="74">
                  <c:v>1</c:v>
                </c:pt>
                <c:pt idx="75">
                  <c:v>3</c:v>
                </c:pt>
                <c:pt idx="76">
                  <c:v>2</c:v>
                </c:pt>
              </c:numCache>
            </c:numRef>
          </c:val>
          <c:extLst xmlns:c16r2="http://schemas.microsoft.com/office/drawing/2015/06/chart">
            <c:ext xmlns:c16="http://schemas.microsoft.com/office/drawing/2014/chart" uri="{C3380CC4-5D6E-409C-BE32-E72D297353CC}">
              <c16:uniqueId val="{00000000-0E80-47BD-B86B-B8BF57CE2282}"/>
            </c:ext>
          </c:extLst>
        </c:ser>
        <c:dLbls>
          <c:showLegendKey val="0"/>
          <c:showVal val="0"/>
          <c:showCatName val="0"/>
          <c:showSerName val="0"/>
          <c:showPercent val="0"/>
          <c:showBubbleSize val="0"/>
        </c:dLbls>
        <c:gapWidth val="219"/>
        <c:overlap val="-27"/>
        <c:axId val="-1253443344"/>
        <c:axId val="-1253439536"/>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Analysis'!$B$66:$BZ$66</c:f>
              <c:numCache>
                <c:formatCode>General</c:formatCode>
                <c:ptCount val="77"/>
                <c:pt idx="0">
                  <c:v>0</c:v>
                </c:pt>
                <c:pt idx="1">
                  <c:v>0</c:v>
                </c:pt>
                <c:pt idx="2">
                  <c:v>9</c:v>
                </c:pt>
                <c:pt idx="3">
                  <c:v>11</c:v>
                </c:pt>
                <c:pt idx="4">
                  <c:v>0</c:v>
                </c:pt>
                <c:pt idx="5">
                  <c:v>11</c:v>
                </c:pt>
                <c:pt idx="6">
                  <c:v>-7</c:v>
                </c:pt>
                <c:pt idx="7">
                  <c:v>-7</c:v>
                </c:pt>
                <c:pt idx="8">
                  <c:v>-5</c:v>
                </c:pt>
                <c:pt idx="9">
                  <c:v>0</c:v>
                </c:pt>
                <c:pt idx="10">
                  <c:v>-11</c:v>
                </c:pt>
                <c:pt idx="11">
                  <c:v>8</c:v>
                </c:pt>
                <c:pt idx="12">
                  <c:v>11</c:v>
                </c:pt>
                <c:pt idx="13">
                  <c:v>0</c:v>
                </c:pt>
                <c:pt idx="14">
                  <c:v>12</c:v>
                </c:pt>
                <c:pt idx="15">
                  <c:v>12</c:v>
                </c:pt>
                <c:pt idx="16">
                  <c:v>-5</c:v>
                </c:pt>
                <c:pt idx="17">
                  <c:v>0</c:v>
                </c:pt>
                <c:pt idx="18">
                  <c:v>-9</c:v>
                </c:pt>
                <c:pt idx="19">
                  <c:v>9</c:v>
                </c:pt>
                <c:pt idx="20">
                  <c:v>-8</c:v>
                </c:pt>
                <c:pt idx="21">
                  <c:v>-7</c:v>
                </c:pt>
                <c:pt idx="22">
                  <c:v>0</c:v>
                </c:pt>
                <c:pt idx="23">
                  <c:v>-4</c:v>
                </c:pt>
                <c:pt idx="24">
                  <c:v>13</c:v>
                </c:pt>
                <c:pt idx="25">
                  <c:v>18</c:v>
                </c:pt>
                <c:pt idx="26">
                  <c:v>0</c:v>
                </c:pt>
                <c:pt idx="27">
                  <c:v>0</c:v>
                </c:pt>
                <c:pt idx="28">
                  <c:v>15</c:v>
                </c:pt>
                <c:pt idx="29">
                  <c:v>0</c:v>
                </c:pt>
                <c:pt idx="30">
                  <c:v>0</c:v>
                </c:pt>
                <c:pt idx="31">
                  <c:v>0</c:v>
                </c:pt>
                <c:pt idx="32">
                  <c:v>10</c:v>
                </c:pt>
                <c:pt idx="33">
                  <c:v>-2</c:v>
                </c:pt>
                <c:pt idx="34">
                  <c:v>0</c:v>
                </c:pt>
                <c:pt idx="35">
                  <c:v>-5</c:v>
                </c:pt>
                <c:pt idx="36">
                  <c:v>0</c:v>
                </c:pt>
                <c:pt idx="37">
                  <c:v>15</c:v>
                </c:pt>
                <c:pt idx="38">
                  <c:v>16</c:v>
                </c:pt>
                <c:pt idx="39">
                  <c:v>0</c:v>
                </c:pt>
                <c:pt idx="40">
                  <c:v>14</c:v>
                </c:pt>
                <c:pt idx="41">
                  <c:v>0</c:v>
                </c:pt>
                <c:pt idx="42">
                  <c:v>0</c:v>
                </c:pt>
                <c:pt idx="43">
                  <c:v>0</c:v>
                </c:pt>
                <c:pt idx="44">
                  <c:v>0</c:v>
                </c:pt>
                <c:pt idx="45">
                  <c:v>0</c:v>
                </c:pt>
                <c:pt idx="46">
                  <c:v>0</c:v>
                </c:pt>
                <c:pt idx="47">
                  <c:v>0</c:v>
                </c:pt>
                <c:pt idx="48">
                  <c:v>13</c:v>
                </c:pt>
                <c:pt idx="49">
                  <c:v>14</c:v>
                </c:pt>
                <c:pt idx="50">
                  <c:v>13</c:v>
                </c:pt>
                <c:pt idx="51">
                  <c:v>0</c:v>
                </c:pt>
                <c:pt idx="52">
                  <c:v>-4</c:v>
                </c:pt>
                <c:pt idx="53">
                  <c:v>6</c:v>
                </c:pt>
                <c:pt idx="54">
                  <c:v>6</c:v>
                </c:pt>
                <c:pt idx="55">
                  <c:v>-9</c:v>
                </c:pt>
                <c:pt idx="56">
                  <c:v>5</c:v>
                </c:pt>
                <c:pt idx="57">
                  <c:v>-12</c:v>
                </c:pt>
                <c:pt idx="58">
                  <c:v>-12</c:v>
                </c:pt>
                <c:pt idx="59">
                  <c:v>10</c:v>
                </c:pt>
                <c:pt idx="60">
                  <c:v>16</c:v>
                </c:pt>
                <c:pt idx="61">
                  <c:v>9</c:v>
                </c:pt>
                <c:pt idx="62">
                  <c:v>-3</c:v>
                </c:pt>
                <c:pt idx="63">
                  <c:v>-2</c:v>
                </c:pt>
                <c:pt idx="64">
                  <c:v>9</c:v>
                </c:pt>
                <c:pt idx="65">
                  <c:v>13</c:v>
                </c:pt>
                <c:pt idx="66">
                  <c:v>13</c:v>
                </c:pt>
                <c:pt idx="67">
                  <c:v>12</c:v>
                </c:pt>
                <c:pt idx="68">
                  <c:v>15</c:v>
                </c:pt>
                <c:pt idx="69">
                  <c:v>12</c:v>
                </c:pt>
                <c:pt idx="70">
                  <c:v>12</c:v>
                </c:pt>
                <c:pt idx="71">
                  <c:v>8</c:v>
                </c:pt>
                <c:pt idx="72">
                  <c:v>12</c:v>
                </c:pt>
                <c:pt idx="73">
                  <c:v>-1</c:v>
                </c:pt>
                <c:pt idx="74">
                  <c:v>4</c:v>
                </c:pt>
                <c:pt idx="75">
                  <c:v>4</c:v>
                </c:pt>
                <c:pt idx="76">
                  <c:v>-1</c:v>
                </c:pt>
              </c:numCache>
            </c:numRef>
          </c:val>
          <c:smooth val="0"/>
          <c:extLst xmlns:c16r2="http://schemas.microsoft.com/office/drawing/2015/06/chart">
            <c:ext xmlns:c16="http://schemas.microsoft.com/office/drawing/2014/chart" uri="{C3380CC4-5D6E-409C-BE32-E72D297353CC}">
              <c16:uniqueId val="{00000001-0E80-47BD-B86B-B8BF57CE2282}"/>
            </c:ext>
          </c:extLst>
        </c:ser>
        <c:ser>
          <c:idx val="2"/>
          <c:order val="2"/>
          <c:tx>
            <c:v>Production</c:v>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Analysis'!$B$86:$BZ$86</c:f>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9</c:v>
                </c:pt>
                <c:pt idx="13">
                  <c:v>0</c:v>
                </c:pt>
                <c:pt idx="14">
                  <c:v>14</c:v>
                </c:pt>
                <c:pt idx="15">
                  <c:v>12</c:v>
                </c:pt>
                <c:pt idx="16">
                  <c:v>11</c:v>
                </c:pt>
                <c:pt idx="17">
                  <c:v>0</c:v>
                </c:pt>
                <c:pt idx="18">
                  <c:v>0</c:v>
                </c:pt>
                <c:pt idx="19">
                  <c:v>-8</c:v>
                </c:pt>
                <c:pt idx="20">
                  <c:v>0</c:v>
                </c:pt>
                <c:pt idx="21">
                  <c:v>0</c:v>
                </c:pt>
                <c:pt idx="22">
                  <c:v>0</c:v>
                </c:pt>
                <c:pt idx="23">
                  <c:v>-5</c:v>
                </c:pt>
                <c:pt idx="24">
                  <c:v>0</c:v>
                </c:pt>
                <c:pt idx="25">
                  <c:v>0</c:v>
                </c:pt>
                <c:pt idx="26">
                  <c:v>0</c:v>
                </c:pt>
                <c:pt idx="27">
                  <c:v>0</c:v>
                </c:pt>
                <c:pt idx="28">
                  <c:v>0</c:v>
                </c:pt>
                <c:pt idx="29">
                  <c:v>14</c:v>
                </c:pt>
                <c:pt idx="30">
                  <c:v>0</c:v>
                </c:pt>
                <c:pt idx="31">
                  <c:v>11</c:v>
                </c:pt>
                <c:pt idx="32">
                  <c:v>13</c:v>
                </c:pt>
                <c:pt idx="33">
                  <c:v>0</c:v>
                </c:pt>
                <c:pt idx="34">
                  <c:v>0</c:v>
                </c:pt>
                <c:pt idx="35">
                  <c:v>0</c:v>
                </c:pt>
                <c:pt idx="36">
                  <c:v>0</c:v>
                </c:pt>
                <c:pt idx="37">
                  <c:v>0</c:v>
                </c:pt>
                <c:pt idx="38">
                  <c:v>0</c:v>
                </c:pt>
                <c:pt idx="39">
                  <c:v>0</c:v>
                </c:pt>
                <c:pt idx="40">
                  <c:v>12</c:v>
                </c:pt>
                <c:pt idx="41">
                  <c:v>13</c:v>
                </c:pt>
                <c:pt idx="42">
                  <c:v>0</c:v>
                </c:pt>
                <c:pt idx="43">
                  <c:v>0</c:v>
                </c:pt>
                <c:pt idx="44">
                  <c:v>-3</c:v>
                </c:pt>
                <c:pt idx="45">
                  <c:v>0</c:v>
                </c:pt>
                <c:pt idx="46">
                  <c:v>0</c:v>
                </c:pt>
                <c:pt idx="47">
                  <c:v>14</c:v>
                </c:pt>
                <c:pt idx="48">
                  <c:v>0</c:v>
                </c:pt>
                <c:pt idx="49">
                  <c:v>0</c:v>
                </c:pt>
                <c:pt idx="50">
                  <c:v>0</c:v>
                </c:pt>
                <c:pt idx="51">
                  <c:v>0</c:v>
                </c:pt>
                <c:pt idx="52">
                  <c:v>13</c:v>
                </c:pt>
                <c:pt idx="53">
                  <c:v>8</c:v>
                </c:pt>
                <c:pt idx="54">
                  <c:v>0</c:v>
                </c:pt>
                <c:pt idx="55">
                  <c:v>-10</c:v>
                </c:pt>
                <c:pt idx="56">
                  <c:v>-6</c:v>
                </c:pt>
                <c:pt idx="57">
                  <c:v>-7</c:v>
                </c:pt>
                <c:pt idx="58">
                  <c:v>-13</c:v>
                </c:pt>
                <c:pt idx="59">
                  <c:v>6</c:v>
                </c:pt>
                <c:pt idx="60">
                  <c:v>12</c:v>
                </c:pt>
                <c:pt idx="61">
                  <c:v>9</c:v>
                </c:pt>
                <c:pt idx="62">
                  <c:v>0</c:v>
                </c:pt>
                <c:pt idx="63">
                  <c:v>3</c:v>
                </c:pt>
                <c:pt idx="64">
                  <c:v>11</c:v>
                </c:pt>
                <c:pt idx="65">
                  <c:v>15</c:v>
                </c:pt>
                <c:pt idx="66">
                  <c:v>0</c:v>
                </c:pt>
                <c:pt idx="67">
                  <c:v>14</c:v>
                </c:pt>
                <c:pt idx="68">
                  <c:v>0</c:v>
                </c:pt>
                <c:pt idx="69">
                  <c:v>12</c:v>
                </c:pt>
                <c:pt idx="70">
                  <c:v>11</c:v>
                </c:pt>
                <c:pt idx="71">
                  <c:v>10</c:v>
                </c:pt>
                <c:pt idx="72">
                  <c:v>7</c:v>
                </c:pt>
                <c:pt idx="73">
                  <c:v>0</c:v>
                </c:pt>
                <c:pt idx="74">
                  <c:v>4</c:v>
                </c:pt>
                <c:pt idx="75">
                  <c:v>8</c:v>
                </c:pt>
                <c:pt idx="76">
                  <c:v>8</c:v>
                </c:pt>
              </c:numCache>
            </c:numRef>
          </c:val>
          <c:smooth val="0"/>
          <c:extLst xmlns:c16r2="http://schemas.microsoft.com/office/drawing/2015/06/chart">
            <c:ext xmlns:c16="http://schemas.microsoft.com/office/drawing/2014/chart" uri="{C3380CC4-5D6E-409C-BE32-E72D297353CC}">
              <c16:uniqueId val="{00000002-0E80-47BD-B86B-B8BF57CE2282}"/>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Analysis'!$B$106:$BZ$106</c:f>
              <c:numCache>
                <c:formatCode>General</c:formatCode>
                <c:ptCount val="77"/>
                <c:pt idx="0">
                  <c:v>0</c:v>
                </c:pt>
                <c:pt idx="1">
                  <c:v>0</c:v>
                </c:pt>
                <c:pt idx="2">
                  <c:v>0</c:v>
                </c:pt>
                <c:pt idx="3">
                  <c:v>0</c:v>
                </c:pt>
                <c:pt idx="4">
                  <c:v>0</c:v>
                </c:pt>
                <c:pt idx="5">
                  <c:v>0</c:v>
                </c:pt>
                <c:pt idx="6">
                  <c:v>0</c:v>
                </c:pt>
                <c:pt idx="7">
                  <c:v>-9</c:v>
                </c:pt>
                <c:pt idx="8">
                  <c:v>0</c:v>
                </c:pt>
                <c:pt idx="9">
                  <c:v>0</c:v>
                </c:pt>
                <c:pt idx="10">
                  <c:v>0</c:v>
                </c:pt>
                <c:pt idx="11">
                  <c:v>0</c:v>
                </c:pt>
                <c:pt idx="12">
                  <c:v>0</c:v>
                </c:pt>
                <c:pt idx="13">
                  <c:v>0</c:v>
                </c:pt>
                <c:pt idx="14">
                  <c:v>11</c:v>
                </c:pt>
                <c:pt idx="15">
                  <c:v>9</c:v>
                </c:pt>
                <c:pt idx="16">
                  <c:v>0</c:v>
                </c:pt>
                <c:pt idx="17">
                  <c:v>0</c:v>
                </c:pt>
                <c:pt idx="18">
                  <c:v>0</c:v>
                </c:pt>
                <c:pt idx="19">
                  <c:v>0</c:v>
                </c:pt>
                <c:pt idx="20">
                  <c:v>0</c:v>
                </c:pt>
                <c:pt idx="21">
                  <c:v>-9</c:v>
                </c:pt>
                <c:pt idx="22">
                  <c:v>0</c:v>
                </c:pt>
                <c:pt idx="23">
                  <c:v>0</c:v>
                </c:pt>
                <c:pt idx="24">
                  <c:v>0</c:v>
                </c:pt>
                <c:pt idx="25">
                  <c:v>0</c:v>
                </c:pt>
                <c:pt idx="26">
                  <c:v>0</c:v>
                </c:pt>
                <c:pt idx="27">
                  <c:v>0</c:v>
                </c:pt>
                <c:pt idx="28">
                  <c:v>0</c:v>
                </c:pt>
                <c:pt idx="29">
                  <c:v>0</c:v>
                </c:pt>
                <c:pt idx="30">
                  <c:v>0</c:v>
                </c:pt>
                <c:pt idx="31">
                  <c:v>12</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-5</c:v>
                </c:pt>
                <c:pt idx="48">
                  <c:v>-2</c:v>
                </c:pt>
                <c:pt idx="49">
                  <c:v>12</c:v>
                </c:pt>
                <c:pt idx="50">
                  <c:v>-5</c:v>
                </c:pt>
                <c:pt idx="51">
                  <c:v>0</c:v>
                </c:pt>
                <c:pt idx="52">
                  <c:v>-4</c:v>
                </c:pt>
                <c:pt idx="53">
                  <c:v>0</c:v>
                </c:pt>
                <c:pt idx="54">
                  <c:v>-9</c:v>
                </c:pt>
                <c:pt idx="55">
                  <c:v>-7</c:v>
                </c:pt>
                <c:pt idx="56">
                  <c:v>0</c:v>
                </c:pt>
                <c:pt idx="57">
                  <c:v>-9</c:v>
                </c:pt>
                <c:pt idx="58">
                  <c:v>-10</c:v>
                </c:pt>
                <c:pt idx="59">
                  <c:v>4</c:v>
                </c:pt>
                <c:pt idx="60">
                  <c:v>0</c:v>
                </c:pt>
                <c:pt idx="61">
                  <c:v>-10</c:v>
                </c:pt>
                <c:pt idx="62">
                  <c:v>-4</c:v>
                </c:pt>
                <c:pt idx="63">
                  <c:v>-6</c:v>
                </c:pt>
                <c:pt idx="64">
                  <c:v>0</c:v>
                </c:pt>
                <c:pt idx="65">
                  <c:v>0</c:v>
                </c:pt>
                <c:pt idx="66">
                  <c:v>0</c:v>
                </c:pt>
                <c:pt idx="67">
                  <c:v>0</c:v>
                </c:pt>
                <c:pt idx="68">
                  <c:v>10</c:v>
                </c:pt>
                <c:pt idx="69">
                  <c:v>8</c:v>
                </c:pt>
                <c:pt idx="70">
                  <c:v>0</c:v>
                </c:pt>
                <c:pt idx="71">
                  <c:v>5</c:v>
                </c:pt>
                <c:pt idx="72">
                  <c:v>0</c:v>
                </c:pt>
                <c:pt idx="73">
                  <c:v>0</c:v>
                </c:pt>
                <c:pt idx="74">
                  <c:v>-2</c:v>
                </c:pt>
                <c:pt idx="75">
                  <c:v>0</c:v>
                </c:pt>
                <c:pt idx="76">
                  <c:v>0</c:v>
                </c:pt>
              </c:numCache>
            </c:numRef>
          </c:val>
          <c:smooth val="0"/>
          <c:extLst xmlns:c16r2="http://schemas.microsoft.com/office/drawing/2015/06/chart">
            <c:ext xmlns:c16="http://schemas.microsoft.com/office/drawing/2014/chart" uri="{C3380CC4-5D6E-409C-BE32-E72D297353CC}">
              <c16:uniqueId val="{00000003-0E80-47BD-B86B-B8BF57CE2282}"/>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Analysis'!$B$126:$BZ$126</c:f>
              <c:numCache>
                <c:formatCode>General</c:formatCode>
                <c:ptCount val="77"/>
                <c:pt idx="0">
                  <c:v>0</c:v>
                </c:pt>
                <c:pt idx="1">
                  <c:v>0</c:v>
                </c:pt>
                <c:pt idx="2">
                  <c:v>-10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-15</c:v>
                </c:pt>
                <c:pt idx="41">
                  <c:v>0</c:v>
                </c:pt>
                <c:pt idx="42">
                  <c:v>-13</c:v>
                </c:pt>
                <c:pt idx="43">
                  <c:v>0</c:v>
                </c:pt>
                <c:pt idx="44">
                  <c:v>0</c:v>
                </c:pt>
                <c:pt idx="45">
                  <c:v>0</c:v>
                </c:pt>
                <c:pt idx="46">
                  <c:v>0</c:v>
                </c:pt>
                <c:pt idx="47">
                  <c:v>0</c:v>
                </c:pt>
                <c:pt idx="48">
                  <c:v>0</c:v>
                </c:pt>
                <c:pt idx="49">
                  <c:v>2</c:v>
                </c:pt>
                <c:pt idx="50">
                  <c:v>5</c:v>
                </c:pt>
                <c:pt idx="51">
                  <c:v>4</c:v>
                </c:pt>
                <c:pt idx="52">
                  <c:v>5</c:v>
                </c:pt>
                <c:pt idx="53">
                  <c:v>-7</c:v>
                </c:pt>
                <c:pt idx="54">
                  <c:v>-8</c:v>
                </c:pt>
                <c:pt idx="55">
                  <c:v>0</c:v>
                </c:pt>
                <c:pt idx="56">
                  <c:v>0</c:v>
                </c:pt>
                <c:pt idx="57">
                  <c:v>0</c:v>
                </c:pt>
                <c:pt idx="58">
                  <c:v>5</c:v>
                </c:pt>
                <c:pt idx="59">
                  <c:v>6</c:v>
                </c:pt>
                <c:pt idx="60">
                  <c:v>0</c:v>
                </c:pt>
                <c:pt idx="61">
                  <c:v>0</c:v>
                </c:pt>
                <c:pt idx="62">
                  <c:v>1</c:v>
                </c:pt>
                <c:pt idx="63">
                  <c:v>-5</c:v>
                </c:pt>
                <c:pt idx="64">
                  <c:v>0</c:v>
                </c:pt>
                <c:pt idx="65">
                  <c:v>-9</c:v>
                </c:pt>
                <c:pt idx="66">
                  <c:v>10</c:v>
                </c:pt>
                <c:pt idx="67">
                  <c:v>-9</c:v>
                </c:pt>
                <c:pt idx="68">
                  <c:v>-12</c:v>
                </c:pt>
                <c:pt idx="69">
                  <c:v>-15</c:v>
                </c:pt>
                <c:pt idx="70">
                  <c:v>-4</c:v>
                </c:pt>
                <c:pt idx="71">
                  <c:v>0</c:v>
                </c:pt>
                <c:pt idx="72">
                  <c:v>-3</c:v>
                </c:pt>
                <c:pt idx="73">
                  <c:v>-16</c:v>
                </c:pt>
                <c:pt idx="74">
                  <c:v>-1</c:v>
                </c:pt>
                <c:pt idx="75">
                  <c:v>0</c:v>
                </c:pt>
                <c:pt idx="76">
                  <c:v>-1</c:v>
                </c:pt>
              </c:numCache>
            </c:numRef>
          </c:val>
          <c:smooth val="0"/>
          <c:extLst xmlns:c16r2="http://schemas.microsoft.com/office/drawing/2015/06/chart">
            <c:ext xmlns:c16="http://schemas.microsoft.com/office/drawing/2014/chart" uri="{C3380CC4-5D6E-409C-BE32-E72D297353CC}">
              <c16:uniqueId val="{00000004-0E80-47BD-B86B-B8BF57CE2282}"/>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Analysis'!$B$146:$BZ$146</c:f>
              <c:numCache>
                <c:formatCode>General</c:formatCode>
                <c:ptCount val="77"/>
                <c:pt idx="0">
                  <c:v>6</c:v>
                </c:pt>
                <c:pt idx="1">
                  <c:v>0</c:v>
                </c:pt>
                <c:pt idx="2">
                  <c:v>0</c:v>
                </c:pt>
                <c:pt idx="3">
                  <c:v>0</c:v>
                </c:pt>
                <c:pt idx="4">
                  <c:v>0</c:v>
                </c:pt>
                <c:pt idx="5">
                  <c:v>0</c:v>
                </c:pt>
                <c:pt idx="6">
                  <c:v>0</c:v>
                </c:pt>
                <c:pt idx="7">
                  <c:v>0</c:v>
                </c:pt>
                <c:pt idx="8">
                  <c:v>0</c:v>
                </c:pt>
                <c:pt idx="9">
                  <c:v>0</c:v>
                </c:pt>
                <c:pt idx="10">
                  <c:v>0</c:v>
                </c:pt>
                <c:pt idx="11">
                  <c:v>0</c:v>
                </c:pt>
                <c:pt idx="12">
                  <c:v>6</c:v>
                </c:pt>
                <c:pt idx="13">
                  <c:v>0</c:v>
                </c:pt>
                <c:pt idx="14">
                  <c:v>0</c:v>
                </c:pt>
                <c:pt idx="15">
                  <c:v>3</c:v>
                </c:pt>
                <c:pt idx="16">
                  <c:v>8</c:v>
                </c:pt>
                <c:pt idx="17">
                  <c:v>7</c:v>
                </c:pt>
                <c:pt idx="18">
                  <c:v>4</c:v>
                </c:pt>
                <c:pt idx="19">
                  <c:v>-9</c:v>
                </c:pt>
                <c:pt idx="20">
                  <c:v>0</c:v>
                </c:pt>
                <c:pt idx="21">
                  <c:v>0</c:v>
                </c:pt>
                <c:pt idx="22">
                  <c:v>0</c:v>
                </c:pt>
                <c:pt idx="23">
                  <c:v>0</c:v>
                </c:pt>
                <c:pt idx="24">
                  <c:v>0</c:v>
                </c:pt>
                <c:pt idx="25">
                  <c:v>0</c:v>
                </c:pt>
                <c:pt idx="26">
                  <c:v>5</c:v>
                </c:pt>
                <c:pt idx="27">
                  <c:v>0</c:v>
                </c:pt>
                <c:pt idx="28">
                  <c:v>0</c:v>
                </c:pt>
                <c:pt idx="29">
                  <c:v>0</c:v>
                </c:pt>
                <c:pt idx="30">
                  <c:v>0</c:v>
                </c:pt>
                <c:pt idx="31">
                  <c:v>0</c:v>
                </c:pt>
                <c:pt idx="32">
                  <c:v>0</c:v>
                </c:pt>
                <c:pt idx="33">
                  <c:v>-11</c:v>
                </c:pt>
                <c:pt idx="34">
                  <c:v>0</c:v>
                </c:pt>
                <c:pt idx="35">
                  <c:v>0</c:v>
                </c:pt>
                <c:pt idx="36">
                  <c:v>0</c:v>
                </c:pt>
                <c:pt idx="37">
                  <c:v>0</c:v>
                </c:pt>
                <c:pt idx="38">
                  <c:v>8</c:v>
                </c:pt>
                <c:pt idx="39">
                  <c:v>0</c:v>
                </c:pt>
                <c:pt idx="40">
                  <c:v>8</c:v>
                </c:pt>
                <c:pt idx="41">
                  <c:v>0</c:v>
                </c:pt>
                <c:pt idx="42">
                  <c:v>12</c:v>
                </c:pt>
                <c:pt idx="43">
                  <c:v>0</c:v>
                </c:pt>
                <c:pt idx="44">
                  <c:v>7</c:v>
                </c:pt>
                <c:pt idx="45">
                  <c:v>9</c:v>
                </c:pt>
                <c:pt idx="46">
                  <c:v>8</c:v>
                </c:pt>
                <c:pt idx="47">
                  <c:v>0</c:v>
                </c:pt>
                <c:pt idx="48">
                  <c:v>9</c:v>
                </c:pt>
                <c:pt idx="49">
                  <c:v>0</c:v>
                </c:pt>
                <c:pt idx="50">
                  <c:v>0</c:v>
                </c:pt>
                <c:pt idx="51">
                  <c:v>0</c:v>
                </c:pt>
                <c:pt idx="52">
                  <c:v>0</c:v>
                </c:pt>
                <c:pt idx="53">
                  <c:v>0</c:v>
                </c:pt>
                <c:pt idx="54">
                  <c:v>6</c:v>
                </c:pt>
                <c:pt idx="55">
                  <c:v>3</c:v>
                </c:pt>
                <c:pt idx="56">
                  <c:v>6</c:v>
                </c:pt>
                <c:pt idx="57">
                  <c:v>0</c:v>
                </c:pt>
                <c:pt idx="58">
                  <c:v>0</c:v>
                </c:pt>
                <c:pt idx="59">
                  <c:v>7</c:v>
                </c:pt>
                <c:pt idx="60">
                  <c:v>4</c:v>
                </c:pt>
                <c:pt idx="61">
                  <c:v>-7</c:v>
                </c:pt>
                <c:pt idx="62">
                  <c:v>10</c:v>
                </c:pt>
                <c:pt idx="63">
                  <c:v>0</c:v>
                </c:pt>
                <c:pt idx="64">
                  <c:v>5</c:v>
                </c:pt>
                <c:pt idx="65">
                  <c:v>0</c:v>
                </c:pt>
                <c:pt idx="66">
                  <c:v>-7</c:v>
                </c:pt>
                <c:pt idx="67">
                  <c:v>-10</c:v>
                </c:pt>
                <c:pt idx="68">
                  <c:v>-6</c:v>
                </c:pt>
                <c:pt idx="69">
                  <c:v>-10</c:v>
                </c:pt>
                <c:pt idx="70">
                  <c:v>7</c:v>
                </c:pt>
                <c:pt idx="71">
                  <c:v>0</c:v>
                </c:pt>
                <c:pt idx="72">
                  <c:v>0</c:v>
                </c:pt>
                <c:pt idx="73">
                  <c:v>-5</c:v>
                </c:pt>
                <c:pt idx="74">
                  <c:v>-8</c:v>
                </c:pt>
                <c:pt idx="75">
                  <c:v>0</c:v>
                </c:pt>
                <c:pt idx="76">
                  <c:v>0</c:v>
                </c:pt>
              </c:numCache>
            </c:numRef>
          </c:val>
          <c:smooth val="0"/>
          <c:extLst xmlns:c16r2="http://schemas.microsoft.com/office/drawing/2015/06/chart">
            <c:ext xmlns:c16="http://schemas.microsoft.com/office/drawing/2014/chart" uri="{C3380CC4-5D6E-409C-BE32-E72D297353CC}">
              <c16:uniqueId val="{00000005-0E80-47BD-B86B-B8BF57CE2282}"/>
            </c:ext>
          </c:extLst>
        </c:ser>
        <c:dLbls>
          <c:showLegendKey val="0"/>
          <c:showVal val="0"/>
          <c:showCatName val="0"/>
          <c:showSerName val="0"/>
          <c:showPercent val="0"/>
          <c:showBubbleSize val="0"/>
        </c:dLbls>
        <c:marker val="1"/>
        <c:smooth val="0"/>
        <c:axId val="-1253443344"/>
        <c:axId val="-1253439536"/>
      </c:lineChart>
      <c:catAx>
        <c:axId val="-125344334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53439536"/>
        <c:crosses val="autoZero"/>
        <c:auto val="1"/>
        <c:lblAlgn val="ctr"/>
        <c:lblOffset val="100"/>
        <c:noMultiLvlLbl val="0"/>
      </c:catAx>
      <c:valAx>
        <c:axId val="-125343953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34433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Printing</a:t>
            </a:r>
            <a:r>
              <a:rPr lang="en-US" sz="3000" baseline="0"/>
              <a:t> and releated activities</a:t>
            </a:r>
            <a:endParaRPr lang="en-US" sz="3000"/>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Analysis'!$A$35</c:f>
              <c:strCache>
                <c:ptCount val="1"/>
                <c:pt idx="0">
                  <c:v>Printing &amp; Related Support Activities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Analysis'!$B$35:$BZ$35</c:f>
              <c:numCache>
                <c:formatCode>General</c:formatCode>
                <c:ptCount val="77"/>
                <c:pt idx="0">
                  <c:v>12</c:v>
                </c:pt>
                <c:pt idx="1">
                  <c:v>11</c:v>
                </c:pt>
                <c:pt idx="2">
                  <c:v>0</c:v>
                </c:pt>
                <c:pt idx="3">
                  <c:v>12</c:v>
                </c:pt>
                <c:pt idx="4">
                  <c:v>5</c:v>
                </c:pt>
                <c:pt idx="5">
                  <c:v>0</c:v>
                </c:pt>
                <c:pt idx="6">
                  <c:v>0</c:v>
                </c:pt>
                <c:pt idx="7">
                  <c:v>7</c:v>
                </c:pt>
                <c:pt idx="8">
                  <c:v>7</c:v>
                </c:pt>
                <c:pt idx="9">
                  <c:v>5</c:v>
                </c:pt>
                <c:pt idx="10">
                  <c:v>6</c:v>
                </c:pt>
                <c:pt idx="11">
                  <c:v>5</c:v>
                </c:pt>
                <c:pt idx="12">
                  <c:v>-4</c:v>
                </c:pt>
                <c:pt idx="13">
                  <c:v>12</c:v>
                </c:pt>
                <c:pt idx="14">
                  <c:v>10</c:v>
                </c:pt>
                <c:pt idx="15">
                  <c:v>10</c:v>
                </c:pt>
                <c:pt idx="16">
                  <c:v>13</c:v>
                </c:pt>
                <c:pt idx="17">
                  <c:v>10</c:v>
                </c:pt>
                <c:pt idx="18">
                  <c:v>6</c:v>
                </c:pt>
                <c:pt idx="19">
                  <c:v>-11</c:v>
                </c:pt>
                <c:pt idx="20">
                  <c:v>3</c:v>
                </c:pt>
                <c:pt idx="21">
                  <c:v>-6</c:v>
                </c:pt>
                <c:pt idx="22">
                  <c:v>-4</c:v>
                </c:pt>
                <c:pt idx="23">
                  <c:v>-1</c:v>
                </c:pt>
                <c:pt idx="24">
                  <c:v>3</c:v>
                </c:pt>
                <c:pt idx="25">
                  <c:v>16</c:v>
                </c:pt>
                <c:pt idx="26">
                  <c:v>2</c:v>
                </c:pt>
                <c:pt idx="27">
                  <c:v>1</c:v>
                </c:pt>
                <c:pt idx="28">
                  <c:v>5</c:v>
                </c:pt>
                <c:pt idx="29">
                  <c:v>7</c:v>
                </c:pt>
                <c:pt idx="30">
                  <c:v>2</c:v>
                </c:pt>
                <c:pt idx="31">
                  <c:v>3</c:v>
                </c:pt>
                <c:pt idx="32">
                  <c:v>0</c:v>
                </c:pt>
                <c:pt idx="33">
                  <c:v>8</c:v>
                </c:pt>
                <c:pt idx="34">
                  <c:v>12</c:v>
                </c:pt>
                <c:pt idx="35">
                  <c:v>-4</c:v>
                </c:pt>
                <c:pt idx="36">
                  <c:v>15</c:v>
                </c:pt>
                <c:pt idx="37">
                  <c:v>13</c:v>
                </c:pt>
                <c:pt idx="38">
                  <c:v>3</c:v>
                </c:pt>
                <c:pt idx="39">
                  <c:v>13</c:v>
                </c:pt>
                <c:pt idx="40">
                  <c:v>14</c:v>
                </c:pt>
                <c:pt idx="41">
                  <c:v>11</c:v>
                </c:pt>
                <c:pt idx="42">
                  <c:v>1</c:v>
                </c:pt>
                <c:pt idx="43">
                  <c:v>0</c:v>
                </c:pt>
                <c:pt idx="44">
                  <c:v>3</c:v>
                </c:pt>
                <c:pt idx="45">
                  <c:v>-3</c:v>
                </c:pt>
                <c:pt idx="46">
                  <c:v>-6</c:v>
                </c:pt>
                <c:pt idx="47">
                  <c:v>9</c:v>
                </c:pt>
                <c:pt idx="48">
                  <c:v>16</c:v>
                </c:pt>
                <c:pt idx="49">
                  <c:v>16</c:v>
                </c:pt>
                <c:pt idx="50">
                  <c:v>10</c:v>
                </c:pt>
                <c:pt idx="51">
                  <c:v>11</c:v>
                </c:pt>
                <c:pt idx="52">
                  <c:v>11</c:v>
                </c:pt>
                <c:pt idx="53">
                  <c:v>8</c:v>
                </c:pt>
                <c:pt idx="54">
                  <c:v>0</c:v>
                </c:pt>
                <c:pt idx="55">
                  <c:v>-14</c:v>
                </c:pt>
                <c:pt idx="56">
                  <c:v>4</c:v>
                </c:pt>
                <c:pt idx="57">
                  <c:v>-12</c:v>
                </c:pt>
                <c:pt idx="58">
                  <c:v>-13</c:v>
                </c:pt>
                <c:pt idx="59">
                  <c:v>-8</c:v>
                </c:pt>
                <c:pt idx="60">
                  <c:v>11</c:v>
                </c:pt>
                <c:pt idx="61">
                  <c:v>10</c:v>
                </c:pt>
                <c:pt idx="62">
                  <c:v>-15</c:v>
                </c:pt>
                <c:pt idx="63">
                  <c:v>-11</c:v>
                </c:pt>
                <c:pt idx="64">
                  <c:v>10</c:v>
                </c:pt>
                <c:pt idx="65">
                  <c:v>10</c:v>
                </c:pt>
                <c:pt idx="66">
                  <c:v>-3</c:v>
                </c:pt>
                <c:pt idx="67">
                  <c:v>-3</c:v>
                </c:pt>
                <c:pt idx="68">
                  <c:v>0</c:v>
                </c:pt>
                <c:pt idx="69">
                  <c:v>-2</c:v>
                </c:pt>
                <c:pt idx="70">
                  <c:v>1</c:v>
                </c:pt>
                <c:pt idx="71">
                  <c:v>-2</c:v>
                </c:pt>
                <c:pt idx="72">
                  <c:v>1</c:v>
                </c:pt>
                <c:pt idx="73">
                  <c:v>2</c:v>
                </c:pt>
                <c:pt idx="74">
                  <c:v>2</c:v>
                </c:pt>
                <c:pt idx="75">
                  <c:v>-1</c:v>
                </c:pt>
                <c:pt idx="76">
                  <c:v>3</c:v>
                </c:pt>
              </c:numCache>
            </c:numRef>
          </c:val>
          <c:extLst xmlns:c16r2="http://schemas.microsoft.com/office/drawing/2015/06/chart">
            <c:ext xmlns:c16="http://schemas.microsoft.com/office/drawing/2014/chart" uri="{C3380CC4-5D6E-409C-BE32-E72D297353CC}">
              <c16:uniqueId val="{00000000-D318-449A-8DA4-2D77D79D9F7B}"/>
            </c:ext>
          </c:extLst>
        </c:ser>
        <c:dLbls>
          <c:showLegendKey val="0"/>
          <c:showVal val="0"/>
          <c:showCatName val="0"/>
          <c:showSerName val="0"/>
          <c:showPercent val="0"/>
          <c:showBubbleSize val="0"/>
        </c:dLbls>
        <c:gapWidth val="219"/>
        <c:overlap val="-27"/>
        <c:axId val="-1253452592"/>
        <c:axId val="-1253440080"/>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Analysis'!$B$56:$BZ$56</c:f>
              <c:numCache>
                <c:formatCode>General</c:formatCode>
                <c:ptCount val="77"/>
                <c:pt idx="0">
                  <c:v>10</c:v>
                </c:pt>
                <c:pt idx="1">
                  <c:v>9</c:v>
                </c:pt>
                <c:pt idx="2">
                  <c:v>-7</c:v>
                </c:pt>
                <c:pt idx="3">
                  <c:v>0</c:v>
                </c:pt>
                <c:pt idx="4">
                  <c:v>0</c:v>
                </c:pt>
                <c:pt idx="5">
                  <c:v>0</c:v>
                </c:pt>
                <c:pt idx="6">
                  <c:v>0</c:v>
                </c:pt>
                <c:pt idx="7">
                  <c:v>7</c:v>
                </c:pt>
                <c:pt idx="8">
                  <c:v>8</c:v>
                </c:pt>
                <c:pt idx="9">
                  <c:v>0</c:v>
                </c:pt>
                <c:pt idx="10">
                  <c:v>6</c:v>
                </c:pt>
                <c:pt idx="11">
                  <c:v>0</c:v>
                </c:pt>
                <c:pt idx="12">
                  <c:v>0</c:v>
                </c:pt>
                <c:pt idx="13">
                  <c:v>8</c:v>
                </c:pt>
                <c:pt idx="14">
                  <c:v>14</c:v>
                </c:pt>
                <c:pt idx="15">
                  <c:v>13</c:v>
                </c:pt>
                <c:pt idx="16">
                  <c:v>11</c:v>
                </c:pt>
                <c:pt idx="17">
                  <c:v>10</c:v>
                </c:pt>
                <c:pt idx="18">
                  <c:v>0</c:v>
                </c:pt>
                <c:pt idx="19">
                  <c:v>-5</c:v>
                </c:pt>
                <c:pt idx="20">
                  <c:v>-6</c:v>
                </c:pt>
                <c:pt idx="21">
                  <c:v>-8</c:v>
                </c:pt>
                <c:pt idx="22">
                  <c:v>-3</c:v>
                </c:pt>
                <c:pt idx="23">
                  <c:v>0</c:v>
                </c:pt>
                <c:pt idx="24">
                  <c:v>0</c:v>
                </c:pt>
                <c:pt idx="25">
                  <c:v>17</c:v>
                </c:pt>
                <c:pt idx="26">
                  <c:v>9</c:v>
                </c:pt>
                <c:pt idx="27">
                  <c:v>7</c:v>
                </c:pt>
                <c:pt idx="28">
                  <c:v>5</c:v>
                </c:pt>
                <c:pt idx="29">
                  <c:v>9</c:v>
                </c:pt>
                <c:pt idx="30">
                  <c:v>6</c:v>
                </c:pt>
                <c:pt idx="31">
                  <c:v>-1</c:v>
                </c:pt>
                <c:pt idx="32">
                  <c:v>-3</c:v>
                </c:pt>
                <c:pt idx="33">
                  <c:v>8</c:v>
                </c:pt>
                <c:pt idx="34">
                  <c:v>9</c:v>
                </c:pt>
                <c:pt idx="35">
                  <c:v>-2</c:v>
                </c:pt>
                <c:pt idx="36">
                  <c:v>13</c:v>
                </c:pt>
                <c:pt idx="37">
                  <c:v>8</c:v>
                </c:pt>
                <c:pt idx="38">
                  <c:v>0</c:v>
                </c:pt>
                <c:pt idx="39">
                  <c:v>8</c:v>
                </c:pt>
                <c:pt idx="40">
                  <c:v>13</c:v>
                </c:pt>
                <c:pt idx="41">
                  <c:v>16</c:v>
                </c:pt>
                <c:pt idx="42">
                  <c:v>0</c:v>
                </c:pt>
                <c:pt idx="43">
                  <c:v>8</c:v>
                </c:pt>
                <c:pt idx="44">
                  <c:v>7</c:v>
                </c:pt>
                <c:pt idx="45">
                  <c:v>-3</c:v>
                </c:pt>
                <c:pt idx="46">
                  <c:v>0</c:v>
                </c:pt>
                <c:pt idx="47">
                  <c:v>10</c:v>
                </c:pt>
                <c:pt idx="48">
                  <c:v>11</c:v>
                </c:pt>
                <c:pt idx="49">
                  <c:v>13</c:v>
                </c:pt>
                <c:pt idx="50">
                  <c:v>10</c:v>
                </c:pt>
                <c:pt idx="51">
                  <c:v>11</c:v>
                </c:pt>
                <c:pt idx="52">
                  <c:v>7</c:v>
                </c:pt>
                <c:pt idx="53">
                  <c:v>5</c:v>
                </c:pt>
                <c:pt idx="54">
                  <c:v>0</c:v>
                </c:pt>
                <c:pt idx="55">
                  <c:v>0</c:v>
                </c:pt>
                <c:pt idx="56">
                  <c:v>0</c:v>
                </c:pt>
                <c:pt idx="57">
                  <c:v>-10</c:v>
                </c:pt>
                <c:pt idx="58">
                  <c:v>-9</c:v>
                </c:pt>
                <c:pt idx="59">
                  <c:v>-5</c:v>
                </c:pt>
                <c:pt idx="60">
                  <c:v>14</c:v>
                </c:pt>
                <c:pt idx="61">
                  <c:v>8</c:v>
                </c:pt>
                <c:pt idx="62">
                  <c:v>-14</c:v>
                </c:pt>
                <c:pt idx="63">
                  <c:v>-12</c:v>
                </c:pt>
                <c:pt idx="64">
                  <c:v>8</c:v>
                </c:pt>
                <c:pt idx="65">
                  <c:v>0</c:v>
                </c:pt>
                <c:pt idx="66">
                  <c:v>-1</c:v>
                </c:pt>
                <c:pt idx="67">
                  <c:v>7</c:v>
                </c:pt>
                <c:pt idx="68">
                  <c:v>0</c:v>
                </c:pt>
                <c:pt idx="69">
                  <c:v>-2</c:v>
                </c:pt>
                <c:pt idx="70">
                  <c:v>0</c:v>
                </c:pt>
                <c:pt idx="71">
                  <c:v>-2</c:v>
                </c:pt>
                <c:pt idx="72">
                  <c:v>4</c:v>
                </c:pt>
                <c:pt idx="73">
                  <c:v>0</c:v>
                </c:pt>
                <c:pt idx="74">
                  <c:v>-1</c:v>
                </c:pt>
                <c:pt idx="75">
                  <c:v>-1</c:v>
                </c:pt>
                <c:pt idx="76">
                  <c:v>14</c:v>
                </c:pt>
              </c:numCache>
            </c:numRef>
          </c:val>
          <c:smooth val="0"/>
          <c:extLst xmlns:c16r2="http://schemas.microsoft.com/office/drawing/2015/06/chart">
            <c:ext xmlns:c16="http://schemas.microsoft.com/office/drawing/2014/chart" uri="{C3380CC4-5D6E-409C-BE32-E72D297353CC}">
              <c16:uniqueId val="{00000001-D318-449A-8DA4-2D77D79D9F7B}"/>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Analysis'!$B$76:$BZ$76</c:f>
              <c:numCache>
                <c:formatCode>General</c:formatCode>
                <c:ptCount val="77"/>
                <c:pt idx="0">
                  <c:v>8</c:v>
                </c:pt>
                <c:pt idx="1">
                  <c:v>9</c:v>
                </c:pt>
                <c:pt idx="2">
                  <c:v>-5</c:v>
                </c:pt>
                <c:pt idx="3">
                  <c:v>9</c:v>
                </c:pt>
                <c:pt idx="4">
                  <c:v>0</c:v>
                </c:pt>
                <c:pt idx="5">
                  <c:v>0</c:v>
                </c:pt>
                <c:pt idx="6">
                  <c:v>0</c:v>
                </c:pt>
                <c:pt idx="7">
                  <c:v>9</c:v>
                </c:pt>
                <c:pt idx="8">
                  <c:v>8</c:v>
                </c:pt>
                <c:pt idx="9">
                  <c:v>0</c:v>
                </c:pt>
                <c:pt idx="10">
                  <c:v>7</c:v>
                </c:pt>
                <c:pt idx="11">
                  <c:v>0</c:v>
                </c:pt>
                <c:pt idx="12">
                  <c:v>0</c:v>
                </c:pt>
                <c:pt idx="13">
                  <c:v>8</c:v>
                </c:pt>
                <c:pt idx="14">
                  <c:v>10</c:v>
                </c:pt>
                <c:pt idx="15">
                  <c:v>7</c:v>
                </c:pt>
                <c:pt idx="16">
                  <c:v>12</c:v>
                </c:pt>
                <c:pt idx="17">
                  <c:v>9</c:v>
                </c:pt>
                <c:pt idx="18">
                  <c:v>8</c:v>
                </c:pt>
                <c:pt idx="19">
                  <c:v>-6</c:v>
                </c:pt>
                <c:pt idx="20">
                  <c:v>0</c:v>
                </c:pt>
                <c:pt idx="21">
                  <c:v>-6</c:v>
                </c:pt>
                <c:pt idx="22">
                  <c:v>0</c:v>
                </c:pt>
                <c:pt idx="23">
                  <c:v>0</c:v>
                </c:pt>
                <c:pt idx="24">
                  <c:v>-3</c:v>
                </c:pt>
                <c:pt idx="25">
                  <c:v>11</c:v>
                </c:pt>
                <c:pt idx="26">
                  <c:v>8</c:v>
                </c:pt>
                <c:pt idx="27">
                  <c:v>8</c:v>
                </c:pt>
                <c:pt idx="28">
                  <c:v>5</c:v>
                </c:pt>
                <c:pt idx="29">
                  <c:v>8</c:v>
                </c:pt>
                <c:pt idx="30">
                  <c:v>7</c:v>
                </c:pt>
                <c:pt idx="31">
                  <c:v>0</c:v>
                </c:pt>
                <c:pt idx="32">
                  <c:v>0</c:v>
                </c:pt>
                <c:pt idx="33">
                  <c:v>6</c:v>
                </c:pt>
                <c:pt idx="34">
                  <c:v>7</c:v>
                </c:pt>
                <c:pt idx="35">
                  <c:v>-1</c:v>
                </c:pt>
                <c:pt idx="36">
                  <c:v>14</c:v>
                </c:pt>
                <c:pt idx="37">
                  <c:v>14</c:v>
                </c:pt>
                <c:pt idx="38">
                  <c:v>11</c:v>
                </c:pt>
                <c:pt idx="39">
                  <c:v>9</c:v>
                </c:pt>
                <c:pt idx="40">
                  <c:v>13</c:v>
                </c:pt>
                <c:pt idx="41">
                  <c:v>0</c:v>
                </c:pt>
                <c:pt idx="42">
                  <c:v>16</c:v>
                </c:pt>
                <c:pt idx="43">
                  <c:v>14</c:v>
                </c:pt>
                <c:pt idx="44">
                  <c:v>9</c:v>
                </c:pt>
                <c:pt idx="45">
                  <c:v>-3</c:v>
                </c:pt>
                <c:pt idx="46">
                  <c:v>0</c:v>
                </c:pt>
                <c:pt idx="47">
                  <c:v>13</c:v>
                </c:pt>
                <c:pt idx="48">
                  <c:v>12</c:v>
                </c:pt>
                <c:pt idx="49">
                  <c:v>8</c:v>
                </c:pt>
                <c:pt idx="50">
                  <c:v>11</c:v>
                </c:pt>
                <c:pt idx="51">
                  <c:v>10</c:v>
                </c:pt>
                <c:pt idx="52">
                  <c:v>10</c:v>
                </c:pt>
                <c:pt idx="53">
                  <c:v>7</c:v>
                </c:pt>
                <c:pt idx="54">
                  <c:v>0</c:v>
                </c:pt>
                <c:pt idx="55">
                  <c:v>0</c:v>
                </c:pt>
                <c:pt idx="56">
                  <c:v>6</c:v>
                </c:pt>
                <c:pt idx="57">
                  <c:v>-9</c:v>
                </c:pt>
                <c:pt idx="58">
                  <c:v>-11</c:v>
                </c:pt>
                <c:pt idx="59">
                  <c:v>-6</c:v>
                </c:pt>
                <c:pt idx="60">
                  <c:v>10</c:v>
                </c:pt>
                <c:pt idx="61">
                  <c:v>8</c:v>
                </c:pt>
                <c:pt idx="62">
                  <c:v>-13</c:v>
                </c:pt>
                <c:pt idx="63">
                  <c:v>11</c:v>
                </c:pt>
                <c:pt idx="64">
                  <c:v>10</c:v>
                </c:pt>
                <c:pt idx="65">
                  <c:v>12</c:v>
                </c:pt>
                <c:pt idx="66">
                  <c:v>-1</c:v>
                </c:pt>
                <c:pt idx="67">
                  <c:v>0</c:v>
                </c:pt>
                <c:pt idx="68">
                  <c:v>0</c:v>
                </c:pt>
                <c:pt idx="69">
                  <c:v>0</c:v>
                </c:pt>
                <c:pt idx="70">
                  <c:v>12</c:v>
                </c:pt>
                <c:pt idx="71">
                  <c:v>-2</c:v>
                </c:pt>
                <c:pt idx="72">
                  <c:v>-2</c:v>
                </c:pt>
                <c:pt idx="73">
                  <c:v>0</c:v>
                </c:pt>
                <c:pt idx="74">
                  <c:v>-2</c:v>
                </c:pt>
                <c:pt idx="75">
                  <c:v>-2</c:v>
                </c:pt>
                <c:pt idx="76">
                  <c:v>-1</c:v>
                </c:pt>
              </c:numCache>
            </c:numRef>
          </c:val>
          <c:smooth val="0"/>
          <c:extLst xmlns:c16r2="http://schemas.microsoft.com/office/drawing/2015/06/chart">
            <c:ext xmlns:c16="http://schemas.microsoft.com/office/drawing/2014/chart" uri="{C3380CC4-5D6E-409C-BE32-E72D297353CC}">
              <c16:uniqueId val="{00000002-D318-449A-8DA4-2D77D79D9F7B}"/>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Analysis'!$B$96:$BZ$96</c:f>
              <c:numCache>
                <c:formatCode>General</c:formatCode>
                <c:ptCount val="77"/>
                <c:pt idx="0">
                  <c:v>7</c:v>
                </c:pt>
                <c:pt idx="1">
                  <c:v>10</c:v>
                </c:pt>
                <c:pt idx="2">
                  <c:v>7</c:v>
                </c:pt>
                <c:pt idx="3">
                  <c:v>11</c:v>
                </c:pt>
                <c:pt idx="4">
                  <c:v>13</c:v>
                </c:pt>
                <c:pt idx="5">
                  <c:v>0</c:v>
                </c:pt>
                <c:pt idx="6">
                  <c:v>0</c:v>
                </c:pt>
                <c:pt idx="7">
                  <c:v>8</c:v>
                </c:pt>
                <c:pt idx="8">
                  <c:v>5</c:v>
                </c:pt>
                <c:pt idx="9">
                  <c:v>8</c:v>
                </c:pt>
                <c:pt idx="10">
                  <c:v>6</c:v>
                </c:pt>
                <c:pt idx="11">
                  <c:v>4</c:v>
                </c:pt>
                <c:pt idx="12">
                  <c:v>0</c:v>
                </c:pt>
                <c:pt idx="13">
                  <c:v>6</c:v>
                </c:pt>
                <c:pt idx="14">
                  <c:v>9</c:v>
                </c:pt>
                <c:pt idx="15">
                  <c:v>8</c:v>
                </c:pt>
                <c:pt idx="16">
                  <c:v>6</c:v>
                </c:pt>
                <c:pt idx="17">
                  <c:v>7</c:v>
                </c:pt>
                <c:pt idx="18">
                  <c:v>5</c:v>
                </c:pt>
                <c:pt idx="19">
                  <c:v>-1</c:v>
                </c:pt>
                <c:pt idx="20">
                  <c:v>10</c:v>
                </c:pt>
                <c:pt idx="21">
                  <c:v>7</c:v>
                </c:pt>
                <c:pt idx="22">
                  <c:v>8</c:v>
                </c:pt>
                <c:pt idx="23">
                  <c:v>-1</c:v>
                </c:pt>
                <c:pt idx="24">
                  <c:v>9</c:v>
                </c:pt>
                <c:pt idx="25">
                  <c:v>13</c:v>
                </c:pt>
                <c:pt idx="26">
                  <c:v>10</c:v>
                </c:pt>
                <c:pt idx="27">
                  <c:v>0</c:v>
                </c:pt>
                <c:pt idx="28">
                  <c:v>9</c:v>
                </c:pt>
                <c:pt idx="29">
                  <c:v>7</c:v>
                </c:pt>
                <c:pt idx="30">
                  <c:v>8</c:v>
                </c:pt>
                <c:pt idx="31">
                  <c:v>8</c:v>
                </c:pt>
                <c:pt idx="32">
                  <c:v>14</c:v>
                </c:pt>
                <c:pt idx="33">
                  <c:v>0</c:v>
                </c:pt>
                <c:pt idx="34">
                  <c:v>0</c:v>
                </c:pt>
                <c:pt idx="35">
                  <c:v>-5</c:v>
                </c:pt>
                <c:pt idx="36">
                  <c:v>11</c:v>
                </c:pt>
                <c:pt idx="37">
                  <c:v>0</c:v>
                </c:pt>
                <c:pt idx="38">
                  <c:v>-2</c:v>
                </c:pt>
                <c:pt idx="39">
                  <c:v>-2</c:v>
                </c:pt>
                <c:pt idx="40">
                  <c:v>0</c:v>
                </c:pt>
                <c:pt idx="41">
                  <c:v>0</c:v>
                </c:pt>
                <c:pt idx="42">
                  <c:v>-4</c:v>
                </c:pt>
                <c:pt idx="43">
                  <c:v>-3</c:v>
                </c:pt>
                <c:pt idx="44">
                  <c:v>-1</c:v>
                </c:pt>
                <c:pt idx="45">
                  <c:v>0</c:v>
                </c:pt>
                <c:pt idx="46">
                  <c:v>-3</c:v>
                </c:pt>
                <c:pt idx="47">
                  <c:v>-4</c:v>
                </c:pt>
                <c:pt idx="48">
                  <c:v>0</c:v>
                </c:pt>
                <c:pt idx="49">
                  <c:v>10</c:v>
                </c:pt>
                <c:pt idx="50">
                  <c:v>0</c:v>
                </c:pt>
                <c:pt idx="51">
                  <c:v>10</c:v>
                </c:pt>
                <c:pt idx="52">
                  <c:v>11</c:v>
                </c:pt>
                <c:pt idx="53">
                  <c:v>8</c:v>
                </c:pt>
                <c:pt idx="54">
                  <c:v>-8</c:v>
                </c:pt>
                <c:pt idx="55">
                  <c:v>-11</c:v>
                </c:pt>
                <c:pt idx="56">
                  <c:v>5</c:v>
                </c:pt>
                <c:pt idx="57">
                  <c:v>-8</c:v>
                </c:pt>
                <c:pt idx="58">
                  <c:v>-9</c:v>
                </c:pt>
                <c:pt idx="59">
                  <c:v>0</c:v>
                </c:pt>
                <c:pt idx="60">
                  <c:v>0</c:v>
                </c:pt>
                <c:pt idx="61">
                  <c:v>3</c:v>
                </c:pt>
                <c:pt idx="62">
                  <c:v>-16</c:v>
                </c:pt>
                <c:pt idx="63">
                  <c:v>-16</c:v>
                </c:pt>
                <c:pt idx="64">
                  <c:v>-11</c:v>
                </c:pt>
                <c:pt idx="65">
                  <c:v>4</c:v>
                </c:pt>
                <c:pt idx="66">
                  <c:v>0</c:v>
                </c:pt>
                <c:pt idx="67">
                  <c:v>1</c:v>
                </c:pt>
                <c:pt idx="68">
                  <c:v>-5</c:v>
                </c:pt>
                <c:pt idx="69">
                  <c:v>-7</c:v>
                </c:pt>
                <c:pt idx="70">
                  <c:v>-5</c:v>
                </c:pt>
                <c:pt idx="71">
                  <c:v>-7</c:v>
                </c:pt>
                <c:pt idx="72">
                  <c:v>-4</c:v>
                </c:pt>
                <c:pt idx="73">
                  <c:v>10</c:v>
                </c:pt>
                <c:pt idx="74">
                  <c:v>13</c:v>
                </c:pt>
                <c:pt idx="75">
                  <c:v>-3</c:v>
                </c:pt>
                <c:pt idx="76">
                  <c:v>-5</c:v>
                </c:pt>
              </c:numCache>
            </c:numRef>
          </c:val>
          <c:smooth val="0"/>
          <c:extLst xmlns:c16r2="http://schemas.microsoft.com/office/drawing/2015/06/chart">
            <c:ext xmlns:c16="http://schemas.microsoft.com/office/drawing/2014/chart" uri="{C3380CC4-5D6E-409C-BE32-E72D297353CC}">
              <c16:uniqueId val="{00000003-D318-449A-8DA4-2D77D79D9F7B}"/>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Analysis'!$B$116:$BZ$116</c:f>
              <c:numCache>
                <c:formatCode>General</c:formatCode>
                <c:ptCount val="77"/>
                <c:pt idx="0">
                  <c:v>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-12</c:v>
                </c:pt>
                <c:pt idx="32">
                  <c:v>0</c:v>
                </c:pt>
                <c:pt idx="33">
                  <c:v>0</c:v>
                </c:pt>
                <c:pt idx="34">
                  <c:v>0</c:v>
                </c:pt>
                <c:pt idx="35">
                  <c:v>0</c:v>
                </c:pt>
                <c:pt idx="36">
                  <c:v>10</c:v>
                </c:pt>
                <c:pt idx="37">
                  <c:v>0</c:v>
                </c:pt>
                <c:pt idx="38">
                  <c:v>-12</c:v>
                </c:pt>
                <c:pt idx="39">
                  <c:v>-17</c:v>
                </c:pt>
                <c:pt idx="40">
                  <c:v>0</c:v>
                </c:pt>
                <c:pt idx="41">
                  <c:v>0</c:v>
                </c:pt>
                <c:pt idx="42">
                  <c:v>0</c:v>
                </c:pt>
                <c:pt idx="43">
                  <c:v>0</c:v>
                </c:pt>
                <c:pt idx="44">
                  <c:v>0</c:v>
                </c:pt>
                <c:pt idx="45">
                  <c:v>0</c:v>
                </c:pt>
                <c:pt idx="46">
                  <c:v>0</c:v>
                </c:pt>
                <c:pt idx="47">
                  <c:v>10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-17</c:v>
                </c:pt>
                <c:pt idx="63">
                  <c:v>-16</c:v>
                </c:pt>
                <c:pt idx="64">
                  <c:v>-14</c:v>
                </c:pt>
                <c:pt idx="65">
                  <c:v>0</c:v>
                </c:pt>
                <c:pt idx="66">
                  <c:v>11</c:v>
                </c:pt>
                <c:pt idx="67">
                  <c:v>-12</c:v>
                </c:pt>
                <c:pt idx="68">
                  <c:v>0</c:v>
                </c:pt>
                <c:pt idx="69">
                  <c:v>-9</c:v>
                </c:pt>
                <c:pt idx="70">
                  <c:v>-13</c:v>
                </c:pt>
                <c:pt idx="71">
                  <c:v>-6</c:v>
                </c:pt>
                <c:pt idx="72">
                  <c:v>0</c:v>
                </c:pt>
                <c:pt idx="73">
                  <c:v>-2</c:v>
                </c:pt>
                <c:pt idx="74">
                  <c:v>-6</c:v>
                </c:pt>
                <c:pt idx="75">
                  <c:v>-15</c:v>
                </c:pt>
                <c:pt idx="76">
                  <c:v>-6</c:v>
                </c:pt>
              </c:numCache>
            </c:numRef>
          </c:val>
          <c:smooth val="0"/>
          <c:extLst xmlns:c16r2="http://schemas.microsoft.com/office/drawing/2015/06/chart">
            <c:ext xmlns:c16="http://schemas.microsoft.com/office/drawing/2014/chart" uri="{C3380CC4-5D6E-409C-BE32-E72D297353CC}">
              <c16:uniqueId val="{00000004-D318-449A-8DA4-2D77D79D9F7B}"/>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Analysis'!$B$136:$BZ$136</c:f>
              <c:numCache>
                <c:formatCode>General</c:formatCode>
                <c:ptCount val="77"/>
                <c:pt idx="0">
                  <c:v>0</c:v>
                </c:pt>
                <c:pt idx="1">
                  <c:v>0</c:v>
                </c:pt>
                <c:pt idx="2">
                  <c:v>8</c:v>
                </c:pt>
                <c:pt idx="3">
                  <c:v>0</c:v>
                </c:pt>
                <c:pt idx="4">
                  <c:v>0</c:v>
                </c:pt>
                <c:pt idx="5">
                  <c:v>0</c:v>
                </c:pt>
                <c:pt idx="6">
                  <c:v>0</c:v>
                </c:pt>
                <c:pt idx="7">
                  <c:v>0</c:v>
                </c:pt>
                <c:pt idx="8">
                  <c:v>0</c:v>
                </c:pt>
                <c:pt idx="9">
                  <c:v>0</c:v>
                </c:pt>
                <c:pt idx="10">
                  <c:v>0</c:v>
                </c:pt>
                <c:pt idx="11">
                  <c:v>0</c:v>
                </c:pt>
                <c:pt idx="12">
                  <c:v>-6</c:v>
                </c:pt>
                <c:pt idx="13">
                  <c:v>4</c:v>
                </c:pt>
                <c:pt idx="14">
                  <c:v>-1</c:v>
                </c:pt>
                <c:pt idx="15">
                  <c:v>-1</c:v>
                </c:pt>
                <c:pt idx="16">
                  <c:v>7</c:v>
                </c:pt>
                <c:pt idx="17">
                  <c:v>-7</c:v>
                </c:pt>
                <c:pt idx="18">
                  <c:v>0</c:v>
                </c:pt>
                <c:pt idx="19">
                  <c:v>-8</c:v>
                </c:pt>
                <c:pt idx="20">
                  <c:v>-1</c:v>
                </c:pt>
                <c:pt idx="21">
                  <c:v>0</c:v>
                </c:pt>
                <c:pt idx="22">
                  <c:v>-10</c:v>
                </c:pt>
                <c:pt idx="23">
                  <c:v>0</c:v>
                </c:pt>
                <c:pt idx="24">
                  <c:v>-1</c:v>
                </c:pt>
                <c:pt idx="25">
                  <c:v>6</c:v>
                </c:pt>
                <c:pt idx="26">
                  <c:v>-1</c:v>
                </c:pt>
                <c:pt idx="27">
                  <c:v>-5</c:v>
                </c:pt>
                <c:pt idx="28">
                  <c:v>0</c:v>
                </c:pt>
                <c:pt idx="29">
                  <c:v>0</c:v>
                </c:pt>
                <c:pt idx="30">
                  <c:v>-4</c:v>
                </c:pt>
                <c:pt idx="31">
                  <c:v>0</c:v>
                </c:pt>
                <c:pt idx="32">
                  <c:v>-8</c:v>
                </c:pt>
                <c:pt idx="33">
                  <c:v>0</c:v>
                </c:pt>
                <c:pt idx="34">
                  <c:v>10</c:v>
                </c:pt>
                <c:pt idx="35">
                  <c:v>-8</c:v>
                </c:pt>
                <c:pt idx="36">
                  <c:v>12</c:v>
                </c:pt>
                <c:pt idx="37">
                  <c:v>7</c:v>
                </c:pt>
                <c:pt idx="38">
                  <c:v>6</c:v>
                </c:pt>
                <c:pt idx="39">
                  <c:v>7</c:v>
                </c:pt>
                <c:pt idx="40">
                  <c:v>9</c:v>
                </c:pt>
                <c:pt idx="41">
                  <c:v>11</c:v>
                </c:pt>
                <c:pt idx="42">
                  <c:v>0</c:v>
                </c:pt>
                <c:pt idx="43">
                  <c:v>-3</c:v>
                </c:pt>
                <c:pt idx="44">
                  <c:v>0</c:v>
                </c:pt>
                <c:pt idx="45">
                  <c:v>-5</c:v>
                </c:pt>
                <c:pt idx="46">
                  <c:v>-6</c:v>
                </c:pt>
                <c:pt idx="47">
                  <c:v>0</c:v>
                </c:pt>
                <c:pt idx="48">
                  <c:v>8</c:v>
                </c:pt>
                <c:pt idx="49">
                  <c:v>5</c:v>
                </c:pt>
                <c:pt idx="50">
                  <c:v>9</c:v>
                </c:pt>
                <c:pt idx="51">
                  <c:v>6</c:v>
                </c:pt>
                <c:pt idx="52">
                  <c:v>7</c:v>
                </c:pt>
                <c:pt idx="53">
                  <c:v>7</c:v>
                </c:pt>
                <c:pt idx="54">
                  <c:v>7</c:v>
                </c:pt>
                <c:pt idx="55">
                  <c:v>-9</c:v>
                </c:pt>
                <c:pt idx="56">
                  <c:v>-11</c:v>
                </c:pt>
                <c:pt idx="57">
                  <c:v>-11</c:v>
                </c:pt>
                <c:pt idx="58">
                  <c:v>-8</c:v>
                </c:pt>
                <c:pt idx="59">
                  <c:v>-6</c:v>
                </c:pt>
                <c:pt idx="60">
                  <c:v>0</c:v>
                </c:pt>
                <c:pt idx="61">
                  <c:v>5</c:v>
                </c:pt>
                <c:pt idx="62">
                  <c:v>-5</c:v>
                </c:pt>
                <c:pt idx="63">
                  <c:v>-6</c:v>
                </c:pt>
                <c:pt idx="64">
                  <c:v>6</c:v>
                </c:pt>
                <c:pt idx="65">
                  <c:v>0</c:v>
                </c:pt>
                <c:pt idx="66">
                  <c:v>-8</c:v>
                </c:pt>
                <c:pt idx="67">
                  <c:v>-12</c:v>
                </c:pt>
                <c:pt idx="68">
                  <c:v>0</c:v>
                </c:pt>
                <c:pt idx="69">
                  <c:v>-11</c:v>
                </c:pt>
                <c:pt idx="70">
                  <c:v>-7</c:v>
                </c:pt>
                <c:pt idx="71">
                  <c:v>0</c:v>
                </c:pt>
                <c:pt idx="72">
                  <c:v>-5</c:v>
                </c:pt>
                <c:pt idx="73">
                  <c:v>8</c:v>
                </c:pt>
                <c:pt idx="74">
                  <c:v>5</c:v>
                </c:pt>
                <c:pt idx="75">
                  <c:v>-6</c:v>
                </c:pt>
                <c:pt idx="76">
                  <c:v>7</c:v>
                </c:pt>
              </c:numCache>
            </c:numRef>
          </c:val>
          <c:smooth val="0"/>
          <c:extLst xmlns:c16r2="http://schemas.microsoft.com/office/drawing/2015/06/chart">
            <c:ext xmlns:c16="http://schemas.microsoft.com/office/drawing/2014/chart" uri="{C3380CC4-5D6E-409C-BE32-E72D297353CC}">
              <c16:uniqueId val="{00000005-D318-449A-8DA4-2D77D79D9F7B}"/>
            </c:ext>
          </c:extLst>
        </c:ser>
        <c:dLbls>
          <c:showLegendKey val="0"/>
          <c:showVal val="0"/>
          <c:showCatName val="0"/>
          <c:showSerName val="0"/>
          <c:showPercent val="0"/>
          <c:showBubbleSize val="0"/>
        </c:dLbls>
        <c:marker val="1"/>
        <c:smooth val="0"/>
        <c:axId val="-1253452592"/>
        <c:axId val="-1253440080"/>
      </c:lineChart>
      <c:catAx>
        <c:axId val="-1253452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bg-BG"/>
          </a:p>
        </c:txPr>
        <c:crossAx val="-1253440080"/>
        <c:crosses val="autoZero"/>
        <c:auto val="1"/>
        <c:lblAlgn val="ctr"/>
        <c:lblOffset val="100"/>
        <c:noMultiLvlLbl val="0"/>
      </c:catAx>
      <c:valAx>
        <c:axId val="-125344008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34525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Apparel, Leather and Allied Products</a:t>
            </a:r>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Analysis'!$A$44</c:f>
              <c:strCache>
                <c:ptCount val="1"/>
                <c:pt idx="0">
                  <c:v>Apparel, Leather &amp; Allied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Analysis'!$B$44:$BZ$44</c:f>
              <c:numCache>
                <c:formatCode>General</c:formatCode>
                <c:ptCount val="77"/>
                <c:pt idx="0">
                  <c:v>0</c:v>
                </c:pt>
                <c:pt idx="1">
                  <c:v>-2</c:v>
                </c:pt>
                <c:pt idx="2">
                  <c:v>-7</c:v>
                </c:pt>
                <c:pt idx="3">
                  <c:v>-2</c:v>
                </c:pt>
                <c:pt idx="4">
                  <c:v>14</c:v>
                </c:pt>
                <c:pt idx="5">
                  <c:v>0</c:v>
                </c:pt>
                <c:pt idx="6">
                  <c:v>-6</c:v>
                </c:pt>
                <c:pt idx="7">
                  <c:v>-10</c:v>
                </c:pt>
                <c:pt idx="8">
                  <c:v>-9</c:v>
                </c:pt>
                <c:pt idx="9">
                  <c:v>-10</c:v>
                </c:pt>
                <c:pt idx="10">
                  <c:v>-10</c:v>
                </c:pt>
                <c:pt idx="11">
                  <c:v>-10</c:v>
                </c:pt>
                <c:pt idx="12">
                  <c:v>-7</c:v>
                </c:pt>
                <c:pt idx="13">
                  <c:v>-5</c:v>
                </c:pt>
                <c:pt idx="14">
                  <c:v>0</c:v>
                </c:pt>
                <c:pt idx="15">
                  <c:v>-6</c:v>
                </c:pt>
                <c:pt idx="16">
                  <c:v>8</c:v>
                </c:pt>
                <c:pt idx="17">
                  <c:v>-7</c:v>
                </c:pt>
                <c:pt idx="18">
                  <c:v>-10</c:v>
                </c:pt>
                <c:pt idx="19">
                  <c:v>-8</c:v>
                </c:pt>
                <c:pt idx="20">
                  <c:v>-7</c:v>
                </c:pt>
                <c:pt idx="21">
                  <c:v>-4</c:v>
                </c:pt>
                <c:pt idx="22">
                  <c:v>7</c:v>
                </c:pt>
                <c:pt idx="23">
                  <c:v>10</c:v>
                </c:pt>
                <c:pt idx="24">
                  <c:v>16</c:v>
                </c:pt>
                <c:pt idx="25">
                  <c:v>0</c:v>
                </c:pt>
                <c:pt idx="26">
                  <c:v>0</c:v>
                </c:pt>
                <c:pt idx="27">
                  <c:v>0</c:v>
                </c:pt>
                <c:pt idx="28">
                  <c:v>0</c:v>
                </c:pt>
                <c:pt idx="29">
                  <c:v>0</c:v>
                </c:pt>
                <c:pt idx="30">
                  <c:v>0</c:v>
                </c:pt>
                <c:pt idx="31">
                  <c:v>4</c:v>
                </c:pt>
                <c:pt idx="32">
                  <c:v>0</c:v>
                </c:pt>
                <c:pt idx="33">
                  <c:v>0</c:v>
                </c:pt>
                <c:pt idx="34">
                  <c:v>13</c:v>
                </c:pt>
                <c:pt idx="35">
                  <c:v>8</c:v>
                </c:pt>
                <c:pt idx="36">
                  <c:v>-2</c:v>
                </c:pt>
                <c:pt idx="37">
                  <c:v>-1</c:v>
                </c:pt>
                <c:pt idx="38">
                  <c:v>1</c:v>
                </c:pt>
                <c:pt idx="39">
                  <c:v>0</c:v>
                </c:pt>
                <c:pt idx="40">
                  <c:v>0</c:v>
                </c:pt>
                <c:pt idx="41">
                  <c:v>15</c:v>
                </c:pt>
                <c:pt idx="42">
                  <c:v>15</c:v>
                </c:pt>
                <c:pt idx="43">
                  <c:v>9</c:v>
                </c:pt>
                <c:pt idx="44">
                  <c:v>11</c:v>
                </c:pt>
                <c:pt idx="45">
                  <c:v>3</c:v>
                </c:pt>
                <c:pt idx="46">
                  <c:v>10</c:v>
                </c:pt>
                <c:pt idx="47">
                  <c:v>0</c:v>
                </c:pt>
                <c:pt idx="48">
                  <c:v>0</c:v>
                </c:pt>
                <c:pt idx="49">
                  <c:v>0</c:v>
                </c:pt>
                <c:pt idx="50">
                  <c:v>-5</c:v>
                </c:pt>
                <c:pt idx="51">
                  <c:v>-6</c:v>
                </c:pt>
                <c:pt idx="52">
                  <c:v>-5</c:v>
                </c:pt>
                <c:pt idx="53">
                  <c:v>-9</c:v>
                </c:pt>
                <c:pt idx="54">
                  <c:v>-7</c:v>
                </c:pt>
                <c:pt idx="55">
                  <c:v>-15</c:v>
                </c:pt>
                <c:pt idx="56">
                  <c:v>-11</c:v>
                </c:pt>
                <c:pt idx="57">
                  <c:v>5</c:v>
                </c:pt>
                <c:pt idx="58">
                  <c:v>-15</c:v>
                </c:pt>
                <c:pt idx="59">
                  <c:v>-7</c:v>
                </c:pt>
                <c:pt idx="60">
                  <c:v>0</c:v>
                </c:pt>
                <c:pt idx="61">
                  <c:v>8</c:v>
                </c:pt>
                <c:pt idx="62">
                  <c:v>0</c:v>
                </c:pt>
                <c:pt idx="63">
                  <c:v>4</c:v>
                </c:pt>
                <c:pt idx="64">
                  <c:v>9</c:v>
                </c:pt>
                <c:pt idx="65">
                  <c:v>6</c:v>
                </c:pt>
                <c:pt idx="66">
                  <c:v>6</c:v>
                </c:pt>
                <c:pt idx="67">
                  <c:v>-4</c:v>
                </c:pt>
                <c:pt idx="68">
                  <c:v>15</c:v>
                </c:pt>
                <c:pt idx="69">
                  <c:v>16</c:v>
                </c:pt>
                <c:pt idx="70">
                  <c:v>16</c:v>
                </c:pt>
                <c:pt idx="71">
                  <c:v>9</c:v>
                </c:pt>
                <c:pt idx="72">
                  <c:v>5</c:v>
                </c:pt>
                <c:pt idx="73">
                  <c:v>13</c:v>
                </c:pt>
                <c:pt idx="74">
                  <c:v>6</c:v>
                </c:pt>
                <c:pt idx="75">
                  <c:v>0</c:v>
                </c:pt>
                <c:pt idx="76">
                  <c:v>0</c:v>
                </c:pt>
              </c:numCache>
            </c:numRef>
          </c:val>
          <c:extLst xmlns:c16r2="http://schemas.microsoft.com/office/drawing/2015/06/chart">
            <c:ext xmlns:c16="http://schemas.microsoft.com/office/drawing/2014/chart" uri="{C3380CC4-5D6E-409C-BE32-E72D297353CC}">
              <c16:uniqueId val="{00000000-4162-4CFE-849C-F025B6561845}"/>
            </c:ext>
          </c:extLst>
        </c:ser>
        <c:dLbls>
          <c:showLegendKey val="0"/>
          <c:showVal val="0"/>
          <c:showCatName val="0"/>
          <c:showSerName val="0"/>
          <c:showPercent val="0"/>
          <c:showBubbleSize val="0"/>
        </c:dLbls>
        <c:gapWidth val="219"/>
        <c:overlap val="-27"/>
        <c:axId val="-1253450960"/>
        <c:axId val="-1253452048"/>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Analysis'!$B$65:$BZ$65</c:f>
              <c:numCache>
                <c:formatCode>General</c:formatCode>
                <c:ptCount val="77"/>
                <c:pt idx="0">
                  <c:v>0</c:v>
                </c:pt>
                <c:pt idx="1">
                  <c:v>-3</c:v>
                </c:pt>
                <c:pt idx="2">
                  <c:v>-8</c:v>
                </c:pt>
                <c:pt idx="3">
                  <c:v>0</c:v>
                </c:pt>
                <c:pt idx="4">
                  <c:v>11</c:v>
                </c:pt>
                <c:pt idx="5">
                  <c:v>0</c:v>
                </c:pt>
                <c:pt idx="6">
                  <c:v>-6</c:v>
                </c:pt>
                <c:pt idx="7">
                  <c:v>-9</c:v>
                </c:pt>
                <c:pt idx="8">
                  <c:v>-6</c:v>
                </c:pt>
                <c:pt idx="9">
                  <c:v>-8</c:v>
                </c:pt>
                <c:pt idx="10">
                  <c:v>-10</c:v>
                </c:pt>
                <c:pt idx="11">
                  <c:v>-7</c:v>
                </c:pt>
                <c:pt idx="12">
                  <c:v>-4</c:v>
                </c:pt>
                <c:pt idx="13">
                  <c:v>-3</c:v>
                </c:pt>
                <c:pt idx="14">
                  <c:v>15</c:v>
                </c:pt>
                <c:pt idx="15">
                  <c:v>-4</c:v>
                </c:pt>
                <c:pt idx="16">
                  <c:v>9</c:v>
                </c:pt>
                <c:pt idx="17">
                  <c:v>-5</c:v>
                </c:pt>
                <c:pt idx="18">
                  <c:v>-8</c:v>
                </c:pt>
                <c:pt idx="19">
                  <c:v>-6</c:v>
                </c:pt>
                <c:pt idx="20">
                  <c:v>8</c:v>
                </c:pt>
                <c:pt idx="21">
                  <c:v>-6</c:v>
                </c:pt>
                <c:pt idx="22">
                  <c:v>12</c:v>
                </c:pt>
                <c:pt idx="23">
                  <c:v>11</c:v>
                </c:pt>
                <c:pt idx="24">
                  <c:v>16</c:v>
                </c:pt>
                <c:pt idx="25">
                  <c:v>15</c:v>
                </c:pt>
                <c:pt idx="26">
                  <c:v>13</c:v>
                </c:pt>
                <c:pt idx="27">
                  <c:v>-1</c:v>
                </c:pt>
                <c:pt idx="28">
                  <c:v>-2</c:v>
                </c:pt>
                <c:pt idx="29">
                  <c:v>-1</c:v>
                </c:pt>
                <c:pt idx="30">
                  <c:v>0</c:v>
                </c:pt>
                <c:pt idx="31">
                  <c:v>14</c:v>
                </c:pt>
                <c:pt idx="32">
                  <c:v>11</c:v>
                </c:pt>
                <c:pt idx="33">
                  <c:v>0</c:v>
                </c:pt>
                <c:pt idx="34">
                  <c:v>14</c:v>
                </c:pt>
                <c:pt idx="35">
                  <c:v>11</c:v>
                </c:pt>
                <c:pt idx="36">
                  <c:v>0</c:v>
                </c:pt>
                <c:pt idx="37">
                  <c:v>-1</c:v>
                </c:pt>
                <c:pt idx="38">
                  <c:v>-1</c:v>
                </c:pt>
                <c:pt idx="39">
                  <c:v>-1</c:v>
                </c:pt>
                <c:pt idx="40">
                  <c:v>-1</c:v>
                </c:pt>
                <c:pt idx="41">
                  <c:v>15</c:v>
                </c:pt>
                <c:pt idx="42">
                  <c:v>0</c:v>
                </c:pt>
                <c:pt idx="43">
                  <c:v>0</c:v>
                </c:pt>
                <c:pt idx="44">
                  <c:v>10</c:v>
                </c:pt>
                <c:pt idx="45">
                  <c:v>0</c:v>
                </c:pt>
                <c:pt idx="46">
                  <c:v>0</c:v>
                </c:pt>
                <c:pt idx="47">
                  <c:v>11</c:v>
                </c:pt>
                <c:pt idx="48">
                  <c:v>0</c:v>
                </c:pt>
                <c:pt idx="49">
                  <c:v>-2</c:v>
                </c:pt>
                <c:pt idx="50">
                  <c:v>0</c:v>
                </c:pt>
                <c:pt idx="51">
                  <c:v>-4</c:v>
                </c:pt>
                <c:pt idx="52">
                  <c:v>-6</c:v>
                </c:pt>
                <c:pt idx="53">
                  <c:v>-10</c:v>
                </c:pt>
                <c:pt idx="54">
                  <c:v>-7</c:v>
                </c:pt>
                <c:pt idx="55">
                  <c:v>-11</c:v>
                </c:pt>
                <c:pt idx="56">
                  <c:v>-9</c:v>
                </c:pt>
                <c:pt idx="57">
                  <c:v>5</c:v>
                </c:pt>
                <c:pt idx="58">
                  <c:v>0</c:v>
                </c:pt>
                <c:pt idx="59">
                  <c:v>-3</c:v>
                </c:pt>
                <c:pt idx="60">
                  <c:v>12</c:v>
                </c:pt>
                <c:pt idx="61">
                  <c:v>7</c:v>
                </c:pt>
                <c:pt idx="62">
                  <c:v>0</c:v>
                </c:pt>
                <c:pt idx="63">
                  <c:v>0</c:v>
                </c:pt>
                <c:pt idx="64">
                  <c:v>0</c:v>
                </c:pt>
                <c:pt idx="65">
                  <c:v>0</c:v>
                </c:pt>
                <c:pt idx="66">
                  <c:v>0</c:v>
                </c:pt>
                <c:pt idx="67">
                  <c:v>-3</c:v>
                </c:pt>
                <c:pt idx="68">
                  <c:v>16</c:v>
                </c:pt>
                <c:pt idx="69">
                  <c:v>15</c:v>
                </c:pt>
                <c:pt idx="70">
                  <c:v>13</c:v>
                </c:pt>
                <c:pt idx="71">
                  <c:v>0</c:v>
                </c:pt>
                <c:pt idx="72">
                  <c:v>0</c:v>
                </c:pt>
                <c:pt idx="73">
                  <c:v>15</c:v>
                </c:pt>
                <c:pt idx="74">
                  <c:v>0</c:v>
                </c:pt>
                <c:pt idx="75">
                  <c:v>0</c:v>
                </c:pt>
                <c:pt idx="76">
                  <c:v>0</c:v>
                </c:pt>
              </c:numCache>
            </c:numRef>
          </c:val>
          <c:smooth val="0"/>
          <c:extLst xmlns:c16r2="http://schemas.microsoft.com/office/drawing/2015/06/chart">
            <c:ext xmlns:c16="http://schemas.microsoft.com/office/drawing/2014/chart" uri="{C3380CC4-5D6E-409C-BE32-E72D297353CC}">
              <c16:uniqueId val="{00000001-4162-4CFE-849C-F025B6561845}"/>
            </c:ext>
          </c:extLst>
        </c:ser>
        <c:ser>
          <c:idx val="2"/>
          <c:order val="2"/>
          <c:tx>
            <c:v>Production</c:v>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Analysis'!$B$85:$BZ$85</c:f>
              <c:numCache>
                <c:formatCode>General</c:formatCode>
                <c:ptCount val="77"/>
                <c:pt idx="0">
                  <c:v>0</c:v>
                </c:pt>
                <c:pt idx="1">
                  <c:v>-3</c:v>
                </c:pt>
                <c:pt idx="2">
                  <c:v>-4</c:v>
                </c:pt>
                <c:pt idx="3">
                  <c:v>0</c:v>
                </c:pt>
                <c:pt idx="4">
                  <c:v>11</c:v>
                </c:pt>
                <c:pt idx="5">
                  <c:v>0</c:v>
                </c:pt>
                <c:pt idx="6">
                  <c:v>0</c:v>
                </c:pt>
                <c:pt idx="7">
                  <c:v>-6</c:v>
                </c:pt>
                <c:pt idx="8">
                  <c:v>-4</c:v>
                </c:pt>
                <c:pt idx="9">
                  <c:v>-7</c:v>
                </c:pt>
                <c:pt idx="10">
                  <c:v>-9</c:v>
                </c:pt>
                <c:pt idx="11">
                  <c:v>-8</c:v>
                </c:pt>
                <c:pt idx="12">
                  <c:v>-5</c:v>
                </c:pt>
                <c:pt idx="13">
                  <c:v>-2</c:v>
                </c:pt>
                <c:pt idx="14">
                  <c:v>0</c:v>
                </c:pt>
                <c:pt idx="15">
                  <c:v>-6</c:v>
                </c:pt>
                <c:pt idx="16">
                  <c:v>0</c:v>
                </c:pt>
                <c:pt idx="17">
                  <c:v>-6</c:v>
                </c:pt>
                <c:pt idx="18">
                  <c:v>-8</c:v>
                </c:pt>
                <c:pt idx="19">
                  <c:v>-7</c:v>
                </c:pt>
                <c:pt idx="20">
                  <c:v>0</c:v>
                </c:pt>
                <c:pt idx="21">
                  <c:v>0</c:v>
                </c:pt>
                <c:pt idx="22">
                  <c:v>9</c:v>
                </c:pt>
                <c:pt idx="23">
                  <c:v>9</c:v>
                </c:pt>
                <c:pt idx="24">
                  <c:v>10</c:v>
                </c:pt>
                <c:pt idx="25">
                  <c:v>16</c:v>
                </c:pt>
                <c:pt idx="26">
                  <c:v>14</c:v>
                </c:pt>
                <c:pt idx="27">
                  <c:v>-1</c:v>
                </c:pt>
                <c:pt idx="28">
                  <c:v>-2</c:v>
                </c:pt>
                <c:pt idx="29">
                  <c:v>0</c:v>
                </c:pt>
                <c:pt idx="30">
                  <c:v>-4</c:v>
                </c:pt>
                <c:pt idx="31">
                  <c:v>12</c:v>
                </c:pt>
                <c:pt idx="32">
                  <c:v>14</c:v>
                </c:pt>
                <c:pt idx="33">
                  <c:v>0</c:v>
                </c:pt>
                <c:pt idx="34">
                  <c:v>13</c:v>
                </c:pt>
                <c:pt idx="35">
                  <c:v>11</c:v>
                </c:pt>
                <c:pt idx="36">
                  <c:v>-2</c:v>
                </c:pt>
                <c:pt idx="37">
                  <c:v>-2</c:v>
                </c:pt>
                <c:pt idx="38">
                  <c:v>14</c:v>
                </c:pt>
                <c:pt idx="39">
                  <c:v>-1</c:v>
                </c:pt>
                <c:pt idx="40">
                  <c:v>-1</c:v>
                </c:pt>
                <c:pt idx="41">
                  <c:v>14</c:v>
                </c:pt>
                <c:pt idx="42">
                  <c:v>14</c:v>
                </c:pt>
                <c:pt idx="43">
                  <c:v>12</c:v>
                </c:pt>
                <c:pt idx="44">
                  <c:v>11</c:v>
                </c:pt>
                <c:pt idx="45">
                  <c:v>10</c:v>
                </c:pt>
                <c:pt idx="46">
                  <c:v>10</c:v>
                </c:pt>
                <c:pt idx="47">
                  <c:v>0</c:v>
                </c:pt>
                <c:pt idx="48">
                  <c:v>0</c:v>
                </c:pt>
                <c:pt idx="49">
                  <c:v>-4</c:v>
                </c:pt>
                <c:pt idx="50">
                  <c:v>-3</c:v>
                </c:pt>
                <c:pt idx="51">
                  <c:v>-4</c:v>
                </c:pt>
                <c:pt idx="52">
                  <c:v>-5</c:v>
                </c:pt>
                <c:pt idx="53">
                  <c:v>-10</c:v>
                </c:pt>
                <c:pt idx="54">
                  <c:v>-9</c:v>
                </c:pt>
                <c:pt idx="55">
                  <c:v>-11</c:v>
                </c:pt>
                <c:pt idx="56">
                  <c:v>-9</c:v>
                </c:pt>
                <c:pt idx="57">
                  <c:v>7</c:v>
                </c:pt>
                <c:pt idx="58">
                  <c:v>-14</c:v>
                </c:pt>
                <c:pt idx="59">
                  <c:v>-7</c:v>
                </c:pt>
                <c:pt idx="60">
                  <c:v>-3</c:v>
                </c:pt>
                <c:pt idx="61">
                  <c:v>7</c:v>
                </c:pt>
                <c:pt idx="62">
                  <c:v>0</c:v>
                </c:pt>
                <c:pt idx="63">
                  <c:v>0</c:v>
                </c:pt>
                <c:pt idx="64">
                  <c:v>0</c:v>
                </c:pt>
                <c:pt idx="65">
                  <c:v>0</c:v>
                </c:pt>
                <c:pt idx="66">
                  <c:v>0</c:v>
                </c:pt>
                <c:pt idx="67">
                  <c:v>-3</c:v>
                </c:pt>
                <c:pt idx="68">
                  <c:v>0</c:v>
                </c:pt>
                <c:pt idx="69">
                  <c:v>14</c:v>
                </c:pt>
                <c:pt idx="70">
                  <c:v>13</c:v>
                </c:pt>
                <c:pt idx="71">
                  <c:v>0</c:v>
                </c:pt>
                <c:pt idx="72">
                  <c:v>0</c:v>
                </c:pt>
                <c:pt idx="73">
                  <c:v>0</c:v>
                </c:pt>
                <c:pt idx="74">
                  <c:v>0</c:v>
                </c:pt>
                <c:pt idx="75">
                  <c:v>0</c:v>
                </c:pt>
                <c:pt idx="76">
                  <c:v>0</c:v>
                </c:pt>
              </c:numCache>
            </c:numRef>
          </c:val>
          <c:smooth val="0"/>
          <c:extLst xmlns:c16r2="http://schemas.microsoft.com/office/drawing/2015/06/chart">
            <c:ext xmlns:c16="http://schemas.microsoft.com/office/drawing/2014/chart" uri="{C3380CC4-5D6E-409C-BE32-E72D297353CC}">
              <c16:uniqueId val="{00000002-4162-4CFE-849C-F025B6561845}"/>
            </c:ext>
          </c:extLst>
        </c:ser>
        <c:ser>
          <c:idx val="4"/>
          <c:order val="3"/>
          <c:tx>
            <c:v>Inventories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Analysis'!$B$145:$BZ$145</c:f>
              <c:numCache>
                <c:formatCode>General</c:formatCode>
                <c:ptCount val="77"/>
                <c:pt idx="0">
                  <c:v>-7</c:v>
                </c:pt>
                <c:pt idx="1">
                  <c:v>8</c:v>
                </c:pt>
                <c:pt idx="2">
                  <c:v>-4</c:v>
                </c:pt>
                <c:pt idx="3">
                  <c:v>-7</c:v>
                </c:pt>
                <c:pt idx="4">
                  <c:v>0</c:v>
                </c:pt>
                <c:pt idx="5">
                  <c:v>10</c:v>
                </c:pt>
                <c:pt idx="6">
                  <c:v>0</c:v>
                </c:pt>
                <c:pt idx="7">
                  <c:v>5</c:v>
                </c:pt>
                <c:pt idx="8">
                  <c:v>0</c:v>
                </c:pt>
                <c:pt idx="9">
                  <c:v>-11</c:v>
                </c:pt>
                <c:pt idx="10">
                  <c:v>-6</c:v>
                </c:pt>
                <c:pt idx="11">
                  <c:v>0</c:v>
                </c:pt>
                <c:pt idx="12">
                  <c:v>0</c:v>
                </c:pt>
                <c:pt idx="13">
                  <c:v>-11</c:v>
                </c:pt>
                <c:pt idx="14">
                  <c:v>0</c:v>
                </c:pt>
                <c:pt idx="15">
                  <c:v>4</c:v>
                </c:pt>
                <c:pt idx="16">
                  <c:v>0</c:v>
                </c:pt>
                <c:pt idx="17">
                  <c:v>8</c:v>
                </c:pt>
                <c:pt idx="18">
                  <c:v>3</c:v>
                </c:pt>
                <c:pt idx="19">
                  <c:v>8</c:v>
                </c:pt>
                <c:pt idx="20">
                  <c:v>-10</c:v>
                </c:pt>
                <c:pt idx="21">
                  <c:v>0</c:v>
                </c:pt>
                <c:pt idx="22">
                  <c:v>-9</c:v>
                </c:pt>
                <c:pt idx="23">
                  <c:v>0</c:v>
                </c:pt>
                <c:pt idx="24">
                  <c:v>8</c:v>
                </c:pt>
                <c:pt idx="25">
                  <c:v>-6</c:v>
                </c:pt>
                <c:pt idx="26">
                  <c:v>-9</c:v>
                </c:pt>
                <c:pt idx="27">
                  <c:v>0</c:v>
                </c:pt>
                <c:pt idx="28">
                  <c:v>0</c:v>
                </c:pt>
                <c:pt idx="29">
                  <c:v>-8</c:v>
                </c:pt>
                <c:pt idx="30">
                  <c:v>-5</c:v>
                </c:pt>
                <c:pt idx="31">
                  <c:v>-6</c:v>
                </c:pt>
                <c:pt idx="32">
                  <c:v>-11</c:v>
                </c:pt>
                <c:pt idx="33">
                  <c:v>0</c:v>
                </c:pt>
                <c:pt idx="34">
                  <c:v>-6</c:v>
                </c:pt>
                <c:pt idx="35">
                  <c:v>-7</c:v>
                </c:pt>
                <c:pt idx="36">
                  <c:v>0</c:v>
                </c:pt>
                <c:pt idx="37">
                  <c:v>9</c:v>
                </c:pt>
                <c:pt idx="38">
                  <c:v>0</c:v>
                </c:pt>
                <c:pt idx="39">
                  <c:v>8</c:v>
                </c:pt>
                <c:pt idx="40">
                  <c:v>10</c:v>
                </c:pt>
                <c:pt idx="41">
                  <c:v>-4</c:v>
                </c:pt>
                <c:pt idx="42">
                  <c:v>14</c:v>
                </c:pt>
                <c:pt idx="43">
                  <c:v>10</c:v>
                </c:pt>
                <c:pt idx="44">
                  <c:v>0</c:v>
                </c:pt>
                <c:pt idx="45">
                  <c:v>7</c:v>
                </c:pt>
                <c:pt idx="46">
                  <c:v>0</c:v>
                </c:pt>
                <c:pt idx="47">
                  <c:v>-6</c:v>
                </c:pt>
                <c:pt idx="48">
                  <c:v>0</c:v>
                </c:pt>
                <c:pt idx="49">
                  <c:v>7</c:v>
                </c:pt>
                <c:pt idx="50">
                  <c:v>-4</c:v>
                </c:pt>
                <c:pt idx="51">
                  <c:v>-5</c:v>
                </c:pt>
                <c:pt idx="52">
                  <c:v>-5</c:v>
                </c:pt>
                <c:pt idx="53">
                  <c:v>-8</c:v>
                </c:pt>
                <c:pt idx="54">
                  <c:v>0</c:v>
                </c:pt>
                <c:pt idx="55">
                  <c:v>-10</c:v>
                </c:pt>
                <c:pt idx="56">
                  <c:v>-10</c:v>
                </c:pt>
                <c:pt idx="57">
                  <c:v>-12</c:v>
                </c:pt>
                <c:pt idx="58">
                  <c:v>-11</c:v>
                </c:pt>
                <c:pt idx="59">
                  <c:v>-7</c:v>
                </c:pt>
                <c:pt idx="60">
                  <c:v>-9</c:v>
                </c:pt>
                <c:pt idx="61">
                  <c:v>-11</c:v>
                </c:pt>
                <c:pt idx="62">
                  <c:v>-6</c:v>
                </c:pt>
                <c:pt idx="63">
                  <c:v>-7</c:v>
                </c:pt>
                <c:pt idx="64">
                  <c:v>0</c:v>
                </c:pt>
                <c:pt idx="65">
                  <c:v>0</c:v>
                </c:pt>
                <c:pt idx="66">
                  <c:v>2</c:v>
                </c:pt>
                <c:pt idx="67">
                  <c:v>4</c:v>
                </c:pt>
                <c:pt idx="68">
                  <c:v>0</c:v>
                </c:pt>
                <c:pt idx="69">
                  <c:v>5</c:v>
                </c:pt>
                <c:pt idx="70">
                  <c:v>8</c:v>
                </c:pt>
                <c:pt idx="71">
                  <c:v>0</c:v>
                </c:pt>
                <c:pt idx="72">
                  <c:v>0</c:v>
                </c:pt>
                <c:pt idx="73">
                  <c:v>0</c:v>
                </c:pt>
                <c:pt idx="74">
                  <c:v>0</c:v>
                </c:pt>
                <c:pt idx="75">
                  <c:v>-7</c:v>
                </c:pt>
                <c:pt idx="76">
                  <c:v>-7</c:v>
                </c:pt>
              </c:numCache>
            </c:numRef>
          </c:val>
          <c:smooth val="0"/>
          <c:extLst xmlns:c16r2="http://schemas.microsoft.com/office/drawing/2015/06/chart">
            <c:ext xmlns:c16="http://schemas.microsoft.com/office/drawing/2014/chart" uri="{C3380CC4-5D6E-409C-BE32-E72D297353CC}">
              <c16:uniqueId val="{00000004-4162-4CFE-849C-F025B6561845}"/>
            </c:ext>
          </c:extLst>
        </c:ser>
        <c:ser>
          <c:idx val="5"/>
          <c:order val="4"/>
          <c:tx>
            <c:v>Deliveries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Analysis'!$B$125:$BZ$125</c:f>
              <c:numCache>
                <c:formatCode>General</c:formatCode>
                <c:ptCount val="7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1</c:v>
                </c:pt>
                <c:pt idx="27">
                  <c:v>0</c:v>
                </c:pt>
                <c:pt idx="28">
                  <c:v>0</c:v>
                </c:pt>
                <c:pt idx="29">
                  <c:v>0</c:v>
                </c:pt>
                <c:pt idx="30">
                  <c:v>0</c:v>
                </c:pt>
                <c:pt idx="31">
                  <c:v>-13</c:v>
                </c:pt>
                <c:pt idx="32">
                  <c:v>0</c:v>
                </c:pt>
                <c:pt idx="33">
                  <c:v>-10</c:v>
                </c:pt>
                <c:pt idx="34">
                  <c:v>-12</c:v>
                </c:pt>
                <c:pt idx="35">
                  <c:v>-11</c:v>
                </c:pt>
                <c:pt idx="36">
                  <c:v>0</c:v>
                </c:pt>
                <c:pt idx="37">
                  <c:v>0</c:v>
                </c:pt>
                <c:pt idx="38">
                  <c:v>-16</c:v>
                </c:pt>
                <c:pt idx="39">
                  <c:v>-16</c:v>
                </c:pt>
                <c:pt idx="40">
                  <c:v>-10</c:v>
                </c:pt>
                <c:pt idx="41">
                  <c:v>-14</c:v>
                </c:pt>
                <c:pt idx="42">
                  <c:v>-17</c:v>
                </c:pt>
                <c:pt idx="43">
                  <c:v>-12</c:v>
                </c:pt>
                <c:pt idx="44">
                  <c:v>-14</c:v>
                </c:pt>
                <c:pt idx="45">
                  <c:v>0</c:v>
                </c:pt>
                <c:pt idx="46">
                  <c:v>-12</c:v>
                </c:pt>
                <c:pt idx="47">
                  <c:v>0</c:v>
                </c:pt>
                <c:pt idx="48">
                  <c:v>-11</c:v>
                </c:pt>
                <c:pt idx="49">
                  <c:v>0</c:v>
                </c:pt>
                <c:pt idx="50">
                  <c:v>0</c:v>
                </c:pt>
                <c:pt idx="51">
                  <c:v>0</c:v>
                </c:pt>
                <c:pt idx="52">
                  <c:v>0</c:v>
                </c:pt>
                <c:pt idx="53">
                  <c:v>-5</c:v>
                </c:pt>
                <c:pt idx="54">
                  <c:v>0</c:v>
                </c:pt>
                <c:pt idx="55">
                  <c:v>0</c:v>
                </c:pt>
                <c:pt idx="56">
                  <c:v>-6</c:v>
                </c:pt>
                <c:pt idx="57">
                  <c:v>-6</c:v>
                </c:pt>
                <c:pt idx="58">
                  <c:v>0</c:v>
                </c:pt>
                <c:pt idx="59">
                  <c:v>0</c:v>
                </c:pt>
                <c:pt idx="60">
                  <c:v>-12</c:v>
                </c:pt>
                <c:pt idx="61">
                  <c:v>-16</c:v>
                </c:pt>
                <c:pt idx="62">
                  <c:v>-9</c:v>
                </c:pt>
                <c:pt idx="63">
                  <c:v>-17</c:v>
                </c:pt>
                <c:pt idx="64">
                  <c:v>0</c:v>
                </c:pt>
                <c:pt idx="65">
                  <c:v>0</c:v>
                </c:pt>
                <c:pt idx="66">
                  <c:v>0</c:v>
                </c:pt>
                <c:pt idx="67">
                  <c:v>0</c:v>
                </c:pt>
                <c:pt idx="68">
                  <c:v>0</c:v>
                </c:pt>
                <c:pt idx="69">
                  <c:v>0</c:v>
                </c:pt>
                <c:pt idx="70">
                  <c:v>0</c:v>
                </c:pt>
                <c:pt idx="71">
                  <c:v>-17</c:v>
                </c:pt>
                <c:pt idx="72">
                  <c:v>-16</c:v>
                </c:pt>
                <c:pt idx="73">
                  <c:v>0</c:v>
                </c:pt>
                <c:pt idx="74">
                  <c:v>-17</c:v>
                </c:pt>
                <c:pt idx="75">
                  <c:v>-16</c:v>
                </c:pt>
                <c:pt idx="76">
                  <c:v>-17</c:v>
                </c:pt>
              </c:numCache>
            </c:numRef>
          </c:val>
          <c:smooth val="0"/>
          <c:extLst xmlns:c16r2="http://schemas.microsoft.com/office/drawing/2015/06/chart">
            <c:ext xmlns:c16="http://schemas.microsoft.com/office/drawing/2014/chart" uri="{C3380CC4-5D6E-409C-BE32-E72D297353CC}">
              <c16:uniqueId val="{00000005-4162-4CFE-849C-F025B6561845}"/>
            </c:ext>
          </c:extLst>
        </c:ser>
        <c:ser>
          <c:idx val="3"/>
          <c:order val="5"/>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Analysis'!$B$105:$BZ$105</c:f>
              <c:numCache>
                <c:formatCode>General</c:formatCode>
                <c:ptCount val="77"/>
                <c:pt idx="0">
                  <c:v>8</c:v>
                </c:pt>
                <c:pt idx="1">
                  <c:v>0</c:v>
                </c:pt>
                <c:pt idx="2">
                  <c:v>-7</c:v>
                </c:pt>
                <c:pt idx="3">
                  <c:v>0</c:v>
                </c:pt>
                <c:pt idx="4">
                  <c:v>0</c:v>
                </c:pt>
                <c:pt idx="5">
                  <c:v>-3</c:v>
                </c:pt>
                <c:pt idx="6">
                  <c:v>-7</c:v>
                </c:pt>
                <c:pt idx="7">
                  <c:v>-8</c:v>
                </c:pt>
                <c:pt idx="8">
                  <c:v>0</c:v>
                </c:pt>
                <c:pt idx="9">
                  <c:v>-5</c:v>
                </c:pt>
                <c:pt idx="10">
                  <c:v>-9</c:v>
                </c:pt>
                <c:pt idx="11">
                  <c:v>-9</c:v>
                </c:pt>
                <c:pt idx="12">
                  <c:v>-7</c:v>
                </c:pt>
                <c:pt idx="13">
                  <c:v>-7</c:v>
                </c:pt>
                <c:pt idx="14">
                  <c:v>-5</c:v>
                </c:pt>
                <c:pt idx="15">
                  <c:v>-6</c:v>
                </c:pt>
                <c:pt idx="16">
                  <c:v>0</c:v>
                </c:pt>
                <c:pt idx="17">
                  <c:v>-7</c:v>
                </c:pt>
                <c:pt idx="18">
                  <c:v>-9</c:v>
                </c:pt>
                <c:pt idx="19">
                  <c:v>0</c:v>
                </c:pt>
                <c:pt idx="20">
                  <c:v>-5</c:v>
                </c:pt>
                <c:pt idx="21">
                  <c:v>-8</c:v>
                </c:pt>
                <c:pt idx="22">
                  <c:v>-6</c:v>
                </c:pt>
                <c:pt idx="23">
                  <c:v>0</c:v>
                </c:pt>
                <c:pt idx="24">
                  <c:v>0</c:v>
                </c:pt>
                <c:pt idx="25">
                  <c:v>-3</c:v>
                </c:pt>
                <c:pt idx="26">
                  <c:v>-4</c:v>
                </c:pt>
                <c:pt idx="27">
                  <c:v>-4</c:v>
                </c:pt>
                <c:pt idx="28">
                  <c:v>-2</c:v>
                </c:pt>
                <c:pt idx="29">
                  <c:v>-3</c:v>
                </c:pt>
                <c:pt idx="30">
                  <c:v>-2</c:v>
                </c:pt>
                <c:pt idx="31">
                  <c:v>-3</c:v>
                </c:pt>
                <c:pt idx="32">
                  <c:v>-1</c:v>
                </c:pt>
                <c:pt idx="33">
                  <c:v>-2</c:v>
                </c:pt>
                <c:pt idx="34">
                  <c:v>-2</c:v>
                </c:pt>
                <c:pt idx="35">
                  <c:v>0</c:v>
                </c:pt>
                <c:pt idx="36">
                  <c:v>0</c:v>
                </c:pt>
                <c:pt idx="37">
                  <c:v>0</c:v>
                </c:pt>
                <c:pt idx="38">
                  <c:v>0</c:v>
                </c:pt>
                <c:pt idx="39">
                  <c:v>-3</c:v>
                </c:pt>
                <c:pt idx="40">
                  <c:v>0</c:v>
                </c:pt>
                <c:pt idx="41">
                  <c:v>13</c:v>
                </c:pt>
                <c:pt idx="42">
                  <c:v>0</c:v>
                </c:pt>
                <c:pt idx="43">
                  <c:v>-2</c:v>
                </c:pt>
                <c:pt idx="44">
                  <c:v>-2</c:v>
                </c:pt>
                <c:pt idx="45">
                  <c:v>-4</c:v>
                </c:pt>
                <c:pt idx="46">
                  <c:v>0</c:v>
                </c:pt>
                <c:pt idx="47">
                  <c:v>0</c:v>
                </c:pt>
                <c:pt idx="48">
                  <c:v>10</c:v>
                </c:pt>
                <c:pt idx="49">
                  <c:v>-4</c:v>
                </c:pt>
                <c:pt idx="50">
                  <c:v>-4</c:v>
                </c:pt>
                <c:pt idx="51">
                  <c:v>0</c:v>
                </c:pt>
                <c:pt idx="52">
                  <c:v>0</c:v>
                </c:pt>
                <c:pt idx="53">
                  <c:v>-6</c:v>
                </c:pt>
                <c:pt idx="54">
                  <c:v>-7</c:v>
                </c:pt>
                <c:pt idx="55">
                  <c:v>-10</c:v>
                </c:pt>
                <c:pt idx="56">
                  <c:v>-9</c:v>
                </c:pt>
                <c:pt idx="57">
                  <c:v>0</c:v>
                </c:pt>
                <c:pt idx="58">
                  <c:v>-11</c:v>
                </c:pt>
                <c:pt idx="59">
                  <c:v>0</c:v>
                </c:pt>
                <c:pt idx="60">
                  <c:v>0</c:v>
                </c:pt>
                <c:pt idx="61">
                  <c:v>-11</c:v>
                </c:pt>
                <c:pt idx="62">
                  <c:v>0</c:v>
                </c:pt>
                <c:pt idx="63">
                  <c:v>2</c:v>
                </c:pt>
                <c:pt idx="64">
                  <c:v>5</c:v>
                </c:pt>
                <c:pt idx="65">
                  <c:v>5</c:v>
                </c:pt>
                <c:pt idx="66">
                  <c:v>0</c:v>
                </c:pt>
                <c:pt idx="67">
                  <c:v>-6</c:v>
                </c:pt>
                <c:pt idx="68">
                  <c:v>11</c:v>
                </c:pt>
                <c:pt idx="69">
                  <c:v>0</c:v>
                </c:pt>
                <c:pt idx="70">
                  <c:v>8</c:v>
                </c:pt>
                <c:pt idx="71">
                  <c:v>0</c:v>
                </c:pt>
                <c:pt idx="72">
                  <c:v>0</c:v>
                </c:pt>
                <c:pt idx="73">
                  <c:v>0</c:v>
                </c:pt>
                <c:pt idx="74">
                  <c:v>0</c:v>
                </c:pt>
                <c:pt idx="75">
                  <c:v>0</c:v>
                </c:pt>
                <c:pt idx="76">
                  <c:v>0</c:v>
                </c:pt>
              </c:numCache>
            </c:numRef>
          </c:val>
          <c:smooth val="0"/>
          <c:extLst xmlns:c16r2="http://schemas.microsoft.com/office/drawing/2015/06/chart">
            <c:ext xmlns:c16="http://schemas.microsoft.com/office/drawing/2014/chart" uri="{C3380CC4-5D6E-409C-BE32-E72D297353CC}">
              <c16:uniqueId val="{00000000-C47B-41A3-9109-F37449128AC4}"/>
            </c:ext>
          </c:extLst>
        </c:ser>
        <c:dLbls>
          <c:showLegendKey val="0"/>
          <c:showVal val="0"/>
          <c:showCatName val="0"/>
          <c:showSerName val="0"/>
          <c:showPercent val="0"/>
          <c:showBubbleSize val="0"/>
        </c:dLbls>
        <c:marker val="1"/>
        <c:smooth val="0"/>
        <c:axId val="-1253450960"/>
        <c:axId val="-1253452048"/>
      </c:lineChart>
      <c:catAx>
        <c:axId val="-125345096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53452048"/>
        <c:crosses val="autoZero"/>
        <c:auto val="1"/>
        <c:lblAlgn val="ctr"/>
        <c:lblOffset val="100"/>
        <c:noMultiLvlLbl val="0"/>
      </c:catAx>
      <c:valAx>
        <c:axId val="-125345204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34509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25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Paper products</a:t>
            </a:r>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1.3530916650833091E-2"/>
          <c:y val="1.3812622815916234E-2"/>
          <c:w val="0.98482150921267675"/>
          <c:h val="0.95662310322566912"/>
        </c:manualLayout>
      </c:layout>
      <c:barChart>
        <c:barDir val="col"/>
        <c:grouping val="clustered"/>
        <c:varyColors val="0"/>
        <c:ser>
          <c:idx val="0"/>
          <c:order val="0"/>
          <c:tx>
            <c:strRef>
              <c:f>'MAIN Analysis'!$A$34</c:f>
              <c:strCache>
                <c:ptCount val="1"/>
                <c:pt idx="0">
                  <c:v>Paper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Analysis'!$B$34:$BZ$34</c:f>
              <c:numCache>
                <c:formatCode>General</c:formatCode>
                <c:ptCount val="77"/>
                <c:pt idx="0">
                  <c:v>7</c:v>
                </c:pt>
                <c:pt idx="1">
                  <c:v>12</c:v>
                </c:pt>
                <c:pt idx="2">
                  <c:v>10</c:v>
                </c:pt>
                <c:pt idx="3">
                  <c:v>8</c:v>
                </c:pt>
                <c:pt idx="4">
                  <c:v>12</c:v>
                </c:pt>
                <c:pt idx="5">
                  <c:v>2</c:v>
                </c:pt>
                <c:pt idx="6">
                  <c:v>8</c:v>
                </c:pt>
                <c:pt idx="7">
                  <c:v>2</c:v>
                </c:pt>
                <c:pt idx="8">
                  <c:v>2</c:v>
                </c:pt>
                <c:pt idx="9">
                  <c:v>0</c:v>
                </c:pt>
                <c:pt idx="10">
                  <c:v>4</c:v>
                </c:pt>
                <c:pt idx="11">
                  <c:v>-7</c:v>
                </c:pt>
                <c:pt idx="12">
                  <c:v>1</c:v>
                </c:pt>
                <c:pt idx="13">
                  <c:v>3</c:v>
                </c:pt>
                <c:pt idx="14">
                  <c:v>9</c:v>
                </c:pt>
                <c:pt idx="15">
                  <c:v>8</c:v>
                </c:pt>
                <c:pt idx="16">
                  <c:v>7</c:v>
                </c:pt>
                <c:pt idx="17">
                  <c:v>-1</c:v>
                </c:pt>
                <c:pt idx="18">
                  <c:v>-4</c:v>
                </c:pt>
                <c:pt idx="19">
                  <c:v>1</c:v>
                </c:pt>
                <c:pt idx="20">
                  <c:v>4</c:v>
                </c:pt>
                <c:pt idx="21">
                  <c:v>9</c:v>
                </c:pt>
                <c:pt idx="22">
                  <c:v>6</c:v>
                </c:pt>
                <c:pt idx="23">
                  <c:v>9</c:v>
                </c:pt>
                <c:pt idx="24">
                  <c:v>9</c:v>
                </c:pt>
                <c:pt idx="25">
                  <c:v>7</c:v>
                </c:pt>
                <c:pt idx="26">
                  <c:v>10</c:v>
                </c:pt>
                <c:pt idx="27">
                  <c:v>8</c:v>
                </c:pt>
                <c:pt idx="28">
                  <c:v>13</c:v>
                </c:pt>
                <c:pt idx="29">
                  <c:v>9</c:v>
                </c:pt>
                <c:pt idx="30">
                  <c:v>8</c:v>
                </c:pt>
                <c:pt idx="31">
                  <c:v>12</c:v>
                </c:pt>
                <c:pt idx="32">
                  <c:v>16</c:v>
                </c:pt>
                <c:pt idx="33">
                  <c:v>14</c:v>
                </c:pt>
                <c:pt idx="34">
                  <c:v>14</c:v>
                </c:pt>
                <c:pt idx="35">
                  <c:v>5</c:v>
                </c:pt>
                <c:pt idx="36">
                  <c:v>3</c:v>
                </c:pt>
                <c:pt idx="37">
                  <c:v>14</c:v>
                </c:pt>
                <c:pt idx="38">
                  <c:v>12</c:v>
                </c:pt>
                <c:pt idx="39">
                  <c:v>2</c:v>
                </c:pt>
                <c:pt idx="40">
                  <c:v>9</c:v>
                </c:pt>
                <c:pt idx="41">
                  <c:v>12</c:v>
                </c:pt>
                <c:pt idx="42">
                  <c:v>13</c:v>
                </c:pt>
                <c:pt idx="43">
                  <c:v>8</c:v>
                </c:pt>
                <c:pt idx="44">
                  <c:v>1</c:v>
                </c:pt>
                <c:pt idx="45">
                  <c:v>11</c:v>
                </c:pt>
                <c:pt idx="46">
                  <c:v>-2</c:v>
                </c:pt>
                <c:pt idx="47">
                  <c:v>0</c:v>
                </c:pt>
                <c:pt idx="48">
                  <c:v>11</c:v>
                </c:pt>
                <c:pt idx="49">
                  <c:v>-1</c:v>
                </c:pt>
                <c:pt idx="50">
                  <c:v>2</c:v>
                </c:pt>
                <c:pt idx="51">
                  <c:v>-2</c:v>
                </c:pt>
                <c:pt idx="52">
                  <c:v>4</c:v>
                </c:pt>
                <c:pt idx="53">
                  <c:v>-4</c:v>
                </c:pt>
                <c:pt idx="54">
                  <c:v>-2</c:v>
                </c:pt>
                <c:pt idx="55">
                  <c:v>-10</c:v>
                </c:pt>
                <c:pt idx="56">
                  <c:v>-1</c:v>
                </c:pt>
                <c:pt idx="57">
                  <c:v>3</c:v>
                </c:pt>
                <c:pt idx="58">
                  <c:v>-9</c:v>
                </c:pt>
                <c:pt idx="59">
                  <c:v>0</c:v>
                </c:pt>
                <c:pt idx="60">
                  <c:v>10</c:v>
                </c:pt>
                <c:pt idx="61">
                  <c:v>6</c:v>
                </c:pt>
                <c:pt idx="62">
                  <c:v>2</c:v>
                </c:pt>
                <c:pt idx="63">
                  <c:v>2</c:v>
                </c:pt>
                <c:pt idx="64">
                  <c:v>2</c:v>
                </c:pt>
                <c:pt idx="65">
                  <c:v>0</c:v>
                </c:pt>
                <c:pt idx="66">
                  <c:v>2</c:v>
                </c:pt>
                <c:pt idx="67">
                  <c:v>14</c:v>
                </c:pt>
                <c:pt idx="68">
                  <c:v>8</c:v>
                </c:pt>
                <c:pt idx="69">
                  <c:v>5</c:v>
                </c:pt>
                <c:pt idx="70">
                  <c:v>8</c:v>
                </c:pt>
                <c:pt idx="71">
                  <c:v>8</c:v>
                </c:pt>
                <c:pt idx="72">
                  <c:v>13</c:v>
                </c:pt>
                <c:pt idx="73">
                  <c:v>7</c:v>
                </c:pt>
                <c:pt idx="74">
                  <c:v>4</c:v>
                </c:pt>
                <c:pt idx="75">
                  <c:v>2</c:v>
                </c:pt>
                <c:pt idx="76">
                  <c:v>4</c:v>
                </c:pt>
              </c:numCache>
            </c:numRef>
          </c:val>
          <c:extLst xmlns:c16r2="http://schemas.microsoft.com/office/drawing/2015/06/chart">
            <c:ext xmlns:c16="http://schemas.microsoft.com/office/drawing/2014/chart" uri="{C3380CC4-5D6E-409C-BE32-E72D297353CC}">
              <c16:uniqueId val="{00000000-EF6F-438B-9409-43D9F0C4254E}"/>
            </c:ext>
          </c:extLst>
        </c:ser>
        <c:dLbls>
          <c:showLegendKey val="0"/>
          <c:showVal val="0"/>
          <c:showCatName val="0"/>
          <c:showSerName val="0"/>
          <c:showPercent val="0"/>
          <c:showBubbleSize val="0"/>
        </c:dLbls>
        <c:gapWidth val="219"/>
        <c:overlap val="-27"/>
        <c:axId val="-1253449328"/>
        <c:axId val="-1253441712"/>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Analysis'!$B$55:$BZ$55</c:f>
              <c:numCache>
                <c:formatCode>General</c:formatCode>
                <c:ptCount val="77"/>
                <c:pt idx="0">
                  <c:v>7</c:v>
                </c:pt>
                <c:pt idx="1">
                  <c:v>10</c:v>
                </c:pt>
                <c:pt idx="2">
                  <c:v>8</c:v>
                </c:pt>
                <c:pt idx="3">
                  <c:v>7</c:v>
                </c:pt>
                <c:pt idx="4">
                  <c:v>8</c:v>
                </c:pt>
                <c:pt idx="5">
                  <c:v>7</c:v>
                </c:pt>
                <c:pt idx="6">
                  <c:v>5</c:v>
                </c:pt>
                <c:pt idx="7">
                  <c:v>0</c:v>
                </c:pt>
                <c:pt idx="8">
                  <c:v>0</c:v>
                </c:pt>
                <c:pt idx="9">
                  <c:v>-7</c:v>
                </c:pt>
                <c:pt idx="10">
                  <c:v>2</c:v>
                </c:pt>
                <c:pt idx="11">
                  <c:v>-6</c:v>
                </c:pt>
                <c:pt idx="12">
                  <c:v>-3</c:v>
                </c:pt>
                <c:pt idx="13">
                  <c:v>2</c:v>
                </c:pt>
                <c:pt idx="14">
                  <c:v>13</c:v>
                </c:pt>
                <c:pt idx="15">
                  <c:v>2</c:v>
                </c:pt>
                <c:pt idx="16">
                  <c:v>1</c:v>
                </c:pt>
                <c:pt idx="17">
                  <c:v>1</c:v>
                </c:pt>
                <c:pt idx="18">
                  <c:v>-1</c:v>
                </c:pt>
                <c:pt idx="19">
                  <c:v>2</c:v>
                </c:pt>
                <c:pt idx="20">
                  <c:v>4</c:v>
                </c:pt>
                <c:pt idx="21">
                  <c:v>6</c:v>
                </c:pt>
                <c:pt idx="22">
                  <c:v>7</c:v>
                </c:pt>
                <c:pt idx="23">
                  <c:v>8</c:v>
                </c:pt>
                <c:pt idx="24">
                  <c:v>8</c:v>
                </c:pt>
                <c:pt idx="25">
                  <c:v>14</c:v>
                </c:pt>
                <c:pt idx="26">
                  <c:v>4</c:v>
                </c:pt>
                <c:pt idx="27">
                  <c:v>14</c:v>
                </c:pt>
                <c:pt idx="28">
                  <c:v>11</c:v>
                </c:pt>
                <c:pt idx="29">
                  <c:v>4</c:v>
                </c:pt>
                <c:pt idx="30">
                  <c:v>10</c:v>
                </c:pt>
                <c:pt idx="31">
                  <c:v>10</c:v>
                </c:pt>
                <c:pt idx="32">
                  <c:v>12</c:v>
                </c:pt>
                <c:pt idx="33">
                  <c:v>13</c:v>
                </c:pt>
                <c:pt idx="34">
                  <c:v>8</c:v>
                </c:pt>
                <c:pt idx="35">
                  <c:v>3</c:v>
                </c:pt>
                <c:pt idx="36">
                  <c:v>14</c:v>
                </c:pt>
                <c:pt idx="37">
                  <c:v>12</c:v>
                </c:pt>
                <c:pt idx="38">
                  <c:v>10</c:v>
                </c:pt>
                <c:pt idx="39">
                  <c:v>0</c:v>
                </c:pt>
                <c:pt idx="40">
                  <c:v>1</c:v>
                </c:pt>
                <c:pt idx="41">
                  <c:v>6</c:v>
                </c:pt>
                <c:pt idx="42">
                  <c:v>11</c:v>
                </c:pt>
                <c:pt idx="43">
                  <c:v>6</c:v>
                </c:pt>
                <c:pt idx="44">
                  <c:v>-1</c:v>
                </c:pt>
                <c:pt idx="45">
                  <c:v>6</c:v>
                </c:pt>
                <c:pt idx="46">
                  <c:v>-2</c:v>
                </c:pt>
                <c:pt idx="47">
                  <c:v>0</c:v>
                </c:pt>
                <c:pt idx="48">
                  <c:v>4</c:v>
                </c:pt>
                <c:pt idx="49">
                  <c:v>-1</c:v>
                </c:pt>
                <c:pt idx="50">
                  <c:v>7</c:v>
                </c:pt>
                <c:pt idx="51">
                  <c:v>-1</c:v>
                </c:pt>
                <c:pt idx="52">
                  <c:v>2</c:v>
                </c:pt>
                <c:pt idx="53">
                  <c:v>-2</c:v>
                </c:pt>
                <c:pt idx="54">
                  <c:v>-2</c:v>
                </c:pt>
                <c:pt idx="55">
                  <c:v>-4</c:v>
                </c:pt>
                <c:pt idx="56">
                  <c:v>0</c:v>
                </c:pt>
                <c:pt idx="57">
                  <c:v>3</c:v>
                </c:pt>
                <c:pt idx="58">
                  <c:v>-5</c:v>
                </c:pt>
                <c:pt idx="59">
                  <c:v>0</c:v>
                </c:pt>
                <c:pt idx="60">
                  <c:v>15</c:v>
                </c:pt>
                <c:pt idx="61">
                  <c:v>3</c:v>
                </c:pt>
                <c:pt idx="62">
                  <c:v>1</c:v>
                </c:pt>
                <c:pt idx="63">
                  <c:v>1</c:v>
                </c:pt>
                <c:pt idx="64">
                  <c:v>0</c:v>
                </c:pt>
                <c:pt idx="65">
                  <c:v>-1</c:v>
                </c:pt>
                <c:pt idx="66">
                  <c:v>8</c:v>
                </c:pt>
                <c:pt idx="67">
                  <c:v>8</c:v>
                </c:pt>
                <c:pt idx="68">
                  <c:v>8</c:v>
                </c:pt>
                <c:pt idx="69">
                  <c:v>9</c:v>
                </c:pt>
                <c:pt idx="70">
                  <c:v>0</c:v>
                </c:pt>
                <c:pt idx="71">
                  <c:v>7</c:v>
                </c:pt>
                <c:pt idx="72">
                  <c:v>13</c:v>
                </c:pt>
                <c:pt idx="73">
                  <c:v>12</c:v>
                </c:pt>
                <c:pt idx="74">
                  <c:v>12</c:v>
                </c:pt>
                <c:pt idx="75">
                  <c:v>13</c:v>
                </c:pt>
                <c:pt idx="76">
                  <c:v>5</c:v>
                </c:pt>
              </c:numCache>
            </c:numRef>
          </c:val>
          <c:smooth val="0"/>
          <c:extLst xmlns:c16r2="http://schemas.microsoft.com/office/drawing/2015/06/chart">
            <c:ext xmlns:c16="http://schemas.microsoft.com/office/drawing/2014/chart" uri="{C3380CC4-5D6E-409C-BE32-E72D297353CC}">
              <c16:uniqueId val="{00000001-EF6F-438B-9409-43D9F0C4254E}"/>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Analysis'!$B$75:$BZ$75</c:f>
              <c:numCache>
                <c:formatCode>General</c:formatCode>
                <c:ptCount val="77"/>
                <c:pt idx="0">
                  <c:v>5</c:v>
                </c:pt>
                <c:pt idx="1">
                  <c:v>10</c:v>
                </c:pt>
                <c:pt idx="2">
                  <c:v>9</c:v>
                </c:pt>
                <c:pt idx="3">
                  <c:v>10</c:v>
                </c:pt>
                <c:pt idx="4">
                  <c:v>9</c:v>
                </c:pt>
                <c:pt idx="5">
                  <c:v>8</c:v>
                </c:pt>
                <c:pt idx="6">
                  <c:v>6</c:v>
                </c:pt>
                <c:pt idx="7">
                  <c:v>4</c:v>
                </c:pt>
                <c:pt idx="8">
                  <c:v>6</c:v>
                </c:pt>
                <c:pt idx="9">
                  <c:v>0</c:v>
                </c:pt>
                <c:pt idx="10">
                  <c:v>4</c:v>
                </c:pt>
                <c:pt idx="11">
                  <c:v>-3</c:v>
                </c:pt>
                <c:pt idx="12">
                  <c:v>-3</c:v>
                </c:pt>
                <c:pt idx="13">
                  <c:v>2</c:v>
                </c:pt>
                <c:pt idx="14">
                  <c:v>15</c:v>
                </c:pt>
                <c:pt idx="15">
                  <c:v>10</c:v>
                </c:pt>
                <c:pt idx="16">
                  <c:v>4</c:v>
                </c:pt>
                <c:pt idx="17">
                  <c:v>1</c:v>
                </c:pt>
                <c:pt idx="18">
                  <c:v>-2</c:v>
                </c:pt>
                <c:pt idx="19">
                  <c:v>1</c:v>
                </c:pt>
                <c:pt idx="20">
                  <c:v>4</c:v>
                </c:pt>
                <c:pt idx="21">
                  <c:v>7</c:v>
                </c:pt>
                <c:pt idx="22">
                  <c:v>5</c:v>
                </c:pt>
                <c:pt idx="23">
                  <c:v>8</c:v>
                </c:pt>
                <c:pt idx="24">
                  <c:v>6</c:v>
                </c:pt>
                <c:pt idx="25">
                  <c:v>3</c:v>
                </c:pt>
                <c:pt idx="26">
                  <c:v>9</c:v>
                </c:pt>
                <c:pt idx="27">
                  <c:v>10</c:v>
                </c:pt>
                <c:pt idx="28">
                  <c:v>14</c:v>
                </c:pt>
                <c:pt idx="29">
                  <c:v>2</c:v>
                </c:pt>
                <c:pt idx="30">
                  <c:v>3</c:v>
                </c:pt>
                <c:pt idx="31">
                  <c:v>1</c:v>
                </c:pt>
                <c:pt idx="32">
                  <c:v>15</c:v>
                </c:pt>
                <c:pt idx="33">
                  <c:v>14</c:v>
                </c:pt>
                <c:pt idx="34">
                  <c:v>11</c:v>
                </c:pt>
                <c:pt idx="35">
                  <c:v>6</c:v>
                </c:pt>
                <c:pt idx="36">
                  <c:v>12</c:v>
                </c:pt>
                <c:pt idx="37">
                  <c:v>12</c:v>
                </c:pt>
                <c:pt idx="38">
                  <c:v>-1</c:v>
                </c:pt>
                <c:pt idx="39">
                  <c:v>1</c:v>
                </c:pt>
                <c:pt idx="40">
                  <c:v>1</c:v>
                </c:pt>
                <c:pt idx="41">
                  <c:v>3</c:v>
                </c:pt>
                <c:pt idx="42">
                  <c:v>10</c:v>
                </c:pt>
                <c:pt idx="43">
                  <c:v>3</c:v>
                </c:pt>
                <c:pt idx="44">
                  <c:v>1</c:v>
                </c:pt>
                <c:pt idx="45">
                  <c:v>8</c:v>
                </c:pt>
                <c:pt idx="46">
                  <c:v>-1</c:v>
                </c:pt>
                <c:pt idx="47">
                  <c:v>8</c:v>
                </c:pt>
                <c:pt idx="48">
                  <c:v>4</c:v>
                </c:pt>
                <c:pt idx="49">
                  <c:v>-3</c:v>
                </c:pt>
                <c:pt idx="50">
                  <c:v>5</c:v>
                </c:pt>
                <c:pt idx="51">
                  <c:v>-1</c:v>
                </c:pt>
                <c:pt idx="52">
                  <c:v>3</c:v>
                </c:pt>
                <c:pt idx="53">
                  <c:v>-9</c:v>
                </c:pt>
                <c:pt idx="54">
                  <c:v>-8</c:v>
                </c:pt>
                <c:pt idx="55">
                  <c:v>-5</c:v>
                </c:pt>
                <c:pt idx="56">
                  <c:v>4</c:v>
                </c:pt>
                <c:pt idx="57">
                  <c:v>6</c:v>
                </c:pt>
                <c:pt idx="58">
                  <c:v>-8</c:v>
                </c:pt>
                <c:pt idx="59">
                  <c:v>0</c:v>
                </c:pt>
                <c:pt idx="60">
                  <c:v>11</c:v>
                </c:pt>
                <c:pt idx="61">
                  <c:v>3</c:v>
                </c:pt>
                <c:pt idx="62">
                  <c:v>2</c:v>
                </c:pt>
                <c:pt idx="63">
                  <c:v>1</c:v>
                </c:pt>
                <c:pt idx="64">
                  <c:v>4</c:v>
                </c:pt>
                <c:pt idx="65">
                  <c:v>4</c:v>
                </c:pt>
                <c:pt idx="66">
                  <c:v>1</c:v>
                </c:pt>
                <c:pt idx="67">
                  <c:v>11</c:v>
                </c:pt>
                <c:pt idx="68">
                  <c:v>5</c:v>
                </c:pt>
                <c:pt idx="69">
                  <c:v>11</c:v>
                </c:pt>
                <c:pt idx="70">
                  <c:v>0</c:v>
                </c:pt>
                <c:pt idx="71">
                  <c:v>2</c:v>
                </c:pt>
                <c:pt idx="72">
                  <c:v>14</c:v>
                </c:pt>
                <c:pt idx="73">
                  <c:v>0</c:v>
                </c:pt>
                <c:pt idx="74">
                  <c:v>-1</c:v>
                </c:pt>
                <c:pt idx="75">
                  <c:v>-1</c:v>
                </c:pt>
                <c:pt idx="76">
                  <c:v>0</c:v>
                </c:pt>
              </c:numCache>
            </c:numRef>
          </c:val>
          <c:smooth val="0"/>
          <c:extLst xmlns:c16r2="http://schemas.microsoft.com/office/drawing/2015/06/chart">
            <c:ext xmlns:c16="http://schemas.microsoft.com/office/drawing/2014/chart" uri="{C3380CC4-5D6E-409C-BE32-E72D297353CC}">
              <c16:uniqueId val="{00000002-EF6F-438B-9409-43D9F0C4254E}"/>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Analysis'!$B$95:$BZ$95</c:f>
              <c:numCache>
                <c:formatCode>General</c:formatCode>
                <c:ptCount val="77"/>
                <c:pt idx="0">
                  <c:v>4</c:v>
                </c:pt>
                <c:pt idx="1">
                  <c:v>1</c:v>
                </c:pt>
                <c:pt idx="2">
                  <c:v>5</c:v>
                </c:pt>
                <c:pt idx="3">
                  <c:v>0</c:v>
                </c:pt>
                <c:pt idx="4">
                  <c:v>4</c:v>
                </c:pt>
                <c:pt idx="5">
                  <c:v>3</c:v>
                </c:pt>
                <c:pt idx="6">
                  <c:v>5</c:v>
                </c:pt>
                <c:pt idx="7">
                  <c:v>6</c:v>
                </c:pt>
                <c:pt idx="8">
                  <c:v>0</c:v>
                </c:pt>
                <c:pt idx="9">
                  <c:v>7</c:v>
                </c:pt>
                <c:pt idx="10">
                  <c:v>5</c:v>
                </c:pt>
                <c:pt idx="11">
                  <c:v>-6</c:v>
                </c:pt>
                <c:pt idx="12">
                  <c:v>3</c:v>
                </c:pt>
                <c:pt idx="13">
                  <c:v>-8</c:v>
                </c:pt>
                <c:pt idx="14">
                  <c:v>8</c:v>
                </c:pt>
                <c:pt idx="15">
                  <c:v>5</c:v>
                </c:pt>
                <c:pt idx="16">
                  <c:v>0</c:v>
                </c:pt>
                <c:pt idx="17">
                  <c:v>0</c:v>
                </c:pt>
                <c:pt idx="18">
                  <c:v>4</c:v>
                </c:pt>
                <c:pt idx="19">
                  <c:v>2</c:v>
                </c:pt>
                <c:pt idx="20">
                  <c:v>7</c:v>
                </c:pt>
                <c:pt idx="21">
                  <c:v>4</c:v>
                </c:pt>
                <c:pt idx="22">
                  <c:v>4</c:v>
                </c:pt>
                <c:pt idx="23">
                  <c:v>9</c:v>
                </c:pt>
                <c:pt idx="24">
                  <c:v>6</c:v>
                </c:pt>
                <c:pt idx="25">
                  <c:v>9</c:v>
                </c:pt>
                <c:pt idx="26">
                  <c:v>7</c:v>
                </c:pt>
                <c:pt idx="27">
                  <c:v>4</c:v>
                </c:pt>
                <c:pt idx="28">
                  <c:v>12</c:v>
                </c:pt>
                <c:pt idx="29">
                  <c:v>11</c:v>
                </c:pt>
                <c:pt idx="30">
                  <c:v>10</c:v>
                </c:pt>
                <c:pt idx="31">
                  <c:v>10</c:v>
                </c:pt>
                <c:pt idx="32">
                  <c:v>12</c:v>
                </c:pt>
                <c:pt idx="33">
                  <c:v>7</c:v>
                </c:pt>
                <c:pt idx="34">
                  <c:v>8</c:v>
                </c:pt>
                <c:pt idx="35">
                  <c:v>0</c:v>
                </c:pt>
                <c:pt idx="36">
                  <c:v>0</c:v>
                </c:pt>
                <c:pt idx="37">
                  <c:v>12</c:v>
                </c:pt>
                <c:pt idx="38">
                  <c:v>12</c:v>
                </c:pt>
                <c:pt idx="39">
                  <c:v>1</c:v>
                </c:pt>
                <c:pt idx="40">
                  <c:v>12</c:v>
                </c:pt>
                <c:pt idx="41">
                  <c:v>3</c:v>
                </c:pt>
                <c:pt idx="42">
                  <c:v>5</c:v>
                </c:pt>
                <c:pt idx="43">
                  <c:v>9</c:v>
                </c:pt>
                <c:pt idx="44">
                  <c:v>7</c:v>
                </c:pt>
                <c:pt idx="45">
                  <c:v>8</c:v>
                </c:pt>
                <c:pt idx="46">
                  <c:v>8</c:v>
                </c:pt>
                <c:pt idx="47">
                  <c:v>4</c:v>
                </c:pt>
                <c:pt idx="48">
                  <c:v>0</c:v>
                </c:pt>
                <c:pt idx="49">
                  <c:v>5</c:v>
                </c:pt>
                <c:pt idx="50">
                  <c:v>5</c:v>
                </c:pt>
                <c:pt idx="51">
                  <c:v>5</c:v>
                </c:pt>
                <c:pt idx="52">
                  <c:v>10</c:v>
                </c:pt>
                <c:pt idx="53">
                  <c:v>3</c:v>
                </c:pt>
                <c:pt idx="54">
                  <c:v>1</c:v>
                </c:pt>
                <c:pt idx="55">
                  <c:v>-8</c:v>
                </c:pt>
                <c:pt idx="56">
                  <c:v>-4</c:v>
                </c:pt>
                <c:pt idx="57">
                  <c:v>5</c:v>
                </c:pt>
                <c:pt idx="58">
                  <c:v>0</c:v>
                </c:pt>
                <c:pt idx="59">
                  <c:v>2</c:v>
                </c:pt>
                <c:pt idx="60">
                  <c:v>-8</c:v>
                </c:pt>
                <c:pt idx="61">
                  <c:v>0</c:v>
                </c:pt>
                <c:pt idx="62">
                  <c:v>0</c:v>
                </c:pt>
                <c:pt idx="63">
                  <c:v>1</c:v>
                </c:pt>
                <c:pt idx="64">
                  <c:v>-5</c:v>
                </c:pt>
                <c:pt idx="65">
                  <c:v>-9</c:v>
                </c:pt>
                <c:pt idx="66">
                  <c:v>-2</c:v>
                </c:pt>
                <c:pt idx="67">
                  <c:v>4</c:v>
                </c:pt>
                <c:pt idx="68">
                  <c:v>-3</c:v>
                </c:pt>
                <c:pt idx="69">
                  <c:v>-5</c:v>
                </c:pt>
                <c:pt idx="70">
                  <c:v>0</c:v>
                </c:pt>
                <c:pt idx="71">
                  <c:v>-6</c:v>
                </c:pt>
                <c:pt idx="72">
                  <c:v>-1</c:v>
                </c:pt>
                <c:pt idx="73">
                  <c:v>6</c:v>
                </c:pt>
                <c:pt idx="74">
                  <c:v>-1</c:v>
                </c:pt>
                <c:pt idx="75">
                  <c:v>0</c:v>
                </c:pt>
                <c:pt idx="76">
                  <c:v>0</c:v>
                </c:pt>
              </c:numCache>
            </c:numRef>
          </c:val>
          <c:smooth val="0"/>
          <c:extLst xmlns:c16r2="http://schemas.microsoft.com/office/drawing/2015/06/chart">
            <c:ext xmlns:c16="http://schemas.microsoft.com/office/drawing/2014/chart" uri="{C3380CC4-5D6E-409C-BE32-E72D297353CC}">
              <c16:uniqueId val="{00000003-EF6F-438B-9409-43D9F0C4254E}"/>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Analysis'!$B$115:$BZ$115</c:f>
              <c:numCache>
                <c:formatCode>General</c:formatCode>
                <c:ptCount val="77"/>
                <c:pt idx="0">
                  <c:v>1</c:v>
                </c:pt>
                <c:pt idx="1">
                  <c:v>-2</c:v>
                </c:pt>
                <c:pt idx="2">
                  <c:v>1</c:v>
                </c:pt>
                <c:pt idx="3">
                  <c:v>-3</c:v>
                </c:pt>
                <c:pt idx="4">
                  <c:v>-4</c:v>
                </c:pt>
                <c:pt idx="5">
                  <c:v>4</c:v>
                </c:pt>
                <c:pt idx="6">
                  <c:v>3</c:v>
                </c:pt>
                <c:pt idx="7">
                  <c:v>5</c:v>
                </c:pt>
                <c:pt idx="8">
                  <c:v>0</c:v>
                </c:pt>
                <c:pt idx="9">
                  <c:v>0</c:v>
                </c:pt>
                <c:pt idx="10">
                  <c:v>0</c:v>
                </c:pt>
                <c:pt idx="11">
                  <c:v>-5</c:v>
                </c:pt>
                <c:pt idx="12">
                  <c:v>0</c:v>
                </c:pt>
                <c:pt idx="13">
                  <c:v>-6</c:v>
                </c:pt>
                <c:pt idx="14">
                  <c:v>5</c:v>
                </c:pt>
                <c:pt idx="15">
                  <c:v>0</c:v>
                </c:pt>
                <c:pt idx="16">
                  <c:v>0</c:v>
                </c:pt>
                <c:pt idx="17">
                  <c:v>0</c:v>
                </c:pt>
                <c:pt idx="18">
                  <c:v>4</c:v>
                </c:pt>
                <c:pt idx="19">
                  <c:v>-5</c:v>
                </c:pt>
                <c:pt idx="20">
                  <c:v>4</c:v>
                </c:pt>
                <c:pt idx="21">
                  <c:v>1</c:v>
                </c:pt>
                <c:pt idx="22">
                  <c:v>0</c:v>
                </c:pt>
                <c:pt idx="23">
                  <c:v>-10</c:v>
                </c:pt>
                <c:pt idx="24">
                  <c:v>-8</c:v>
                </c:pt>
                <c:pt idx="25">
                  <c:v>0</c:v>
                </c:pt>
                <c:pt idx="26">
                  <c:v>0</c:v>
                </c:pt>
                <c:pt idx="27">
                  <c:v>0</c:v>
                </c:pt>
                <c:pt idx="28">
                  <c:v>1</c:v>
                </c:pt>
                <c:pt idx="29">
                  <c:v>-8</c:v>
                </c:pt>
                <c:pt idx="30">
                  <c:v>-8</c:v>
                </c:pt>
                <c:pt idx="31">
                  <c:v>-10</c:v>
                </c:pt>
                <c:pt idx="32">
                  <c:v>-10</c:v>
                </c:pt>
                <c:pt idx="33">
                  <c:v>-8</c:v>
                </c:pt>
                <c:pt idx="34">
                  <c:v>-8</c:v>
                </c:pt>
                <c:pt idx="35">
                  <c:v>-7</c:v>
                </c:pt>
                <c:pt idx="36">
                  <c:v>-1</c:v>
                </c:pt>
                <c:pt idx="37">
                  <c:v>-1</c:v>
                </c:pt>
                <c:pt idx="38">
                  <c:v>-9</c:v>
                </c:pt>
                <c:pt idx="39">
                  <c:v>-9</c:v>
                </c:pt>
                <c:pt idx="40">
                  <c:v>-9</c:v>
                </c:pt>
                <c:pt idx="41">
                  <c:v>-13</c:v>
                </c:pt>
                <c:pt idx="42">
                  <c:v>-7</c:v>
                </c:pt>
                <c:pt idx="43">
                  <c:v>-3</c:v>
                </c:pt>
                <c:pt idx="44">
                  <c:v>-5</c:v>
                </c:pt>
                <c:pt idx="45">
                  <c:v>-1</c:v>
                </c:pt>
                <c:pt idx="46">
                  <c:v>-10</c:v>
                </c:pt>
                <c:pt idx="47">
                  <c:v>-1</c:v>
                </c:pt>
                <c:pt idx="48">
                  <c:v>0</c:v>
                </c:pt>
                <c:pt idx="49">
                  <c:v>-5</c:v>
                </c:pt>
                <c:pt idx="50">
                  <c:v>2</c:v>
                </c:pt>
                <c:pt idx="51">
                  <c:v>2</c:v>
                </c:pt>
                <c:pt idx="52">
                  <c:v>3</c:v>
                </c:pt>
                <c:pt idx="53">
                  <c:v>5</c:v>
                </c:pt>
                <c:pt idx="54">
                  <c:v>-4</c:v>
                </c:pt>
                <c:pt idx="55">
                  <c:v>-5</c:v>
                </c:pt>
                <c:pt idx="56">
                  <c:v>5</c:v>
                </c:pt>
                <c:pt idx="57">
                  <c:v>0</c:v>
                </c:pt>
                <c:pt idx="58">
                  <c:v>0</c:v>
                </c:pt>
                <c:pt idx="59">
                  <c:v>3</c:v>
                </c:pt>
                <c:pt idx="60">
                  <c:v>-7</c:v>
                </c:pt>
                <c:pt idx="61">
                  <c:v>-11</c:v>
                </c:pt>
                <c:pt idx="62">
                  <c:v>-4</c:v>
                </c:pt>
                <c:pt idx="63">
                  <c:v>-1</c:v>
                </c:pt>
                <c:pt idx="64">
                  <c:v>-9</c:v>
                </c:pt>
                <c:pt idx="65">
                  <c:v>-6</c:v>
                </c:pt>
                <c:pt idx="66">
                  <c:v>-2</c:v>
                </c:pt>
                <c:pt idx="67">
                  <c:v>-16</c:v>
                </c:pt>
                <c:pt idx="68">
                  <c:v>-11</c:v>
                </c:pt>
                <c:pt idx="69">
                  <c:v>-11</c:v>
                </c:pt>
                <c:pt idx="70">
                  <c:v>-15</c:v>
                </c:pt>
                <c:pt idx="71">
                  <c:v>-16</c:v>
                </c:pt>
                <c:pt idx="72">
                  <c:v>-11</c:v>
                </c:pt>
                <c:pt idx="73">
                  <c:v>-10</c:v>
                </c:pt>
                <c:pt idx="74">
                  <c:v>-15</c:v>
                </c:pt>
                <c:pt idx="75">
                  <c:v>-7</c:v>
                </c:pt>
                <c:pt idx="76">
                  <c:v>-7</c:v>
                </c:pt>
              </c:numCache>
            </c:numRef>
          </c:val>
          <c:smooth val="0"/>
          <c:extLst xmlns:c16r2="http://schemas.microsoft.com/office/drawing/2015/06/chart">
            <c:ext xmlns:c16="http://schemas.microsoft.com/office/drawing/2014/chart" uri="{C3380CC4-5D6E-409C-BE32-E72D297353CC}">
              <c16:uniqueId val="{00000004-EF6F-438B-9409-43D9F0C4254E}"/>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Analysis'!$B$135:$BZ$135</c:f>
              <c:numCache>
                <c:formatCode>General</c:formatCode>
                <c:ptCount val="77"/>
                <c:pt idx="0">
                  <c:v>-2</c:v>
                </c:pt>
                <c:pt idx="1">
                  <c:v>0</c:v>
                </c:pt>
                <c:pt idx="2">
                  <c:v>-1</c:v>
                </c:pt>
                <c:pt idx="3">
                  <c:v>-2</c:v>
                </c:pt>
                <c:pt idx="4">
                  <c:v>0</c:v>
                </c:pt>
                <c:pt idx="5">
                  <c:v>-2</c:v>
                </c:pt>
                <c:pt idx="6">
                  <c:v>-3</c:v>
                </c:pt>
                <c:pt idx="7">
                  <c:v>3</c:v>
                </c:pt>
                <c:pt idx="8">
                  <c:v>0</c:v>
                </c:pt>
                <c:pt idx="9">
                  <c:v>0</c:v>
                </c:pt>
                <c:pt idx="10">
                  <c:v>-2</c:v>
                </c:pt>
                <c:pt idx="11">
                  <c:v>-5</c:v>
                </c:pt>
                <c:pt idx="12">
                  <c:v>4</c:v>
                </c:pt>
                <c:pt idx="13">
                  <c:v>3</c:v>
                </c:pt>
                <c:pt idx="14">
                  <c:v>0</c:v>
                </c:pt>
                <c:pt idx="15">
                  <c:v>0</c:v>
                </c:pt>
                <c:pt idx="16">
                  <c:v>4</c:v>
                </c:pt>
                <c:pt idx="17">
                  <c:v>-4</c:v>
                </c:pt>
                <c:pt idx="18">
                  <c:v>-7</c:v>
                </c:pt>
                <c:pt idx="19">
                  <c:v>-2</c:v>
                </c:pt>
                <c:pt idx="20">
                  <c:v>-5</c:v>
                </c:pt>
                <c:pt idx="21">
                  <c:v>0</c:v>
                </c:pt>
                <c:pt idx="22">
                  <c:v>-3</c:v>
                </c:pt>
                <c:pt idx="23">
                  <c:v>-5</c:v>
                </c:pt>
                <c:pt idx="24">
                  <c:v>-4</c:v>
                </c:pt>
                <c:pt idx="25">
                  <c:v>0</c:v>
                </c:pt>
                <c:pt idx="26">
                  <c:v>1</c:v>
                </c:pt>
                <c:pt idx="27">
                  <c:v>-6</c:v>
                </c:pt>
                <c:pt idx="28">
                  <c:v>-4</c:v>
                </c:pt>
                <c:pt idx="29">
                  <c:v>-3</c:v>
                </c:pt>
                <c:pt idx="30">
                  <c:v>-2</c:v>
                </c:pt>
                <c:pt idx="31">
                  <c:v>-2</c:v>
                </c:pt>
                <c:pt idx="32">
                  <c:v>-5</c:v>
                </c:pt>
                <c:pt idx="33">
                  <c:v>-9</c:v>
                </c:pt>
                <c:pt idx="34">
                  <c:v>7</c:v>
                </c:pt>
                <c:pt idx="35">
                  <c:v>-3</c:v>
                </c:pt>
                <c:pt idx="36">
                  <c:v>-1</c:v>
                </c:pt>
                <c:pt idx="37">
                  <c:v>-1</c:v>
                </c:pt>
                <c:pt idx="38">
                  <c:v>5</c:v>
                </c:pt>
                <c:pt idx="39">
                  <c:v>-4</c:v>
                </c:pt>
                <c:pt idx="40">
                  <c:v>4</c:v>
                </c:pt>
                <c:pt idx="41">
                  <c:v>7</c:v>
                </c:pt>
                <c:pt idx="42">
                  <c:v>9</c:v>
                </c:pt>
                <c:pt idx="43">
                  <c:v>0</c:v>
                </c:pt>
                <c:pt idx="44">
                  <c:v>-2</c:v>
                </c:pt>
                <c:pt idx="45">
                  <c:v>4</c:v>
                </c:pt>
                <c:pt idx="46">
                  <c:v>-7</c:v>
                </c:pt>
                <c:pt idx="47">
                  <c:v>-4</c:v>
                </c:pt>
                <c:pt idx="48">
                  <c:v>7</c:v>
                </c:pt>
                <c:pt idx="49">
                  <c:v>2</c:v>
                </c:pt>
                <c:pt idx="50">
                  <c:v>6</c:v>
                </c:pt>
                <c:pt idx="51">
                  <c:v>3</c:v>
                </c:pt>
                <c:pt idx="52">
                  <c:v>0</c:v>
                </c:pt>
                <c:pt idx="53">
                  <c:v>3</c:v>
                </c:pt>
                <c:pt idx="54">
                  <c:v>-4</c:v>
                </c:pt>
                <c:pt idx="55">
                  <c:v>-4</c:v>
                </c:pt>
                <c:pt idx="56">
                  <c:v>-6</c:v>
                </c:pt>
                <c:pt idx="57">
                  <c:v>-7</c:v>
                </c:pt>
                <c:pt idx="58">
                  <c:v>-7</c:v>
                </c:pt>
                <c:pt idx="59">
                  <c:v>0</c:v>
                </c:pt>
                <c:pt idx="60">
                  <c:v>0</c:v>
                </c:pt>
                <c:pt idx="61">
                  <c:v>0</c:v>
                </c:pt>
                <c:pt idx="62">
                  <c:v>9</c:v>
                </c:pt>
                <c:pt idx="63">
                  <c:v>-4</c:v>
                </c:pt>
                <c:pt idx="64">
                  <c:v>0</c:v>
                </c:pt>
                <c:pt idx="65">
                  <c:v>2</c:v>
                </c:pt>
                <c:pt idx="66">
                  <c:v>0</c:v>
                </c:pt>
                <c:pt idx="67">
                  <c:v>1</c:v>
                </c:pt>
                <c:pt idx="68">
                  <c:v>3</c:v>
                </c:pt>
                <c:pt idx="69">
                  <c:v>-8</c:v>
                </c:pt>
                <c:pt idx="70">
                  <c:v>5</c:v>
                </c:pt>
                <c:pt idx="71">
                  <c:v>0</c:v>
                </c:pt>
                <c:pt idx="72">
                  <c:v>-4</c:v>
                </c:pt>
                <c:pt idx="73">
                  <c:v>0</c:v>
                </c:pt>
                <c:pt idx="74">
                  <c:v>-9</c:v>
                </c:pt>
                <c:pt idx="75">
                  <c:v>-4</c:v>
                </c:pt>
                <c:pt idx="76">
                  <c:v>-5</c:v>
                </c:pt>
              </c:numCache>
            </c:numRef>
          </c:val>
          <c:smooth val="0"/>
          <c:extLst xmlns:c16r2="http://schemas.microsoft.com/office/drawing/2015/06/chart">
            <c:ext xmlns:c16="http://schemas.microsoft.com/office/drawing/2014/chart" uri="{C3380CC4-5D6E-409C-BE32-E72D297353CC}">
              <c16:uniqueId val="{00000005-EF6F-438B-9409-43D9F0C4254E}"/>
            </c:ext>
          </c:extLst>
        </c:ser>
        <c:dLbls>
          <c:showLegendKey val="0"/>
          <c:showVal val="0"/>
          <c:showCatName val="0"/>
          <c:showSerName val="0"/>
          <c:showPercent val="0"/>
          <c:showBubbleSize val="0"/>
        </c:dLbls>
        <c:marker val="1"/>
        <c:smooth val="0"/>
        <c:axId val="-1253449328"/>
        <c:axId val="-1253441712"/>
      </c:lineChart>
      <c:catAx>
        <c:axId val="-12534493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1" i="0" u="none" strike="noStrike" kern="1200" baseline="0">
                <a:solidFill>
                  <a:schemeClr val="lt1">
                    <a:lumMod val="85000"/>
                  </a:schemeClr>
                </a:solidFill>
                <a:latin typeface="+mn-lt"/>
                <a:ea typeface="+mn-ea"/>
                <a:cs typeface="+mn-cs"/>
              </a:defRPr>
            </a:pPr>
            <a:endParaRPr lang="bg-BG"/>
          </a:p>
        </c:txPr>
        <c:crossAx val="-1253441712"/>
        <c:crosses val="autoZero"/>
        <c:auto val="1"/>
        <c:lblAlgn val="ctr"/>
        <c:lblOffset val="100"/>
        <c:noMultiLvlLbl val="0"/>
      </c:catAx>
      <c:valAx>
        <c:axId val="-125344171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3449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Plastic and Rubber</a:t>
            </a:r>
            <a:r>
              <a:rPr lang="en-US" sz="3000" baseline="0"/>
              <a:t> Products</a:t>
            </a:r>
            <a:endParaRPr lang="en-US" sz="3000"/>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Analysis'!$A$42</c:f>
              <c:strCache>
                <c:ptCount val="1"/>
                <c:pt idx="0">
                  <c:v>Plastics &amp; Rubber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Analysis'!$B$42:$BZ$42</c:f>
              <c:numCache>
                <c:formatCode>General</c:formatCode>
                <c:ptCount val="77"/>
                <c:pt idx="0">
                  <c:v>0</c:v>
                </c:pt>
                <c:pt idx="1">
                  <c:v>0</c:v>
                </c:pt>
                <c:pt idx="2">
                  <c:v>-2</c:v>
                </c:pt>
                <c:pt idx="3">
                  <c:v>14</c:v>
                </c:pt>
                <c:pt idx="4">
                  <c:v>9</c:v>
                </c:pt>
                <c:pt idx="5">
                  <c:v>-2</c:v>
                </c:pt>
                <c:pt idx="6">
                  <c:v>2</c:v>
                </c:pt>
                <c:pt idx="7">
                  <c:v>-3</c:v>
                </c:pt>
                <c:pt idx="8">
                  <c:v>-6</c:v>
                </c:pt>
                <c:pt idx="9">
                  <c:v>-9</c:v>
                </c:pt>
                <c:pt idx="10">
                  <c:v>-9</c:v>
                </c:pt>
                <c:pt idx="11">
                  <c:v>-5</c:v>
                </c:pt>
                <c:pt idx="12">
                  <c:v>-2</c:v>
                </c:pt>
                <c:pt idx="13">
                  <c:v>7</c:v>
                </c:pt>
                <c:pt idx="14">
                  <c:v>8</c:v>
                </c:pt>
                <c:pt idx="15">
                  <c:v>7</c:v>
                </c:pt>
                <c:pt idx="16">
                  <c:v>-1</c:v>
                </c:pt>
                <c:pt idx="17">
                  <c:v>-5</c:v>
                </c:pt>
                <c:pt idx="18">
                  <c:v>-9</c:v>
                </c:pt>
                <c:pt idx="19">
                  <c:v>-5</c:v>
                </c:pt>
                <c:pt idx="20">
                  <c:v>-5</c:v>
                </c:pt>
                <c:pt idx="21">
                  <c:v>4</c:v>
                </c:pt>
                <c:pt idx="22">
                  <c:v>-6</c:v>
                </c:pt>
                <c:pt idx="23">
                  <c:v>12</c:v>
                </c:pt>
                <c:pt idx="24">
                  <c:v>12</c:v>
                </c:pt>
                <c:pt idx="25">
                  <c:v>8</c:v>
                </c:pt>
                <c:pt idx="26">
                  <c:v>5</c:v>
                </c:pt>
                <c:pt idx="27">
                  <c:v>13</c:v>
                </c:pt>
                <c:pt idx="28">
                  <c:v>6</c:v>
                </c:pt>
                <c:pt idx="29">
                  <c:v>15</c:v>
                </c:pt>
                <c:pt idx="30">
                  <c:v>3</c:v>
                </c:pt>
                <c:pt idx="31">
                  <c:v>13</c:v>
                </c:pt>
                <c:pt idx="32">
                  <c:v>8</c:v>
                </c:pt>
                <c:pt idx="33">
                  <c:v>9</c:v>
                </c:pt>
                <c:pt idx="34">
                  <c:v>8</c:v>
                </c:pt>
                <c:pt idx="35">
                  <c:v>12</c:v>
                </c:pt>
                <c:pt idx="36">
                  <c:v>9</c:v>
                </c:pt>
                <c:pt idx="37">
                  <c:v>16</c:v>
                </c:pt>
                <c:pt idx="38">
                  <c:v>4</c:v>
                </c:pt>
                <c:pt idx="39">
                  <c:v>5</c:v>
                </c:pt>
                <c:pt idx="40">
                  <c:v>1</c:v>
                </c:pt>
                <c:pt idx="41">
                  <c:v>8</c:v>
                </c:pt>
                <c:pt idx="42">
                  <c:v>4</c:v>
                </c:pt>
                <c:pt idx="43">
                  <c:v>13</c:v>
                </c:pt>
                <c:pt idx="44">
                  <c:v>10</c:v>
                </c:pt>
                <c:pt idx="45">
                  <c:v>12</c:v>
                </c:pt>
                <c:pt idx="46">
                  <c:v>-1</c:v>
                </c:pt>
                <c:pt idx="47">
                  <c:v>12</c:v>
                </c:pt>
                <c:pt idx="48">
                  <c:v>1</c:v>
                </c:pt>
                <c:pt idx="49">
                  <c:v>8</c:v>
                </c:pt>
                <c:pt idx="50">
                  <c:v>7</c:v>
                </c:pt>
                <c:pt idx="51">
                  <c:v>9</c:v>
                </c:pt>
                <c:pt idx="52">
                  <c:v>0</c:v>
                </c:pt>
                <c:pt idx="53">
                  <c:v>5</c:v>
                </c:pt>
                <c:pt idx="54">
                  <c:v>-3</c:v>
                </c:pt>
                <c:pt idx="55">
                  <c:v>-8</c:v>
                </c:pt>
                <c:pt idx="56">
                  <c:v>-8</c:v>
                </c:pt>
                <c:pt idx="57">
                  <c:v>-6</c:v>
                </c:pt>
                <c:pt idx="58">
                  <c:v>-2</c:v>
                </c:pt>
                <c:pt idx="59">
                  <c:v>0</c:v>
                </c:pt>
                <c:pt idx="60">
                  <c:v>12</c:v>
                </c:pt>
                <c:pt idx="61">
                  <c:v>1</c:v>
                </c:pt>
                <c:pt idx="62">
                  <c:v>-8</c:v>
                </c:pt>
                <c:pt idx="63">
                  <c:v>-1</c:v>
                </c:pt>
                <c:pt idx="64">
                  <c:v>6</c:v>
                </c:pt>
                <c:pt idx="65">
                  <c:v>8</c:v>
                </c:pt>
                <c:pt idx="66">
                  <c:v>14</c:v>
                </c:pt>
                <c:pt idx="67">
                  <c:v>5</c:v>
                </c:pt>
                <c:pt idx="68">
                  <c:v>11</c:v>
                </c:pt>
                <c:pt idx="69">
                  <c:v>10</c:v>
                </c:pt>
                <c:pt idx="70">
                  <c:v>9</c:v>
                </c:pt>
                <c:pt idx="71">
                  <c:v>11</c:v>
                </c:pt>
                <c:pt idx="72">
                  <c:v>7</c:v>
                </c:pt>
                <c:pt idx="73">
                  <c:v>8</c:v>
                </c:pt>
                <c:pt idx="74">
                  <c:v>10</c:v>
                </c:pt>
                <c:pt idx="75">
                  <c:v>14</c:v>
                </c:pt>
                <c:pt idx="76">
                  <c:v>13</c:v>
                </c:pt>
              </c:numCache>
            </c:numRef>
          </c:val>
          <c:extLst xmlns:c16r2="http://schemas.microsoft.com/office/drawing/2015/06/chart">
            <c:ext xmlns:c16="http://schemas.microsoft.com/office/drawing/2014/chart" uri="{C3380CC4-5D6E-409C-BE32-E72D297353CC}">
              <c16:uniqueId val="{00000000-39EE-456A-BDBA-55BE4EA573BC}"/>
            </c:ext>
          </c:extLst>
        </c:ser>
        <c:dLbls>
          <c:showLegendKey val="0"/>
          <c:showVal val="0"/>
          <c:showCatName val="0"/>
          <c:showSerName val="0"/>
          <c:showPercent val="0"/>
          <c:showBubbleSize val="0"/>
        </c:dLbls>
        <c:gapWidth val="219"/>
        <c:overlap val="-27"/>
        <c:axId val="-1253453136"/>
        <c:axId val="-1253451504"/>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Analysis'!$B$63:$BZ$63</c:f>
              <c:numCache>
                <c:formatCode>General</c:formatCode>
                <c:ptCount val="77"/>
                <c:pt idx="0">
                  <c:v>0</c:v>
                </c:pt>
                <c:pt idx="1">
                  <c:v>-2</c:v>
                </c:pt>
                <c:pt idx="2">
                  <c:v>-1</c:v>
                </c:pt>
                <c:pt idx="3">
                  <c:v>10</c:v>
                </c:pt>
                <c:pt idx="4">
                  <c:v>6</c:v>
                </c:pt>
                <c:pt idx="5">
                  <c:v>-1</c:v>
                </c:pt>
                <c:pt idx="6">
                  <c:v>6</c:v>
                </c:pt>
                <c:pt idx="7">
                  <c:v>3</c:v>
                </c:pt>
                <c:pt idx="8">
                  <c:v>-3</c:v>
                </c:pt>
                <c:pt idx="9">
                  <c:v>-6</c:v>
                </c:pt>
                <c:pt idx="10">
                  <c:v>-9</c:v>
                </c:pt>
                <c:pt idx="11">
                  <c:v>-3</c:v>
                </c:pt>
                <c:pt idx="12">
                  <c:v>8</c:v>
                </c:pt>
                <c:pt idx="13">
                  <c:v>3</c:v>
                </c:pt>
                <c:pt idx="14">
                  <c:v>11</c:v>
                </c:pt>
                <c:pt idx="15">
                  <c:v>6</c:v>
                </c:pt>
                <c:pt idx="16">
                  <c:v>-2</c:v>
                </c:pt>
                <c:pt idx="17">
                  <c:v>-2</c:v>
                </c:pt>
                <c:pt idx="18">
                  <c:v>-4</c:v>
                </c:pt>
                <c:pt idx="19">
                  <c:v>0</c:v>
                </c:pt>
                <c:pt idx="20">
                  <c:v>3</c:v>
                </c:pt>
                <c:pt idx="21">
                  <c:v>-1</c:v>
                </c:pt>
                <c:pt idx="22">
                  <c:v>-1</c:v>
                </c:pt>
                <c:pt idx="23">
                  <c:v>12</c:v>
                </c:pt>
                <c:pt idx="24">
                  <c:v>10</c:v>
                </c:pt>
                <c:pt idx="25">
                  <c:v>13</c:v>
                </c:pt>
                <c:pt idx="26">
                  <c:v>6</c:v>
                </c:pt>
                <c:pt idx="27">
                  <c:v>3</c:v>
                </c:pt>
                <c:pt idx="28">
                  <c:v>12</c:v>
                </c:pt>
                <c:pt idx="29">
                  <c:v>14</c:v>
                </c:pt>
                <c:pt idx="30">
                  <c:v>1</c:v>
                </c:pt>
                <c:pt idx="31">
                  <c:v>13</c:v>
                </c:pt>
                <c:pt idx="32">
                  <c:v>-2</c:v>
                </c:pt>
                <c:pt idx="33">
                  <c:v>11</c:v>
                </c:pt>
                <c:pt idx="34">
                  <c:v>11</c:v>
                </c:pt>
                <c:pt idx="35">
                  <c:v>6</c:v>
                </c:pt>
                <c:pt idx="36">
                  <c:v>5</c:v>
                </c:pt>
                <c:pt idx="37">
                  <c:v>10</c:v>
                </c:pt>
                <c:pt idx="38">
                  <c:v>14</c:v>
                </c:pt>
                <c:pt idx="39">
                  <c:v>2</c:v>
                </c:pt>
                <c:pt idx="40">
                  <c:v>10</c:v>
                </c:pt>
                <c:pt idx="41">
                  <c:v>14</c:v>
                </c:pt>
                <c:pt idx="42">
                  <c:v>1</c:v>
                </c:pt>
                <c:pt idx="43">
                  <c:v>10</c:v>
                </c:pt>
                <c:pt idx="44">
                  <c:v>11</c:v>
                </c:pt>
                <c:pt idx="45">
                  <c:v>8</c:v>
                </c:pt>
                <c:pt idx="46">
                  <c:v>-1</c:v>
                </c:pt>
                <c:pt idx="47">
                  <c:v>8</c:v>
                </c:pt>
                <c:pt idx="48">
                  <c:v>7</c:v>
                </c:pt>
                <c:pt idx="49">
                  <c:v>6</c:v>
                </c:pt>
                <c:pt idx="50">
                  <c:v>2</c:v>
                </c:pt>
                <c:pt idx="51">
                  <c:v>10</c:v>
                </c:pt>
                <c:pt idx="52">
                  <c:v>4</c:v>
                </c:pt>
                <c:pt idx="53">
                  <c:v>-1</c:v>
                </c:pt>
                <c:pt idx="54">
                  <c:v>-3</c:v>
                </c:pt>
                <c:pt idx="55">
                  <c:v>-1</c:v>
                </c:pt>
                <c:pt idx="56">
                  <c:v>-6</c:v>
                </c:pt>
                <c:pt idx="57">
                  <c:v>-3</c:v>
                </c:pt>
                <c:pt idx="58">
                  <c:v>0</c:v>
                </c:pt>
                <c:pt idx="59">
                  <c:v>4</c:v>
                </c:pt>
                <c:pt idx="60">
                  <c:v>10</c:v>
                </c:pt>
                <c:pt idx="61">
                  <c:v>4</c:v>
                </c:pt>
                <c:pt idx="62">
                  <c:v>-6</c:v>
                </c:pt>
                <c:pt idx="63">
                  <c:v>-5</c:v>
                </c:pt>
                <c:pt idx="64">
                  <c:v>10</c:v>
                </c:pt>
                <c:pt idx="65">
                  <c:v>10</c:v>
                </c:pt>
                <c:pt idx="66">
                  <c:v>14</c:v>
                </c:pt>
                <c:pt idx="67">
                  <c:v>10</c:v>
                </c:pt>
                <c:pt idx="68">
                  <c:v>14</c:v>
                </c:pt>
                <c:pt idx="69">
                  <c:v>14</c:v>
                </c:pt>
                <c:pt idx="70">
                  <c:v>5</c:v>
                </c:pt>
                <c:pt idx="71">
                  <c:v>10</c:v>
                </c:pt>
                <c:pt idx="72">
                  <c:v>1</c:v>
                </c:pt>
                <c:pt idx="73">
                  <c:v>2</c:v>
                </c:pt>
                <c:pt idx="74">
                  <c:v>3</c:v>
                </c:pt>
                <c:pt idx="75">
                  <c:v>10</c:v>
                </c:pt>
                <c:pt idx="76">
                  <c:v>4</c:v>
                </c:pt>
              </c:numCache>
            </c:numRef>
          </c:val>
          <c:smooth val="0"/>
          <c:extLst xmlns:c16r2="http://schemas.microsoft.com/office/drawing/2015/06/chart">
            <c:ext xmlns:c16="http://schemas.microsoft.com/office/drawing/2014/chart" uri="{C3380CC4-5D6E-409C-BE32-E72D297353CC}">
              <c16:uniqueId val="{00000001-39EE-456A-BDBA-55BE4EA573BC}"/>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Analysis'!$B$83:$BZ$83</c:f>
              <c:numCache>
                <c:formatCode>General</c:formatCode>
                <c:ptCount val="77"/>
                <c:pt idx="0">
                  <c:v>0</c:v>
                </c:pt>
                <c:pt idx="1">
                  <c:v>0</c:v>
                </c:pt>
                <c:pt idx="2">
                  <c:v>-1</c:v>
                </c:pt>
                <c:pt idx="3">
                  <c:v>12</c:v>
                </c:pt>
                <c:pt idx="4">
                  <c:v>3</c:v>
                </c:pt>
                <c:pt idx="5">
                  <c:v>5</c:v>
                </c:pt>
                <c:pt idx="6">
                  <c:v>7</c:v>
                </c:pt>
                <c:pt idx="7">
                  <c:v>3</c:v>
                </c:pt>
                <c:pt idx="8">
                  <c:v>-3</c:v>
                </c:pt>
                <c:pt idx="9">
                  <c:v>-3</c:v>
                </c:pt>
                <c:pt idx="10">
                  <c:v>-8</c:v>
                </c:pt>
                <c:pt idx="11">
                  <c:v>0</c:v>
                </c:pt>
                <c:pt idx="12">
                  <c:v>6</c:v>
                </c:pt>
                <c:pt idx="13">
                  <c:v>5</c:v>
                </c:pt>
                <c:pt idx="14">
                  <c:v>12</c:v>
                </c:pt>
                <c:pt idx="15">
                  <c:v>-1</c:v>
                </c:pt>
                <c:pt idx="16">
                  <c:v>-2</c:v>
                </c:pt>
                <c:pt idx="17">
                  <c:v>-2</c:v>
                </c:pt>
                <c:pt idx="18">
                  <c:v>-6</c:v>
                </c:pt>
                <c:pt idx="19">
                  <c:v>3</c:v>
                </c:pt>
                <c:pt idx="20">
                  <c:v>-1</c:v>
                </c:pt>
                <c:pt idx="21">
                  <c:v>-2</c:v>
                </c:pt>
                <c:pt idx="22">
                  <c:v>0</c:v>
                </c:pt>
                <c:pt idx="23">
                  <c:v>6</c:v>
                </c:pt>
                <c:pt idx="24">
                  <c:v>14</c:v>
                </c:pt>
                <c:pt idx="25">
                  <c:v>4</c:v>
                </c:pt>
                <c:pt idx="26">
                  <c:v>13</c:v>
                </c:pt>
                <c:pt idx="27">
                  <c:v>14</c:v>
                </c:pt>
                <c:pt idx="28">
                  <c:v>10</c:v>
                </c:pt>
                <c:pt idx="29">
                  <c:v>12</c:v>
                </c:pt>
                <c:pt idx="30">
                  <c:v>-2</c:v>
                </c:pt>
                <c:pt idx="31">
                  <c:v>0</c:v>
                </c:pt>
                <c:pt idx="32">
                  <c:v>3</c:v>
                </c:pt>
                <c:pt idx="33">
                  <c:v>12</c:v>
                </c:pt>
                <c:pt idx="34">
                  <c:v>0</c:v>
                </c:pt>
                <c:pt idx="35">
                  <c:v>10</c:v>
                </c:pt>
                <c:pt idx="36">
                  <c:v>10</c:v>
                </c:pt>
                <c:pt idx="37">
                  <c:v>13</c:v>
                </c:pt>
                <c:pt idx="38">
                  <c:v>1</c:v>
                </c:pt>
                <c:pt idx="39">
                  <c:v>11</c:v>
                </c:pt>
                <c:pt idx="40">
                  <c:v>0</c:v>
                </c:pt>
                <c:pt idx="41">
                  <c:v>1</c:v>
                </c:pt>
                <c:pt idx="42">
                  <c:v>1</c:v>
                </c:pt>
                <c:pt idx="43">
                  <c:v>10</c:v>
                </c:pt>
                <c:pt idx="44">
                  <c:v>12</c:v>
                </c:pt>
                <c:pt idx="45">
                  <c:v>11</c:v>
                </c:pt>
                <c:pt idx="46">
                  <c:v>-3</c:v>
                </c:pt>
                <c:pt idx="47">
                  <c:v>10</c:v>
                </c:pt>
                <c:pt idx="48">
                  <c:v>-1</c:v>
                </c:pt>
                <c:pt idx="49">
                  <c:v>0</c:v>
                </c:pt>
                <c:pt idx="50">
                  <c:v>1</c:v>
                </c:pt>
                <c:pt idx="51">
                  <c:v>8</c:v>
                </c:pt>
                <c:pt idx="52">
                  <c:v>-1</c:v>
                </c:pt>
                <c:pt idx="53">
                  <c:v>-1</c:v>
                </c:pt>
                <c:pt idx="54">
                  <c:v>-3</c:v>
                </c:pt>
                <c:pt idx="55">
                  <c:v>-3</c:v>
                </c:pt>
                <c:pt idx="56">
                  <c:v>-4</c:v>
                </c:pt>
                <c:pt idx="57">
                  <c:v>-5</c:v>
                </c:pt>
                <c:pt idx="58">
                  <c:v>0</c:v>
                </c:pt>
                <c:pt idx="59">
                  <c:v>-2</c:v>
                </c:pt>
                <c:pt idx="60">
                  <c:v>8</c:v>
                </c:pt>
                <c:pt idx="61">
                  <c:v>4</c:v>
                </c:pt>
                <c:pt idx="62">
                  <c:v>-10</c:v>
                </c:pt>
                <c:pt idx="63">
                  <c:v>3</c:v>
                </c:pt>
                <c:pt idx="64">
                  <c:v>8</c:v>
                </c:pt>
                <c:pt idx="65">
                  <c:v>11</c:v>
                </c:pt>
                <c:pt idx="66">
                  <c:v>4</c:v>
                </c:pt>
                <c:pt idx="67">
                  <c:v>2</c:v>
                </c:pt>
                <c:pt idx="68">
                  <c:v>9</c:v>
                </c:pt>
                <c:pt idx="69">
                  <c:v>7</c:v>
                </c:pt>
                <c:pt idx="70">
                  <c:v>6</c:v>
                </c:pt>
                <c:pt idx="71">
                  <c:v>3</c:v>
                </c:pt>
                <c:pt idx="72">
                  <c:v>5</c:v>
                </c:pt>
                <c:pt idx="73">
                  <c:v>1</c:v>
                </c:pt>
                <c:pt idx="74">
                  <c:v>7</c:v>
                </c:pt>
                <c:pt idx="75">
                  <c:v>11</c:v>
                </c:pt>
                <c:pt idx="76">
                  <c:v>4</c:v>
                </c:pt>
              </c:numCache>
            </c:numRef>
          </c:val>
          <c:smooth val="0"/>
          <c:extLst xmlns:c16r2="http://schemas.microsoft.com/office/drawing/2015/06/chart">
            <c:ext xmlns:c16="http://schemas.microsoft.com/office/drawing/2014/chart" uri="{C3380CC4-5D6E-409C-BE32-E72D297353CC}">
              <c16:uniqueId val="{00000002-39EE-456A-BDBA-55BE4EA573BC}"/>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Analysis'!$B$103:$BZ$103</c:f>
              <c:numCache>
                <c:formatCode>General</c:formatCode>
                <c:ptCount val="77"/>
                <c:pt idx="0">
                  <c:v>0</c:v>
                </c:pt>
                <c:pt idx="1">
                  <c:v>0</c:v>
                </c:pt>
                <c:pt idx="2">
                  <c:v>1</c:v>
                </c:pt>
                <c:pt idx="3">
                  <c:v>7</c:v>
                </c:pt>
                <c:pt idx="4">
                  <c:v>6</c:v>
                </c:pt>
                <c:pt idx="5">
                  <c:v>0</c:v>
                </c:pt>
                <c:pt idx="6">
                  <c:v>-4</c:v>
                </c:pt>
                <c:pt idx="7">
                  <c:v>-2</c:v>
                </c:pt>
                <c:pt idx="8">
                  <c:v>-6</c:v>
                </c:pt>
                <c:pt idx="9">
                  <c:v>0</c:v>
                </c:pt>
                <c:pt idx="10">
                  <c:v>-3</c:v>
                </c:pt>
                <c:pt idx="11">
                  <c:v>-5</c:v>
                </c:pt>
                <c:pt idx="12">
                  <c:v>-3</c:v>
                </c:pt>
                <c:pt idx="13">
                  <c:v>-1</c:v>
                </c:pt>
                <c:pt idx="14">
                  <c:v>0</c:v>
                </c:pt>
                <c:pt idx="15">
                  <c:v>6</c:v>
                </c:pt>
                <c:pt idx="16">
                  <c:v>-2</c:v>
                </c:pt>
                <c:pt idx="17">
                  <c:v>-6</c:v>
                </c:pt>
                <c:pt idx="18">
                  <c:v>-7</c:v>
                </c:pt>
                <c:pt idx="19">
                  <c:v>-4</c:v>
                </c:pt>
                <c:pt idx="20">
                  <c:v>-3</c:v>
                </c:pt>
                <c:pt idx="21">
                  <c:v>0</c:v>
                </c:pt>
                <c:pt idx="22">
                  <c:v>-4</c:v>
                </c:pt>
                <c:pt idx="23">
                  <c:v>-5</c:v>
                </c:pt>
                <c:pt idx="24">
                  <c:v>-4</c:v>
                </c:pt>
                <c:pt idx="25">
                  <c:v>4</c:v>
                </c:pt>
                <c:pt idx="26">
                  <c:v>6</c:v>
                </c:pt>
                <c:pt idx="27">
                  <c:v>1</c:v>
                </c:pt>
                <c:pt idx="28">
                  <c:v>8</c:v>
                </c:pt>
                <c:pt idx="29">
                  <c:v>9</c:v>
                </c:pt>
                <c:pt idx="30">
                  <c:v>6</c:v>
                </c:pt>
                <c:pt idx="31">
                  <c:v>6</c:v>
                </c:pt>
                <c:pt idx="32">
                  <c:v>8</c:v>
                </c:pt>
                <c:pt idx="33">
                  <c:v>0</c:v>
                </c:pt>
                <c:pt idx="34">
                  <c:v>0</c:v>
                </c:pt>
                <c:pt idx="35">
                  <c:v>0</c:v>
                </c:pt>
                <c:pt idx="36">
                  <c:v>4</c:v>
                </c:pt>
                <c:pt idx="37">
                  <c:v>2</c:v>
                </c:pt>
                <c:pt idx="38">
                  <c:v>0</c:v>
                </c:pt>
                <c:pt idx="39">
                  <c:v>5</c:v>
                </c:pt>
                <c:pt idx="40">
                  <c:v>5</c:v>
                </c:pt>
                <c:pt idx="41">
                  <c:v>-1</c:v>
                </c:pt>
                <c:pt idx="42">
                  <c:v>4</c:v>
                </c:pt>
                <c:pt idx="43">
                  <c:v>7</c:v>
                </c:pt>
                <c:pt idx="44">
                  <c:v>6</c:v>
                </c:pt>
                <c:pt idx="45">
                  <c:v>2</c:v>
                </c:pt>
                <c:pt idx="46">
                  <c:v>0</c:v>
                </c:pt>
                <c:pt idx="47">
                  <c:v>1</c:v>
                </c:pt>
                <c:pt idx="48">
                  <c:v>6</c:v>
                </c:pt>
                <c:pt idx="49">
                  <c:v>2</c:v>
                </c:pt>
                <c:pt idx="50">
                  <c:v>2</c:v>
                </c:pt>
                <c:pt idx="51">
                  <c:v>8</c:v>
                </c:pt>
                <c:pt idx="52">
                  <c:v>-2</c:v>
                </c:pt>
                <c:pt idx="53">
                  <c:v>6</c:v>
                </c:pt>
                <c:pt idx="54">
                  <c:v>0</c:v>
                </c:pt>
                <c:pt idx="55">
                  <c:v>-3</c:v>
                </c:pt>
                <c:pt idx="56">
                  <c:v>0</c:v>
                </c:pt>
                <c:pt idx="57">
                  <c:v>3</c:v>
                </c:pt>
                <c:pt idx="58">
                  <c:v>2</c:v>
                </c:pt>
                <c:pt idx="59">
                  <c:v>-3</c:v>
                </c:pt>
                <c:pt idx="60">
                  <c:v>2</c:v>
                </c:pt>
                <c:pt idx="61">
                  <c:v>-7</c:v>
                </c:pt>
                <c:pt idx="62">
                  <c:v>-9</c:v>
                </c:pt>
                <c:pt idx="63">
                  <c:v>-1</c:v>
                </c:pt>
                <c:pt idx="64">
                  <c:v>-6</c:v>
                </c:pt>
                <c:pt idx="65">
                  <c:v>2</c:v>
                </c:pt>
                <c:pt idx="66">
                  <c:v>4</c:v>
                </c:pt>
                <c:pt idx="67">
                  <c:v>-3</c:v>
                </c:pt>
                <c:pt idx="68">
                  <c:v>7</c:v>
                </c:pt>
                <c:pt idx="69">
                  <c:v>-4</c:v>
                </c:pt>
                <c:pt idx="70">
                  <c:v>-2</c:v>
                </c:pt>
                <c:pt idx="71">
                  <c:v>-3</c:v>
                </c:pt>
                <c:pt idx="72">
                  <c:v>2</c:v>
                </c:pt>
                <c:pt idx="73">
                  <c:v>3</c:v>
                </c:pt>
                <c:pt idx="74">
                  <c:v>7</c:v>
                </c:pt>
                <c:pt idx="75">
                  <c:v>5</c:v>
                </c:pt>
                <c:pt idx="76">
                  <c:v>9</c:v>
                </c:pt>
              </c:numCache>
            </c:numRef>
          </c:val>
          <c:smooth val="0"/>
          <c:extLst xmlns:c16r2="http://schemas.microsoft.com/office/drawing/2015/06/chart">
            <c:ext xmlns:c16="http://schemas.microsoft.com/office/drawing/2014/chart" uri="{C3380CC4-5D6E-409C-BE32-E72D297353CC}">
              <c16:uniqueId val="{00000003-39EE-456A-BDBA-55BE4EA573BC}"/>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Analysis'!$B$123:$BZ$123</c:f>
              <c:numCache>
                <c:formatCode>General</c:formatCode>
                <c:ptCount val="77"/>
                <c:pt idx="0">
                  <c:v>-9</c:v>
                </c:pt>
                <c:pt idx="1">
                  <c:v>0</c:v>
                </c:pt>
                <c:pt idx="2">
                  <c:v>-8</c:v>
                </c:pt>
                <c:pt idx="3">
                  <c:v>-1</c:v>
                </c:pt>
                <c:pt idx="4">
                  <c:v>-5</c:v>
                </c:pt>
                <c:pt idx="5">
                  <c:v>0</c:v>
                </c:pt>
                <c:pt idx="6">
                  <c:v>4</c:v>
                </c:pt>
                <c:pt idx="7">
                  <c:v>0</c:v>
                </c:pt>
                <c:pt idx="8">
                  <c:v>5</c:v>
                </c:pt>
                <c:pt idx="9">
                  <c:v>7</c:v>
                </c:pt>
                <c:pt idx="10">
                  <c:v>5</c:v>
                </c:pt>
                <c:pt idx="11">
                  <c:v>4</c:v>
                </c:pt>
                <c:pt idx="12">
                  <c:v>3</c:v>
                </c:pt>
                <c:pt idx="13">
                  <c:v>2</c:v>
                </c:pt>
                <c:pt idx="14">
                  <c:v>-4</c:v>
                </c:pt>
                <c:pt idx="15">
                  <c:v>-6</c:v>
                </c:pt>
                <c:pt idx="16">
                  <c:v>-3</c:v>
                </c:pt>
                <c:pt idx="17">
                  <c:v>3</c:v>
                </c:pt>
                <c:pt idx="18">
                  <c:v>2</c:v>
                </c:pt>
                <c:pt idx="19">
                  <c:v>2</c:v>
                </c:pt>
                <c:pt idx="20">
                  <c:v>3</c:v>
                </c:pt>
                <c:pt idx="21">
                  <c:v>-4</c:v>
                </c:pt>
                <c:pt idx="22">
                  <c:v>2</c:v>
                </c:pt>
                <c:pt idx="23">
                  <c:v>-9</c:v>
                </c:pt>
                <c:pt idx="24">
                  <c:v>-4</c:v>
                </c:pt>
                <c:pt idx="25">
                  <c:v>-5</c:v>
                </c:pt>
                <c:pt idx="26">
                  <c:v>-10</c:v>
                </c:pt>
                <c:pt idx="27">
                  <c:v>-10</c:v>
                </c:pt>
                <c:pt idx="28">
                  <c:v>2</c:v>
                </c:pt>
                <c:pt idx="29">
                  <c:v>-12</c:v>
                </c:pt>
                <c:pt idx="30">
                  <c:v>-10</c:v>
                </c:pt>
                <c:pt idx="31">
                  <c:v>-8</c:v>
                </c:pt>
                <c:pt idx="32">
                  <c:v>-12</c:v>
                </c:pt>
                <c:pt idx="33">
                  <c:v>0</c:v>
                </c:pt>
                <c:pt idx="34">
                  <c:v>-7</c:v>
                </c:pt>
                <c:pt idx="35">
                  <c:v>-5</c:v>
                </c:pt>
                <c:pt idx="36">
                  <c:v>7</c:v>
                </c:pt>
                <c:pt idx="37">
                  <c:v>-4</c:v>
                </c:pt>
                <c:pt idx="38">
                  <c:v>-2</c:v>
                </c:pt>
                <c:pt idx="39">
                  <c:v>-12</c:v>
                </c:pt>
                <c:pt idx="40">
                  <c:v>0</c:v>
                </c:pt>
                <c:pt idx="41">
                  <c:v>-5</c:v>
                </c:pt>
                <c:pt idx="42">
                  <c:v>-10</c:v>
                </c:pt>
                <c:pt idx="43">
                  <c:v>-4</c:v>
                </c:pt>
                <c:pt idx="44">
                  <c:v>-2</c:v>
                </c:pt>
                <c:pt idx="45">
                  <c:v>-7</c:v>
                </c:pt>
                <c:pt idx="46">
                  <c:v>-1</c:v>
                </c:pt>
                <c:pt idx="47">
                  <c:v>6</c:v>
                </c:pt>
                <c:pt idx="48">
                  <c:v>0</c:v>
                </c:pt>
                <c:pt idx="49">
                  <c:v>0</c:v>
                </c:pt>
                <c:pt idx="50">
                  <c:v>-8</c:v>
                </c:pt>
                <c:pt idx="51">
                  <c:v>-7</c:v>
                </c:pt>
                <c:pt idx="52">
                  <c:v>-4</c:v>
                </c:pt>
                <c:pt idx="53">
                  <c:v>-4</c:v>
                </c:pt>
                <c:pt idx="54">
                  <c:v>3</c:v>
                </c:pt>
                <c:pt idx="55">
                  <c:v>-3</c:v>
                </c:pt>
                <c:pt idx="56">
                  <c:v>3</c:v>
                </c:pt>
                <c:pt idx="57">
                  <c:v>2</c:v>
                </c:pt>
                <c:pt idx="58">
                  <c:v>2</c:v>
                </c:pt>
                <c:pt idx="59">
                  <c:v>0</c:v>
                </c:pt>
                <c:pt idx="60">
                  <c:v>0</c:v>
                </c:pt>
                <c:pt idx="61">
                  <c:v>-7</c:v>
                </c:pt>
                <c:pt idx="62">
                  <c:v>-5</c:v>
                </c:pt>
                <c:pt idx="63">
                  <c:v>-8</c:v>
                </c:pt>
                <c:pt idx="64">
                  <c:v>-4</c:v>
                </c:pt>
                <c:pt idx="65">
                  <c:v>0</c:v>
                </c:pt>
                <c:pt idx="66">
                  <c:v>3</c:v>
                </c:pt>
                <c:pt idx="67">
                  <c:v>-10</c:v>
                </c:pt>
                <c:pt idx="68">
                  <c:v>-10</c:v>
                </c:pt>
                <c:pt idx="69">
                  <c:v>-14</c:v>
                </c:pt>
                <c:pt idx="70">
                  <c:v>-14</c:v>
                </c:pt>
                <c:pt idx="71">
                  <c:v>-12</c:v>
                </c:pt>
                <c:pt idx="72">
                  <c:v>-8</c:v>
                </c:pt>
                <c:pt idx="73">
                  <c:v>-15</c:v>
                </c:pt>
                <c:pt idx="74">
                  <c:v>-10</c:v>
                </c:pt>
                <c:pt idx="75">
                  <c:v>-6</c:v>
                </c:pt>
                <c:pt idx="76">
                  <c:v>-12</c:v>
                </c:pt>
              </c:numCache>
            </c:numRef>
          </c:val>
          <c:smooth val="0"/>
          <c:extLst xmlns:c16r2="http://schemas.microsoft.com/office/drawing/2015/06/chart">
            <c:ext xmlns:c16="http://schemas.microsoft.com/office/drawing/2014/chart" uri="{C3380CC4-5D6E-409C-BE32-E72D297353CC}">
              <c16:uniqueId val="{00000004-39EE-456A-BDBA-55BE4EA573BC}"/>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Analysis'!$B$143:$BZ$143</c:f>
              <c:numCache>
                <c:formatCode>General</c:formatCode>
                <c:ptCount val="77"/>
                <c:pt idx="0">
                  <c:v>-5</c:v>
                </c:pt>
                <c:pt idx="1">
                  <c:v>7</c:v>
                </c:pt>
                <c:pt idx="2">
                  <c:v>-5</c:v>
                </c:pt>
                <c:pt idx="3">
                  <c:v>6</c:v>
                </c:pt>
                <c:pt idx="4">
                  <c:v>4</c:v>
                </c:pt>
                <c:pt idx="5">
                  <c:v>-1</c:v>
                </c:pt>
                <c:pt idx="6">
                  <c:v>0</c:v>
                </c:pt>
                <c:pt idx="7">
                  <c:v>-9</c:v>
                </c:pt>
                <c:pt idx="8">
                  <c:v>2</c:v>
                </c:pt>
                <c:pt idx="9">
                  <c:v>-7</c:v>
                </c:pt>
                <c:pt idx="10">
                  <c:v>3</c:v>
                </c:pt>
                <c:pt idx="11">
                  <c:v>-4</c:v>
                </c:pt>
                <c:pt idx="12">
                  <c:v>-9</c:v>
                </c:pt>
                <c:pt idx="13">
                  <c:v>2</c:v>
                </c:pt>
                <c:pt idx="14">
                  <c:v>3</c:v>
                </c:pt>
                <c:pt idx="15">
                  <c:v>-2</c:v>
                </c:pt>
                <c:pt idx="16">
                  <c:v>6</c:v>
                </c:pt>
                <c:pt idx="17">
                  <c:v>-1</c:v>
                </c:pt>
                <c:pt idx="18">
                  <c:v>-1</c:v>
                </c:pt>
                <c:pt idx="19">
                  <c:v>-4</c:v>
                </c:pt>
                <c:pt idx="20">
                  <c:v>-9</c:v>
                </c:pt>
                <c:pt idx="21">
                  <c:v>4</c:v>
                </c:pt>
                <c:pt idx="22">
                  <c:v>-6</c:v>
                </c:pt>
                <c:pt idx="23">
                  <c:v>5</c:v>
                </c:pt>
                <c:pt idx="24">
                  <c:v>0</c:v>
                </c:pt>
                <c:pt idx="25">
                  <c:v>0</c:v>
                </c:pt>
                <c:pt idx="26">
                  <c:v>-6</c:v>
                </c:pt>
                <c:pt idx="27">
                  <c:v>2</c:v>
                </c:pt>
                <c:pt idx="28">
                  <c:v>-5</c:v>
                </c:pt>
                <c:pt idx="29">
                  <c:v>-1</c:v>
                </c:pt>
                <c:pt idx="30">
                  <c:v>3</c:v>
                </c:pt>
                <c:pt idx="31">
                  <c:v>4</c:v>
                </c:pt>
                <c:pt idx="32">
                  <c:v>-4</c:v>
                </c:pt>
                <c:pt idx="33">
                  <c:v>0</c:v>
                </c:pt>
                <c:pt idx="34">
                  <c:v>6</c:v>
                </c:pt>
                <c:pt idx="35">
                  <c:v>7</c:v>
                </c:pt>
                <c:pt idx="36">
                  <c:v>8</c:v>
                </c:pt>
                <c:pt idx="37">
                  <c:v>8</c:v>
                </c:pt>
                <c:pt idx="38">
                  <c:v>0</c:v>
                </c:pt>
                <c:pt idx="39">
                  <c:v>-6</c:v>
                </c:pt>
                <c:pt idx="40">
                  <c:v>0</c:v>
                </c:pt>
                <c:pt idx="41">
                  <c:v>6</c:v>
                </c:pt>
                <c:pt idx="42">
                  <c:v>0</c:v>
                </c:pt>
                <c:pt idx="43">
                  <c:v>9</c:v>
                </c:pt>
                <c:pt idx="44">
                  <c:v>0</c:v>
                </c:pt>
                <c:pt idx="45">
                  <c:v>-2</c:v>
                </c:pt>
                <c:pt idx="46">
                  <c:v>0</c:v>
                </c:pt>
                <c:pt idx="47">
                  <c:v>3</c:v>
                </c:pt>
                <c:pt idx="48">
                  <c:v>-2</c:v>
                </c:pt>
                <c:pt idx="49">
                  <c:v>3</c:v>
                </c:pt>
                <c:pt idx="50">
                  <c:v>7</c:v>
                </c:pt>
                <c:pt idx="51">
                  <c:v>2</c:v>
                </c:pt>
                <c:pt idx="52">
                  <c:v>0</c:v>
                </c:pt>
                <c:pt idx="53">
                  <c:v>6</c:v>
                </c:pt>
                <c:pt idx="54">
                  <c:v>-2</c:v>
                </c:pt>
                <c:pt idx="55">
                  <c:v>-8</c:v>
                </c:pt>
                <c:pt idx="56">
                  <c:v>3</c:v>
                </c:pt>
                <c:pt idx="57">
                  <c:v>-10</c:v>
                </c:pt>
                <c:pt idx="58">
                  <c:v>-6</c:v>
                </c:pt>
                <c:pt idx="59">
                  <c:v>2</c:v>
                </c:pt>
                <c:pt idx="60">
                  <c:v>2</c:v>
                </c:pt>
                <c:pt idx="61">
                  <c:v>-4</c:v>
                </c:pt>
                <c:pt idx="62">
                  <c:v>-2</c:v>
                </c:pt>
                <c:pt idx="63">
                  <c:v>6</c:v>
                </c:pt>
                <c:pt idx="64">
                  <c:v>-3</c:v>
                </c:pt>
                <c:pt idx="65">
                  <c:v>-5</c:v>
                </c:pt>
                <c:pt idx="66">
                  <c:v>1</c:v>
                </c:pt>
                <c:pt idx="67">
                  <c:v>-9</c:v>
                </c:pt>
                <c:pt idx="68">
                  <c:v>-4</c:v>
                </c:pt>
                <c:pt idx="69">
                  <c:v>-2</c:v>
                </c:pt>
                <c:pt idx="70">
                  <c:v>-4</c:v>
                </c:pt>
                <c:pt idx="71">
                  <c:v>0</c:v>
                </c:pt>
                <c:pt idx="72">
                  <c:v>-3</c:v>
                </c:pt>
                <c:pt idx="73">
                  <c:v>1</c:v>
                </c:pt>
                <c:pt idx="74">
                  <c:v>-7</c:v>
                </c:pt>
                <c:pt idx="75">
                  <c:v>0</c:v>
                </c:pt>
                <c:pt idx="76">
                  <c:v>-4</c:v>
                </c:pt>
              </c:numCache>
            </c:numRef>
          </c:val>
          <c:smooth val="0"/>
          <c:extLst xmlns:c16r2="http://schemas.microsoft.com/office/drawing/2015/06/chart">
            <c:ext xmlns:c16="http://schemas.microsoft.com/office/drawing/2014/chart" uri="{C3380CC4-5D6E-409C-BE32-E72D297353CC}">
              <c16:uniqueId val="{00000005-39EE-456A-BDBA-55BE4EA573BC}"/>
            </c:ext>
          </c:extLst>
        </c:ser>
        <c:dLbls>
          <c:showLegendKey val="0"/>
          <c:showVal val="0"/>
          <c:showCatName val="0"/>
          <c:showSerName val="0"/>
          <c:showPercent val="0"/>
          <c:showBubbleSize val="0"/>
        </c:dLbls>
        <c:marker val="1"/>
        <c:smooth val="0"/>
        <c:axId val="-1253453136"/>
        <c:axId val="-1253451504"/>
      </c:lineChart>
      <c:catAx>
        <c:axId val="-12534531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53451504"/>
        <c:crosses val="autoZero"/>
        <c:auto val="1"/>
        <c:lblAlgn val="ctr"/>
        <c:lblOffset val="100"/>
        <c:noMultiLvlLbl val="0"/>
      </c:catAx>
      <c:valAx>
        <c:axId val="-125345150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34531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Chemical Products</a:t>
            </a:r>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1.251237553737863E-2"/>
          <c:y val="2.3716527934569055E-2"/>
          <c:w val="0.98485552356735473"/>
          <c:h val="0.94229055587884392"/>
        </c:manualLayout>
      </c:layout>
      <c:barChart>
        <c:barDir val="col"/>
        <c:grouping val="clustered"/>
        <c:varyColors val="0"/>
        <c:ser>
          <c:idx val="0"/>
          <c:order val="0"/>
          <c:tx>
            <c:strRef>
              <c:f>'MAIN Analysis'!$A$37</c:f>
              <c:strCache>
                <c:ptCount val="1"/>
                <c:pt idx="0">
                  <c:v>Chemical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Analysis'!$B$37:$BZ$37</c:f>
              <c:numCache>
                <c:formatCode>General</c:formatCode>
                <c:ptCount val="77"/>
                <c:pt idx="0">
                  <c:v>5</c:v>
                </c:pt>
                <c:pt idx="1">
                  <c:v>1</c:v>
                </c:pt>
                <c:pt idx="2">
                  <c:v>4</c:v>
                </c:pt>
                <c:pt idx="3">
                  <c:v>2</c:v>
                </c:pt>
                <c:pt idx="4">
                  <c:v>1</c:v>
                </c:pt>
                <c:pt idx="5">
                  <c:v>3</c:v>
                </c:pt>
                <c:pt idx="6">
                  <c:v>6</c:v>
                </c:pt>
                <c:pt idx="7">
                  <c:v>-1</c:v>
                </c:pt>
                <c:pt idx="8">
                  <c:v>3</c:v>
                </c:pt>
                <c:pt idx="9">
                  <c:v>-1</c:v>
                </c:pt>
                <c:pt idx="10">
                  <c:v>2</c:v>
                </c:pt>
                <c:pt idx="11">
                  <c:v>-1</c:v>
                </c:pt>
                <c:pt idx="12">
                  <c:v>3</c:v>
                </c:pt>
                <c:pt idx="13">
                  <c:v>4</c:v>
                </c:pt>
                <c:pt idx="14">
                  <c:v>5</c:v>
                </c:pt>
                <c:pt idx="15">
                  <c:v>-2</c:v>
                </c:pt>
                <c:pt idx="16">
                  <c:v>4</c:v>
                </c:pt>
                <c:pt idx="17">
                  <c:v>6</c:v>
                </c:pt>
                <c:pt idx="18">
                  <c:v>1</c:v>
                </c:pt>
                <c:pt idx="19">
                  <c:v>-2</c:v>
                </c:pt>
                <c:pt idx="20">
                  <c:v>1</c:v>
                </c:pt>
                <c:pt idx="21">
                  <c:v>6</c:v>
                </c:pt>
                <c:pt idx="22">
                  <c:v>1</c:v>
                </c:pt>
                <c:pt idx="23">
                  <c:v>8</c:v>
                </c:pt>
                <c:pt idx="24">
                  <c:v>10</c:v>
                </c:pt>
                <c:pt idx="25">
                  <c:v>5</c:v>
                </c:pt>
                <c:pt idx="26">
                  <c:v>9</c:v>
                </c:pt>
                <c:pt idx="27">
                  <c:v>4</c:v>
                </c:pt>
                <c:pt idx="28">
                  <c:v>10</c:v>
                </c:pt>
                <c:pt idx="29">
                  <c:v>10</c:v>
                </c:pt>
                <c:pt idx="30">
                  <c:v>5</c:v>
                </c:pt>
                <c:pt idx="31">
                  <c:v>8</c:v>
                </c:pt>
                <c:pt idx="32">
                  <c:v>6</c:v>
                </c:pt>
                <c:pt idx="33">
                  <c:v>5</c:v>
                </c:pt>
                <c:pt idx="34">
                  <c:v>3</c:v>
                </c:pt>
                <c:pt idx="35">
                  <c:v>7</c:v>
                </c:pt>
                <c:pt idx="36">
                  <c:v>7</c:v>
                </c:pt>
                <c:pt idx="37">
                  <c:v>7</c:v>
                </c:pt>
                <c:pt idx="38">
                  <c:v>8</c:v>
                </c:pt>
                <c:pt idx="39">
                  <c:v>9</c:v>
                </c:pt>
                <c:pt idx="40">
                  <c:v>3</c:v>
                </c:pt>
                <c:pt idx="41">
                  <c:v>3</c:v>
                </c:pt>
                <c:pt idx="42">
                  <c:v>2</c:v>
                </c:pt>
                <c:pt idx="43">
                  <c:v>6</c:v>
                </c:pt>
                <c:pt idx="44">
                  <c:v>2</c:v>
                </c:pt>
                <c:pt idx="45">
                  <c:v>5</c:v>
                </c:pt>
                <c:pt idx="46">
                  <c:v>5</c:v>
                </c:pt>
                <c:pt idx="47">
                  <c:v>7</c:v>
                </c:pt>
                <c:pt idx="48">
                  <c:v>8</c:v>
                </c:pt>
                <c:pt idx="49">
                  <c:v>9</c:v>
                </c:pt>
                <c:pt idx="50">
                  <c:v>9</c:v>
                </c:pt>
                <c:pt idx="51">
                  <c:v>4</c:v>
                </c:pt>
                <c:pt idx="52">
                  <c:v>6</c:v>
                </c:pt>
                <c:pt idx="53">
                  <c:v>1</c:v>
                </c:pt>
                <c:pt idx="54">
                  <c:v>1</c:v>
                </c:pt>
                <c:pt idx="55">
                  <c:v>1</c:v>
                </c:pt>
                <c:pt idx="56">
                  <c:v>-6</c:v>
                </c:pt>
                <c:pt idx="57">
                  <c:v>-2</c:v>
                </c:pt>
                <c:pt idx="58">
                  <c:v>-3</c:v>
                </c:pt>
                <c:pt idx="59">
                  <c:v>2</c:v>
                </c:pt>
                <c:pt idx="60">
                  <c:v>1</c:v>
                </c:pt>
                <c:pt idx="61">
                  <c:v>5</c:v>
                </c:pt>
                <c:pt idx="62">
                  <c:v>-1</c:v>
                </c:pt>
                <c:pt idx="63">
                  <c:v>-3</c:v>
                </c:pt>
                <c:pt idx="64">
                  <c:v>5</c:v>
                </c:pt>
                <c:pt idx="65">
                  <c:v>7</c:v>
                </c:pt>
                <c:pt idx="66">
                  <c:v>11</c:v>
                </c:pt>
                <c:pt idx="67">
                  <c:v>7</c:v>
                </c:pt>
                <c:pt idx="68">
                  <c:v>6</c:v>
                </c:pt>
                <c:pt idx="69">
                  <c:v>8</c:v>
                </c:pt>
                <c:pt idx="70">
                  <c:v>7</c:v>
                </c:pt>
                <c:pt idx="71">
                  <c:v>13</c:v>
                </c:pt>
                <c:pt idx="72">
                  <c:v>12</c:v>
                </c:pt>
                <c:pt idx="73">
                  <c:v>5</c:v>
                </c:pt>
                <c:pt idx="74">
                  <c:v>11</c:v>
                </c:pt>
                <c:pt idx="75">
                  <c:v>6</c:v>
                </c:pt>
                <c:pt idx="76">
                  <c:v>12</c:v>
                </c:pt>
              </c:numCache>
            </c:numRef>
          </c:val>
          <c:extLst xmlns:c16r2="http://schemas.microsoft.com/office/drawing/2015/06/chart">
            <c:ext xmlns:c16="http://schemas.microsoft.com/office/drawing/2014/chart" uri="{C3380CC4-5D6E-409C-BE32-E72D297353CC}">
              <c16:uniqueId val="{00000000-FF8C-40D8-BB93-2C5915EAFB86}"/>
            </c:ext>
          </c:extLst>
        </c:ser>
        <c:dLbls>
          <c:showLegendKey val="0"/>
          <c:showVal val="0"/>
          <c:showCatName val="0"/>
          <c:showSerName val="0"/>
          <c:showPercent val="0"/>
          <c:showBubbleSize val="0"/>
        </c:dLbls>
        <c:gapWidth val="219"/>
        <c:overlap val="-27"/>
        <c:axId val="-1253450416"/>
        <c:axId val="-1253449872"/>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Analysis'!$B$58:$BZ$58</c:f>
              <c:numCache>
                <c:formatCode>General</c:formatCode>
                <c:ptCount val="77"/>
                <c:pt idx="0">
                  <c:v>1</c:v>
                </c:pt>
                <c:pt idx="1">
                  <c:v>1</c:v>
                </c:pt>
                <c:pt idx="2">
                  <c:v>2</c:v>
                </c:pt>
                <c:pt idx="3">
                  <c:v>1</c:v>
                </c:pt>
                <c:pt idx="4">
                  <c:v>1</c:v>
                </c:pt>
                <c:pt idx="5">
                  <c:v>4</c:v>
                </c:pt>
                <c:pt idx="6">
                  <c:v>4</c:v>
                </c:pt>
                <c:pt idx="7">
                  <c:v>2</c:v>
                </c:pt>
                <c:pt idx="8">
                  <c:v>4</c:v>
                </c:pt>
                <c:pt idx="9">
                  <c:v>2</c:v>
                </c:pt>
                <c:pt idx="10">
                  <c:v>1</c:v>
                </c:pt>
                <c:pt idx="11">
                  <c:v>1</c:v>
                </c:pt>
                <c:pt idx="12">
                  <c:v>2</c:v>
                </c:pt>
                <c:pt idx="13">
                  <c:v>9</c:v>
                </c:pt>
                <c:pt idx="14">
                  <c:v>10</c:v>
                </c:pt>
                <c:pt idx="15">
                  <c:v>3</c:v>
                </c:pt>
                <c:pt idx="16">
                  <c:v>6</c:v>
                </c:pt>
                <c:pt idx="17">
                  <c:v>8</c:v>
                </c:pt>
                <c:pt idx="18">
                  <c:v>2</c:v>
                </c:pt>
                <c:pt idx="19">
                  <c:v>-2</c:v>
                </c:pt>
                <c:pt idx="20">
                  <c:v>1</c:v>
                </c:pt>
                <c:pt idx="21">
                  <c:v>3</c:v>
                </c:pt>
                <c:pt idx="22">
                  <c:v>3</c:v>
                </c:pt>
                <c:pt idx="23">
                  <c:v>9</c:v>
                </c:pt>
                <c:pt idx="24">
                  <c:v>12</c:v>
                </c:pt>
                <c:pt idx="25">
                  <c:v>5</c:v>
                </c:pt>
                <c:pt idx="26">
                  <c:v>8</c:v>
                </c:pt>
                <c:pt idx="27">
                  <c:v>10</c:v>
                </c:pt>
                <c:pt idx="28">
                  <c:v>8</c:v>
                </c:pt>
                <c:pt idx="29">
                  <c:v>12</c:v>
                </c:pt>
                <c:pt idx="30">
                  <c:v>3</c:v>
                </c:pt>
                <c:pt idx="31">
                  <c:v>9</c:v>
                </c:pt>
                <c:pt idx="32">
                  <c:v>4</c:v>
                </c:pt>
                <c:pt idx="33">
                  <c:v>3</c:v>
                </c:pt>
                <c:pt idx="34">
                  <c:v>5</c:v>
                </c:pt>
                <c:pt idx="35">
                  <c:v>4</c:v>
                </c:pt>
                <c:pt idx="36">
                  <c:v>11</c:v>
                </c:pt>
                <c:pt idx="37">
                  <c:v>9</c:v>
                </c:pt>
                <c:pt idx="38">
                  <c:v>4</c:v>
                </c:pt>
                <c:pt idx="39">
                  <c:v>7</c:v>
                </c:pt>
                <c:pt idx="40">
                  <c:v>6</c:v>
                </c:pt>
                <c:pt idx="41">
                  <c:v>7</c:v>
                </c:pt>
                <c:pt idx="42">
                  <c:v>7</c:v>
                </c:pt>
                <c:pt idx="43">
                  <c:v>7</c:v>
                </c:pt>
                <c:pt idx="44">
                  <c:v>1</c:v>
                </c:pt>
                <c:pt idx="45">
                  <c:v>3</c:v>
                </c:pt>
                <c:pt idx="46">
                  <c:v>0</c:v>
                </c:pt>
                <c:pt idx="47">
                  <c:v>3</c:v>
                </c:pt>
                <c:pt idx="48">
                  <c:v>6</c:v>
                </c:pt>
                <c:pt idx="49">
                  <c:v>8</c:v>
                </c:pt>
                <c:pt idx="50">
                  <c:v>6</c:v>
                </c:pt>
                <c:pt idx="51">
                  <c:v>3</c:v>
                </c:pt>
                <c:pt idx="52">
                  <c:v>6</c:v>
                </c:pt>
                <c:pt idx="53">
                  <c:v>2</c:v>
                </c:pt>
                <c:pt idx="54">
                  <c:v>1</c:v>
                </c:pt>
                <c:pt idx="55">
                  <c:v>1</c:v>
                </c:pt>
                <c:pt idx="56">
                  <c:v>-1</c:v>
                </c:pt>
                <c:pt idx="57">
                  <c:v>-2</c:v>
                </c:pt>
                <c:pt idx="58">
                  <c:v>-2</c:v>
                </c:pt>
                <c:pt idx="59">
                  <c:v>3</c:v>
                </c:pt>
                <c:pt idx="60">
                  <c:v>1</c:v>
                </c:pt>
                <c:pt idx="61">
                  <c:v>2</c:v>
                </c:pt>
                <c:pt idx="62">
                  <c:v>-1</c:v>
                </c:pt>
                <c:pt idx="63">
                  <c:v>-3</c:v>
                </c:pt>
                <c:pt idx="64">
                  <c:v>6</c:v>
                </c:pt>
                <c:pt idx="65">
                  <c:v>9</c:v>
                </c:pt>
                <c:pt idx="66">
                  <c:v>11</c:v>
                </c:pt>
                <c:pt idx="67">
                  <c:v>2</c:v>
                </c:pt>
                <c:pt idx="68">
                  <c:v>5</c:v>
                </c:pt>
                <c:pt idx="69">
                  <c:v>7</c:v>
                </c:pt>
                <c:pt idx="70">
                  <c:v>3</c:v>
                </c:pt>
                <c:pt idx="71">
                  <c:v>5</c:v>
                </c:pt>
                <c:pt idx="72">
                  <c:v>7</c:v>
                </c:pt>
                <c:pt idx="73">
                  <c:v>3</c:v>
                </c:pt>
                <c:pt idx="74">
                  <c:v>9</c:v>
                </c:pt>
                <c:pt idx="75">
                  <c:v>8</c:v>
                </c:pt>
                <c:pt idx="76">
                  <c:v>8</c:v>
                </c:pt>
              </c:numCache>
            </c:numRef>
          </c:val>
          <c:smooth val="0"/>
          <c:extLst xmlns:c16r2="http://schemas.microsoft.com/office/drawing/2015/06/chart">
            <c:ext xmlns:c16="http://schemas.microsoft.com/office/drawing/2014/chart" uri="{C3380CC4-5D6E-409C-BE32-E72D297353CC}">
              <c16:uniqueId val="{00000001-FF8C-40D8-BB93-2C5915EAFB86}"/>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Analysis'!$B$78:$BZ$78</c:f>
              <c:numCache>
                <c:formatCode>General</c:formatCode>
                <c:ptCount val="77"/>
                <c:pt idx="0">
                  <c:v>1</c:v>
                </c:pt>
                <c:pt idx="1">
                  <c:v>2</c:v>
                </c:pt>
                <c:pt idx="2">
                  <c:v>4</c:v>
                </c:pt>
                <c:pt idx="3">
                  <c:v>6</c:v>
                </c:pt>
                <c:pt idx="4">
                  <c:v>1</c:v>
                </c:pt>
                <c:pt idx="5">
                  <c:v>3</c:v>
                </c:pt>
                <c:pt idx="6">
                  <c:v>1</c:v>
                </c:pt>
                <c:pt idx="7">
                  <c:v>2</c:v>
                </c:pt>
                <c:pt idx="8">
                  <c:v>3</c:v>
                </c:pt>
                <c:pt idx="9">
                  <c:v>-1</c:v>
                </c:pt>
                <c:pt idx="10">
                  <c:v>1</c:v>
                </c:pt>
                <c:pt idx="11">
                  <c:v>-1</c:v>
                </c:pt>
                <c:pt idx="12">
                  <c:v>0</c:v>
                </c:pt>
                <c:pt idx="13">
                  <c:v>4</c:v>
                </c:pt>
                <c:pt idx="14">
                  <c:v>13</c:v>
                </c:pt>
                <c:pt idx="15">
                  <c:v>-3</c:v>
                </c:pt>
                <c:pt idx="16">
                  <c:v>3</c:v>
                </c:pt>
                <c:pt idx="17">
                  <c:v>5</c:v>
                </c:pt>
                <c:pt idx="18">
                  <c:v>7</c:v>
                </c:pt>
                <c:pt idx="19">
                  <c:v>2</c:v>
                </c:pt>
                <c:pt idx="20">
                  <c:v>2</c:v>
                </c:pt>
                <c:pt idx="21">
                  <c:v>2</c:v>
                </c:pt>
                <c:pt idx="22">
                  <c:v>4</c:v>
                </c:pt>
                <c:pt idx="23">
                  <c:v>4</c:v>
                </c:pt>
                <c:pt idx="24">
                  <c:v>8</c:v>
                </c:pt>
                <c:pt idx="25">
                  <c:v>6</c:v>
                </c:pt>
                <c:pt idx="26">
                  <c:v>6</c:v>
                </c:pt>
                <c:pt idx="27">
                  <c:v>7</c:v>
                </c:pt>
                <c:pt idx="28">
                  <c:v>8</c:v>
                </c:pt>
                <c:pt idx="29">
                  <c:v>10</c:v>
                </c:pt>
                <c:pt idx="30">
                  <c:v>2</c:v>
                </c:pt>
                <c:pt idx="31">
                  <c:v>7</c:v>
                </c:pt>
                <c:pt idx="32">
                  <c:v>6</c:v>
                </c:pt>
                <c:pt idx="33">
                  <c:v>4</c:v>
                </c:pt>
                <c:pt idx="34">
                  <c:v>4</c:v>
                </c:pt>
                <c:pt idx="35">
                  <c:v>7</c:v>
                </c:pt>
                <c:pt idx="36">
                  <c:v>7</c:v>
                </c:pt>
                <c:pt idx="37">
                  <c:v>7</c:v>
                </c:pt>
                <c:pt idx="38">
                  <c:v>8</c:v>
                </c:pt>
                <c:pt idx="39">
                  <c:v>7</c:v>
                </c:pt>
                <c:pt idx="40">
                  <c:v>11</c:v>
                </c:pt>
                <c:pt idx="41">
                  <c:v>7</c:v>
                </c:pt>
                <c:pt idx="42">
                  <c:v>2</c:v>
                </c:pt>
                <c:pt idx="43">
                  <c:v>5</c:v>
                </c:pt>
                <c:pt idx="44">
                  <c:v>2</c:v>
                </c:pt>
                <c:pt idx="45">
                  <c:v>3</c:v>
                </c:pt>
                <c:pt idx="46">
                  <c:v>1</c:v>
                </c:pt>
                <c:pt idx="47">
                  <c:v>4</c:v>
                </c:pt>
                <c:pt idx="48">
                  <c:v>11</c:v>
                </c:pt>
                <c:pt idx="49">
                  <c:v>3</c:v>
                </c:pt>
                <c:pt idx="50">
                  <c:v>7</c:v>
                </c:pt>
                <c:pt idx="51">
                  <c:v>7</c:v>
                </c:pt>
                <c:pt idx="52">
                  <c:v>6</c:v>
                </c:pt>
                <c:pt idx="53">
                  <c:v>2</c:v>
                </c:pt>
                <c:pt idx="54">
                  <c:v>1</c:v>
                </c:pt>
                <c:pt idx="55">
                  <c:v>3</c:v>
                </c:pt>
                <c:pt idx="56">
                  <c:v>-2</c:v>
                </c:pt>
                <c:pt idx="57">
                  <c:v>1</c:v>
                </c:pt>
                <c:pt idx="58">
                  <c:v>-5</c:v>
                </c:pt>
                <c:pt idx="59">
                  <c:v>1</c:v>
                </c:pt>
                <c:pt idx="60">
                  <c:v>0</c:v>
                </c:pt>
                <c:pt idx="61">
                  <c:v>2</c:v>
                </c:pt>
                <c:pt idx="62">
                  <c:v>-2</c:v>
                </c:pt>
                <c:pt idx="63">
                  <c:v>4</c:v>
                </c:pt>
                <c:pt idx="64">
                  <c:v>6</c:v>
                </c:pt>
                <c:pt idx="65">
                  <c:v>10</c:v>
                </c:pt>
                <c:pt idx="66">
                  <c:v>0</c:v>
                </c:pt>
                <c:pt idx="67">
                  <c:v>9</c:v>
                </c:pt>
                <c:pt idx="68">
                  <c:v>3</c:v>
                </c:pt>
                <c:pt idx="69">
                  <c:v>4</c:v>
                </c:pt>
                <c:pt idx="70">
                  <c:v>1</c:v>
                </c:pt>
                <c:pt idx="71">
                  <c:v>8</c:v>
                </c:pt>
                <c:pt idx="72">
                  <c:v>9</c:v>
                </c:pt>
                <c:pt idx="73">
                  <c:v>4</c:v>
                </c:pt>
                <c:pt idx="74">
                  <c:v>5</c:v>
                </c:pt>
                <c:pt idx="75">
                  <c:v>5</c:v>
                </c:pt>
                <c:pt idx="76">
                  <c:v>10</c:v>
                </c:pt>
              </c:numCache>
            </c:numRef>
          </c:val>
          <c:smooth val="0"/>
          <c:extLst xmlns:c16r2="http://schemas.microsoft.com/office/drawing/2015/06/chart">
            <c:ext xmlns:c16="http://schemas.microsoft.com/office/drawing/2014/chart" uri="{C3380CC4-5D6E-409C-BE32-E72D297353CC}">
              <c16:uniqueId val="{00000002-FF8C-40D8-BB93-2C5915EAFB86}"/>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Analysis'!$B$98:$BZ$98</c:f>
              <c:numCache>
                <c:formatCode>General</c:formatCode>
                <c:ptCount val="77"/>
                <c:pt idx="0">
                  <c:v>1</c:v>
                </c:pt>
                <c:pt idx="1">
                  <c:v>-1</c:v>
                </c:pt>
                <c:pt idx="2">
                  <c:v>0</c:v>
                </c:pt>
                <c:pt idx="3">
                  <c:v>-1</c:v>
                </c:pt>
                <c:pt idx="4">
                  <c:v>2</c:v>
                </c:pt>
                <c:pt idx="5">
                  <c:v>2</c:v>
                </c:pt>
                <c:pt idx="6">
                  <c:v>2</c:v>
                </c:pt>
                <c:pt idx="7">
                  <c:v>-1</c:v>
                </c:pt>
                <c:pt idx="8">
                  <c:v>2</c:v>
                </c:pt>
                <c:pt idx="9">
                  <c:v>2</c:v>
                </c:pt>
                <c:pt idx="10">
                  <c:v>2</c:v>
                </c:pt>
                <c:pt idx="11">
                  <c:v>-8</c:v>
                </c:pt>
                <c:pt idx="12">
                  <c:v>-1</c:v>
                </c:pt>
                <c:pt idx="13">
                  <c:v>-3</c:v>
                </c:pt>
                <c:pt idx="14">
                  <c:v>1</c:v>
                </c:pt>
                <c:pt idx="15">
                  <c:v>-3</c:v>
                </c:pt>
                <c:pt idx="16">
                  <c:v>1</c:v>
                </c:pt>
                <c:pt idx="17">
                  <c:v>3</c:v>
                </c:pt>
                <c:pt idx="18">
                  <c:v>-2</c:v>
                </c:pt>
                <c:pt idx="19">
                  <c:v>-3</c:v>
                </c:pt>
                <c:pt idx="20">
                  <c:v>3</c:v>
                </c:pt>
                <c:pt idx="21">
                  <c:v>-5</c:v>
                </c:pt>
                <c:pt idx="22">
                  <c:v>1</c:v>
                </c:pt>
                <c:pt idx="23">
                  <c:v>5</c:v>
                </c:pt>
                <c:pt idx="24">
                  <c:v>4</c:v>
                </c:pt>
                <c:pt idx="25">
                  <c:v>1</c:v>
                </c:pt>
                <c:pt idx="26">
                  <c:v>-1</c:v>
                </c:pt>
                <c:pt idx="27">
                  <c:v>-2</c:v>
                </c:pt>
                <c:pt idx="28">
                  <c:v>4</c:v>
                </c:pt>
                <c:pt idx="29">
                  <c:v>8</c:v>
                </c:pt>
                <c:pt idx="30">
                  <c:v>5</c:v>
                </c:pt>
                <c:pt idx="31">
                  <c:v>-2</c:v>
                </c:pt>
                <c:pt idx="32">
                  <c:v>3</c:v>
                </c:pt>
                <c:pt idx="33">
                  <c:v>3</c:v>
                </c:pt>
                <c:pt idx="34">
                  <c:v>4</c:v>
                </c:pt>
                <c:pt idx="35">
                  <c:v>-3</c:v>
                </c:pt>
                <c:pt idx="36">
                  <c:v>0</c:v>
                </c:pt>
                <c:pt idx="37">
                  <c:v>1</c:v>
                </c:pt>
                <c:pt idx="38">
                  <c:v>3</c:v>
                </c:pt>
                <c:pt idx="39">
                  <c:v>9</c:v>
                </c:pt>
                <c:pt idx="40">
                  <c:v>1</c:v>
                </c:pt>
                <c:pt idx="41">
                  <c:v>1</c:v>
                </c:pt>
                <c:pt idx="42">
                  <c:v>2</c:v>
                </c:pt>
                <c:pt idx="43">
                  <c:v>1</c:v>
                </c:pt>
                <c:pt idx="44">
                  <c:v>5</c:v>
                </c:pt>
                <c:pt idx="45">
                  <c:v>7</c:v>
                </c:pt>
                <c:pt idx="46">
                  <c:v>5</c:v>
                </c:pt>
                <c:pt idx="47">
                  <c:v>2</c:v>
                </c:pt>
                <c:pt idx="48">
                  <c:v>1</c:v>
                </c:pt>
                <c:pt idx="49">
                  <c:v>0</c:v>
                </c:pt>
                <c:pt idx="50">
                  <c:v>3</c:v>
                </c:pt>
                <c:pt idx="51">
                  <c:v>4</c:v>
                </c:pt>
                <c:pt idx="52">
                  <c:v>2</c:v>
                </c:pt>
                <c:pt idx="53">
                  <c:v>1</c:v>
                </c:pt>
                <c:pt idx="54">
                  <c:v>0</c:v>
                </c:pt>
                <c:pt idx="55">
                  <c:v>1</c:v>
                </c:pt>
                <c:pt idx="56">
                  <c:v>-5</c:v>
                </c:pt>
                <c:pt idx="57">
                  <c:v>1</c:v>
                </c:pt>
                <c:pt idx="58">
                  <c:v>-2</c:v>
                </c:pt>
                <c:pt idx="59">
                  <c:v>-1</c:v>
                </c:pt>
                <c:pt idx="60">
                  <c:v>-1</c:v>
                </c:pt>
                <c:pt idx="61">
                  <c:v>-2</c:v>
                </c:pt>
                <c:pt idx="62">
                  <c:v>-2</c:v>
                </c:pt>
                <c:pt idx="63">
                  <c:v>-4</c:v>
                </c:pt>
                <c:pt idx="64">
                  <c:v>1</c:v>
                </c:pt>
                <c:pt idx="65">
                  <c:v>-4</c:v>
                </c:pt>
                <c:pt idx="66">
                  <c:v>-1</c:v>
                </c:pt>
                <c:pt idx="67">
                  <c:v>2</c:v>
                </c:pt>
                <c:pt idx="68">
                  <c:v>1</c:v>
                </c:pt>
                <c:pt idx="69">
                  <c:v>1</c:v>
                </c:pt>
                <c:pt idx="70">
                  <c:v>2</c:v>
                </c:pt>
                <c:pt idx="71">
                  <c:v>1</c:v>
                </c:pt>
                <c:pt idx="72">
                  <c:v>6</c:v>
                </c:pt>
                <c:pt idx="73">
                  <c:v>1</c:v>
                </c:pt>
                <c:pt idx="74">
                  <c:v>0</c:v>
                </c:pt>
                <c:pt idx="75">
                  <c:v>-1</c:v>
                </c:pt>
                <c:pt idx="76">
                  <c:v>4</c:v>
                </c:pt>
              </c:numCache>
            </c:numRef>
          </c:val>
          <c:smooth val="0"/>
          <c:extLst xmlns:c16r2="http://schemas.microsoft.com/office/drawing/2015/06/chart">
            <c:ext xmlns:c16="http://schemas.microsoft.com/office/drawing/2014/chart" uri="{C3380CC4-5D6E-409C-BE32-E72D297353CC}">
              <c16:uniqueId val="{00000003-FF8C-40D8-BB93-2C5915EAFB86}"/>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Analysis'!$B$118:$BZ$118</c:f>
              <c:numCache>
                <c:formatCode>General</c:formatCode>
                <c:ptCount val="77"/>
                <c:pt idx="0">
                  <c:v>-1</c:v>
                </c:pt>
                <c:pt idx="1">
                  <c:v>-6</c:v>
                </c:pt>
                <c:pt idx="2">
                  <c:v>-1</c:v>
                </c:pt>
                <c:pt idx="3">
                  <c:v>-2</c:v>
                </c:pt>
                <c:pt idx="4">
                  <c:v>3</c:v>
                </c:pt>
                <c:pt idx="5">
                  <c:v>1</c:v>
                </c:pt>
                <c:pt idx="6">
                  <c:v>1</c:v>
                </c:pt>
                <c:pt idx="7">
                  <c:v>4</c:v>
                </c:pt>
                <c:pt idx="8">
                  <c:v>0</c:v>
                </c:pt>
                <c:pt idx="9">
                  <c:v>-1</c:v>
                </c:pt>
                <c:pt idx="10">
                  <c:v>3</c:v>
                </c:pt>
                <c:pt idx="11">
                  <c:v>-2</c:v>
                </c:pt>
                <c:pt idx="12">
                  <c:v>-2</c:v>
                </c:pt>
                <c:pt idx="13">
                  <c:v>1</c:v>
                </c:pt>
                <c:pt idx="14">
                  <c:v>-1</c:v>
                </c:pt>
                <c:pt idx="15">
                  <c:v>1</c:v>
                </c:pt>
                <c:pt idx="16">
                  <c:v>-5</c:v>
                </c:pt>
                <c:pt idx="17">
                  <c:v>5</c:v>
                </c:pt>
                <c:pt idx="18">
                  <c:v>-1</c:v>
                </c:pt>
                <c:pt idx="19">
                  <c:v>-2</c:v>
                </c:pt>
                <c:pt idx="20">
                  <c:v>-4</c:v>
                </c:pt>
                <c:pt idx="21">
                  <c:v>-6</c:v>
                </c:pt>
                <c:pt idx="22">
                  <c:v>1</c:v>
                </c:pt>
                <c:pt idx="23">
                  <c:v>1</c:v>
                </c:pt>
                <c:pt idx="24">
                  <c:v>-9</c:v>
                </c:pt>
                <c:pt idx="25">
                  <c:v>-8</c:v>
                </c:pt>
                <c:pt idx="26">
                  <c:v>-3</c:v>
                </c:pt>
                <c:pt idx="27">
                  <c:v>-5</c:v>
                </c:pt>
                <c:pt idx="28">
                  <c:v>-2</c:v>
                </c:pt>
                <c:pt idx="29">
                  <c:v>-2</c:v>
                </c:pt>
                <c:pt idx="30">
                  <c:v>-2</c:v>
                </c:pt>
                <c:pt idx="31">
                  <c:v>-6</c:v>
                </c:pt>
                <c:pt idx="32">
                  <c:v>-2</c:v>
                </c:pt>
                <c:pt idx="33">
                  <c:v>-3</c:v>
                </c:pt>
                <c:pt idx="34">
                  <c:v>-5</c:v>
                </c:pt>
                <c:pt idx="35">
                  <c:v>-6</c:v>
                </c:pt>
                <c:pt idx="36">
                  <c:v>4</c:v>
                </c:pt>
                <c:pt idx="37">
                  <c:v>-5</c:v>
                </c:pt>
                <c:pt idx="38">
                  <c:v>-6</c:v>
                </c:pt>
                <c:pt idx="39">
                  <c:v>-2</c:v>
                </c:pt>
                <c:pt idx="40">
                  <c:v>-2</c:v>
                </c:pt>
                <c:pt idx="41">
                  <c:v>-2</c:v>
                </c:pt>
                <c:pt idx="42">
                  <c:v>-3</c:v>
                </c:pt>
                <c:pt idx="43">
                  <c:v>-2</c:v>
                </c:pt>
                <c:pt idx="44">
                  <c:v>-3</c:v>
                </c:pt>
                <c:pt idx="45">
                  <c:v>-2</c:v>
                </c:pt>
                <c:pt idx="46">
                  <c:v>-9</c:v>
                </c:pt>
                <c:pt idx="47">
                  <c:v>3</c:v>
                </c:pt>
                <c:pt idx="48">
                  <c:v>-2</c:v>
                </c:pt>
                <c:pt idx="49">
                  <c:v>-4</c:v>
                </c:pt>
                <c:pt idx="50">
                  <c:v>-2</c:v>
                </c:pt>
                <c:pt idx="51">
                  <c:v>-6</c:v>
                </c:pt>
                <c:pt idx="52">
                  <c:v>-5</c:v>
                </c:pt>
                <c:pt idx="53">
                  <c:v>1</c:v>
                </c:pt>
                <c:pt idx="54">
                  <c:v>0</c:v>
                </c:pt>
                <c:pt idx="55">
                  <c:v>-1</c:v>
                </c:pt>
                <c:pt idx="56">
                  <c:v>2</c:v>
                </c:pt>
                <c:pt idx="57">
                  <c:v>0</c:v>
                </c:pt>
                <c:pt idx="58">
                  <c:v>-1</c:v>
                </c:pt>
                <c:pt idx="59">
                  <c:v>-2</c:v>
                </c:pt>
                <c:pt idx="60">
                  <c:v>-10</c:v>
                </c:pt>
                <c:pt idx="61">
                  <c:v>-5</c:v>
                </c:pt>
                <c:pt idx="62">
                  <c:v>-6</c:v>
                </c:pt>
                <c:pt idx="63">
                  <c:v>-12</c:v>
                </c:pt>
                <c:pt idx="64">
                  <c:v>-6</c:v>
                </c:pt>
                <c:pt idx="65">
                  <c:v>-2</c:v>
                </c:pt>
                <c:pt idx="66">
                  <c:v>7</c:v>
                </c:pt>
                <c:pt idx="67">
                  <c:v>-5</c:v>
                </c:pt>
                <c:pt idx="68">
                  <c:v>-5</c:v>
                </c:pt>
                <c:pt idx="69">
                  <c:v>-2</c:v>
                </c:pt>
                <c:pt idx="70">
                  <c:v>-6</c:v>
                </c:pt>
                <c:pt idx="71">
                  <c:v>-9</c:v>
                </c:pt>
                <c:pt idx="72">
                  <c:v>-9</c:v>
                </c:pt>
                <c:pt idx="73">
                  <c:v>-8</c:v>
                </c:pt>
                <c:pt idx="74">
                  <c:v>-7</c:v>
                </c:pt>
                <c:pt idx="75">
                  <c:v>-2</c:v>
                </c:pt>
                <c:pt idx="76">
                  <c:v>-4</c:v>
                </c:pt>
              </c:numCache>
            </c:numRef>
          </c:val>
          <c:smooth val="0"/>
          <c:extLst xmlns:c16r2="http://schemas.microsoft.com/office/drawing/2015/06/chart">
            <c:ext xmlns:c16="http://schemas.microsoft.com/office/drawing/2014/chart" uri="{C3380CC4-5D6E-409C-BE32-E72D297353CC}">
              <c16:uniqueId val="{00000004-FF8C-40D8-BB93-2C5915EAFB86}"/>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Analysis'!$B$138:$BZ$138</c:f>
              <c:numCache>
                <c:formatCode>General</c:formatCode>
                <c:ptCount val="77"/>
                <c:pt idx="0">
                  <c:v>2</c:v>
                </c:pt>
                <c:pt idx="1">
                  <c:v>-2</c:v>
                </c:pt>
                <c:pt idx="2">
                  <c:v>2</c:v>
                </c:pt>
                <c:pt idx="3">
                  <c:v>-4</c:v>
                </c:pt>
                <c:pt idx="4">
                  <c:v>2</c:v>
                </c:pt>
                <c:pt idx="5">
                  <c:v>3</c:v>
                </c:pt>
                <c:pt idx="6">
                  <c:v>-2</c:v>
                </c:pt>
                <c:pt idx="7">
                  <c:v>-1</c:v>
                </c:pt>
                <c:pt idx="8">
                  <c:v>1</c:v>
                </c:pt>
                <c:pt idx="9">
                  <c:v>-1</c:v>
                </c:pt>
                <c:pt idx="10">
                  <c:v>1</c:v>
                </c:pt>
                <c:pt idx="11">
                  <c:v>-2</c:v>
                </c:pt>
                <c:pt idx="12">
                  <c:v>3</c:v>
                </c:pt>
                <c:pt idx="13">
                  <c:v>-3</c:v>
                </c:pt>
                <c:pt idx="14">
                  <c:v>-7</c:v>
                </c:pt>
                <c:pt idx="15">
                  <c:v>-4</c:v>
                </c:pt>
                <c:pt idx="16">
                  <c:v>-4</c:v>
                </c:pt>
                <c:pt idx="17">
                  <c:v>6</c:v>
                </c:pt>
                <c:pt idx="18">
                  <c:v>-10</c:v>
                </c:pt>
                <c:pt idx="19">
                  <c:v>1</c:v>
                </c:pt>
                <c:pt idx="20">
                  <c:v>-4</c:v>
                </c:pt>
                <c:pt idx="21">
                  <c:v>2</c:v>
                </c:pt>
                <c:pt idx="22">
                  <c:v>-1</c:v>
                </c:pt>
                <c:pt idx="23">
                  <c:v>0</c:v>
                </c:pt>
                <c:pt idx="24">
                  <c:v>-2</c:v>
                </c:pt>
                <c:pt idx="25">
                  <c:v>-2</c:v>
                </c:pt>
                <c:pt idx="26">
                  <c:v>3</c:v>
                </c:pt>
                <c:pt idx="27">
                  <c:v>-2</c:v>
                </c:pt>
                <c:pt idx="28">
                  <c:v>4</c:v>
                </c:pt>
                <c:pt idx="29">
                  <c:v>-2</c:v>
                </c:pt>
                <c:pt idx="30">
                  <c:v>2</c:v>
                </c:pt>
                <c:pt idx="31">
                  <c:v>-3</c:v>
                </c:pt>
                <c:pt idx="32">
                  <c:v>-6</c:v>
                </c:pt>
                <c:pt idx="33">
                  <c:v>2</c:v>
                </c:pt>
                <c:pt idx="34">
                  <c:v>-3</c:v>
                </c:pt>
                <c:pt idx="35">
                  <c:v>3</c:v>
                </c:pt>
                <c:pt idx="36">
                  <c:v>5</c:v>
                </c:pt>
                <c:pt idx="37">
                  <c:v>1</c:v>
                </c:pt>
                <c:pt idx="38">
                  <c:v>2</c:v>
                </c:pt>
                <c:pt idx="39">
                  <c:v>2</c:v>
                </c:pt>
                <c:pt idx="40">
                  <c:v>-2</c:v>
                </c:pt>
                <c:pt idx="41">
                  <c:v>4</c:v>
                </c:pt>
                <c:pt idx="42">
                  <c:v>1</c:v>
                </c:pt>
                <c:pt idx="43">
                  <c:v>0</c:v>
                </c:pt>
                <c:pt idx="44">
                  <c:v>-5</c:v>
                </c:pt>
                <c:pt idx="45">
                  <c:v>0</c:v>
                </c:pt>
                <c:pt idx="46">
                  <c:v>1</c:v>
                </c:pt>
                <c:pt idx="47">
                  <c:v>4</c:v>
                </c:pt>
                <c:pt idx="48">
                  <c:v>0</c:v>
                </c:pt>
                <c:pt idx="49">
                  <c:v>-4</c:v>
                </c:pt>
                <c:pt idx="50">
                  <c:v>5</c:v>
                </c:pt>
                <c:pt idx="51">
                  <c:v>0</c:v>
                </c:pt>
                <c:pt idx="52">
                  <c:v>-1</c:v>
                </c:pt>
                <c:pt idx="53">
                  <c:v>-1</c:v>
                </c:pt>
                <c:pt idx="54">
                  <c:v>-3</c:v>
                </c:pt>
                <c:pt idx="55">
                  <c:v>1</c:v>
                </c:pt>
                <c:pt idx="56">
                  <c:v>-5</c:v>
                </c:pt>
                <c:pt idx="57">
                  <c:v>-5</c:v>
                </c:pt>
                <c:pt idx="58">
                  <c:v>-1</c:v>
                </c:pt>
                <c:pt idx="59">
                  <c:v>1</c:v>
                </c:pt>
                <c:pt idx="60">
                  <c:v>-6</c:v>
                </c:pt>
                <c:pt idx="61">
                  <c:v>1</c:v>
                </c:pt>
                <c:pt idx="62">
                  <c:v>-1</c:v>
                </c:pt>
                <c:pt idx="63">
                  <c:v>-2</c:v>
                </c:pt>
                <c:pt idx="64">
                  <c:v>0</c:v>
                </c:pt>
                <c:pt idx="65">
                  <c:v>-3</c:v>
                </c:pt>
                <c:pt idx="66">
                  <c:v>0</c:v>
                </c:pt>
                <c:pt idx="67">
                  <c:v>-2</c:v>
                </c:pt>
                <c:pt idx="68">
                  <c:v>1</c:v>
                </c:pt>
                <c:pt idx="69">
                  <c:v>1</c:v>
                </c:pt>
                <c:pt idx="70">
                  <c:v>3</c:v>
                </c:pt>
                <c:pt idx="71">
                  <c:v>5</c:v>
                </c:pt>
                <c:pt idx="72">
                  <c:v>4</c:v>
                </c:pt>
                <c:pt idx="73">
                  <c:v>-2</c:v>
                </c:pt>
                <c:pt idx="74">
                  <c:v>0</c:v>
                </c:pt>
                <c:pt idx="75">
                  <c:v>4</c:v>
                </c:pt>
                <c:pt idx="76">
                  <c:v>3</c:v>
                </c:pt>
              </c:numCache>
            </c:numRef>
          </c:val>
          <c:smooth val="0"/>
          <c:extLst xmlns:c16r2="http://schemas.microsoft.com/office/drawing/2015/06/chart">
            <c:ext xmlns:c16="http://schemas.microsoft.com/office/drawing/2014/chart" uri="{C3380CC4-5D6E-409C-BE32-E72D297353CC}">
              <c16:uniqueId val="{00000005-FF8C-40D8-BB93-2C5915EAFB86}"/>
            </c:ext>
          </c:extLst>
        </c:ser>
        <c:dLbls>
          <c:showLegendKey val="0"/>
          <c:showVal val="0"/>
          <c:showCatName val="0"/>
          <c:showSerName val="0"/>
          <c:showPercent val="0"/>
          <c:showBubbleSize val="0"/>
        </c:dLbls>
        <c:marker val="1"/>
        <c:smooth val="0"/>
        <c:axId val="-1253450416"/>
        <c:axId val="-1253449872"/>
      </c:lineChart>
      <c:catAx>
        <c:axId val="-125345041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53449872"/>
        <c:crosses val="autoZero"/>
        <c:auto val="1"/>
        <c:lblAlgn val="ctr"/>
        <c:lblOffset val="100"/>
        <c:noMultiLvlLbl val="0"/>
      </c:catAx>
      <c:valAx>
        <c:axId val="-125344987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34504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Food</a:t>
            </a:r>
            <a:r>
              <a:rPr lang="en-US" sz="3000" baseline="0"/>
              <a:t>, Beverages and Tabacco</a:t>
            </a:r>
            <a:endParaRPr lang="en-US" sz="3000"/>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1.15091942606305E-2"/>
          <c:y val="1.4682666666666669E-2"/>
          <c:w val="0.98487479370677233"/>
          <c:h val="0.94731531758530185"/>
        </c:manualLayout>
      </c:layout>
      <c:barChart>
        <c:barDir val="col"/>
        <c:grouping val="clustered"/>
        <c:varyColors val="0"/>
        <c:ser>
          <c:idx val="0"/>
          <c:order val="0"/>
          <c:tx>
            <c:strRef>
              <c:f>'MAIN Analysis'!$A$30</c:f>
              <c:strCache>
                <c:ptCount val="1"/>
                <c:pt idx="0">
                  <c:v>Food, Beverage &amp; Tobacco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Analysis'!$B$30:$BZ$30</c:f>
              <c:numCache>
                <c:formatCode>General</c:formatCode>
                <c:ptCount val="77"/>
                <c:pt idx="0">
                  <c:v>3</c:v>
                </c:pt>
                <c:pt idx="1">
                  <c:v>7</c:v>
                </c:pt>
                <c:pt idx="2">
                  <c:v>2</c:v>
                </c:pt>
                <c:pt idx="3">
                  <c:v>9</c:v>
                </c:pt>
                <c:pt idx="4">
                  <c:v>11</c:v>
                </c:pt>
                <c:pt idx="5">
                  <c:v>7</c:v>
                </c:pt>
                <c:pt idx="6">
                  <c:v>5</c:v>
                </c:pt>
                <c:pt idx="7">
                  <c:v>4</c:v>
                </c:pt>
                <c:pt idx="8">
                  <c:v>4</c:v>
                </c:pt>
                <c:pt idx="9">
                  <c:v>2</c:v>
                </c:pt>
                <c:pt idx="10">
                  <c:v>1</c:v>
                </c:pt>
                <c:pt idx="11">
                  <c:v>-3</c:v>
                </c:pt>
                <c:pt idx="12">
                  <c:v>4</c:v>
                </c:pt>
                <c:pt idx="13">
                  <c:v>6</c:v>
                </c:pt>
                <c:pt idx="14">
                  <c:v>1</c:v>
                </c:pt>
                <c:pt idx="15">
                  <c:v>3</c:v>
                </c:pt>
                <c:pt idx="16">
                  <c:v>10</c:v>
                </c:pt>
                <c:pt idx="17">
                  <c:v>5</c:v>
                </c:pt>
                <c:pt idx="18">
                  <c:v>2</c:v>
                </c:pt>
                <c:pt idx="19">
                  <c:v>4</c:v>
                </c:pt>
                <c:pt idx="20">
                  <c:v>8</c:v>
                </c:pt>
                <c:pt idx="21">
                  <c:v>7</c:v>
                </c:pt>
                <c:pt idx="22">
                  <c:v>8</c:v>
                </c:pt>
                <c:pt idx="23">
                  <c:v>6</c:v>
                </c:pt>
                <c:pt idx="24">
                  <c:v>6</c:v>
                </c:pt>
                <c:pt idx="25">
                  <c:v>3</c:v>
                </c:pt>
                <c:pt idx="26">
                  <c:v>14</c:v>
                </c:pt>
                <c:pt idx="27">
                  <c:v>10</c:v>
                </c:pt>
                <c:pt idx="28">
                  <c:v>7</c:v>
                </c:pt>
                <c:pt idx="29">
                  <c:v>8</c:v>
                </c:pt>
                <c:pt idx="30">
                  <c:v>1</c:v>
                </c:pt>
                <c:pt idx="31">
                  <c:v>9</c:v>
                </c:pt>
                <c:pt idx="32">
                  <c:v>11</c:v>
                </c:pt>
                <c:pt idx="33">
                  <c:v>7</c:v>
                </c:pt>
                <c:pt idx="34">
                  <c:v>6</c:v>
                </c:pt>
                <c:pt idx="35">
                  <c:v>1</c:v>
                </c:pt>
                <c:pt idx="36">
                  <c:v>1</c:v>
                </c:pt>
                <c:pt idx="37">
                  <c:v>2</c:v>
                </c:pt>
                <c:pt idx="38">
                  <c:v>5</c:v>
                </c:pt>
                <c:pt idx="39">
                  <c:v>8</c:v>
                </c:pt>
                <c:pt idx="40">
                  <c:v>10</c:v>
                </c:pt>
                <c:pt idx="41">
                  <c:v>5</c:v>
                </c:pt>
                <c:pt idx="42">
                  <c:v>6</c:v>
                </c:pt>
                <c:pt idx="43">
                  <c:v>11</c:v>
                </c:pt>
                <c:pt idx="44">
                  <c:v>9</c:v>
                </c:pt>
                <c:pt idx="45">
                  <c:v>4</c:v>
                </c:pt>
                <c:pt idx="46">
                  <c:v>4</c:v>
                </c:pt>
                <c:pt idx="47">
                  <c:v>2</c:v>
                </c:pt>
                <c:pt idx="48">
                  <c:v>7</c:v>
                </c:pt>
                <c:pt idx="49">
                  <c:v>14</c:v>
                </c:pt>
                <c:pt idx="50">
                  <c:v>4</c:v>
                </c:pt>
                <c:pt idx="51">
                  <c:v>3</c:v>
                </c:pt>
                <c:pt idx="52">
                  <c:v>8</c:v>
                </c:pt>
                <c:pt idx="53">
                  <c:v>6</c:v>
                </c:pt>
                <c:pt idx="54">
                  <c:v>7</c:v>
                </c:pt>
                <c:pt idx="55">
                  <c:v>2</c:v>
                </c:pt>
                <c:pt idx="56">
                  <c:v>3</c:v>
                </c:pt>
                <c:pt idx="57">
                  <c:v>4</c:v>
                </c:pt>
                <c:pt idx="58">
                  <c:v>3</c:v>
                </c:pt>
                <c:pt idx="59">
                  <c:v>6</c:v>
                </c:pt>
                <c:pt idx="60">
                  <c:v>7</c:v>
                </c:pt>
                <c:pt idx="61">
                  <c:v>9</c:v>
                </c:pt>
                <c:pt idx="62">
                  <c:v>1</c:v>
                </c:pt>
                <c:pt idx="63">
                  <c:v>3</c:v>
                </c:pt>
                <c:pt idx="64">
                  <c:v>8</c:v>
                </c:pt>
                <c:pt idx="65">
                  <c:v>9</c:v>
                </c:pt>
                <c:pt idx="66">
                  <c:v>13</c:v>
                </c:pt>
                <c:pt idx="67">
                  <c:v>12</c:v>
                </c:pt>
                <c:pt idx="68">
                  <c:v>12</c:v>
                </c:pt>
                <c:pt idx="69">
                  <c:v>1</c:v>
                </c:pt>
                <c:pt idx="70">
                  <c:v>2</c:v>
                </c:pt>
                <c:pt idx="71">
                  <c:v>6</c:v>
                </c:pt>
                <c:pt idx="72">
                  <c:v>4</c:v>
                </c:pt>
                <c:pt idx="73">
                  <c:v>10</c:v>
                </c:pt>
                <c:pt idx="74">
                  <c:v>9</c:v>
                </c:pt>
                <c:pt idx="75">
                  <c:v>8</c:v>
                </c:pt>
                <c:pt idx="76">
                  <c:v>5</c:v>
                </c:pt>
              </c:numCache>
            </c:numRef>
          </c:val>
          <c:extLst xmlns:c16r2="http://schemas.microsoft.com/office/drawing/2015/06/chart">
            <c:ext xmlns:c16="http://schemas.microsoft.com/office/drawing/2014/chart" uri="{C3380CC4-5D6E-409C-BE32-E72D297353CC}">
              <c16:uniqueId val="{00000000-6C04-4FAB-8AAA-B82FECE57095}"/>
            </c:ext>
          </c:extLst>
        </c:ser>
        <c:dLbls>
          <c:showLegendKey val="0"/>
          <c:showVal val="0"/>
          <c:showCatName val="0"/>
          <c:showSerName val="0"/>
          <c:showPercent val="0"/>
          <c:showBubbleSize val="0"/>
        </c:dLbls>
        <c:gapWidth val="219"/>
        <c:overlap val="-27"/>
        <c:axId val="-1250555424"/>
        <c:axId val="-1250560864"/>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Analysis'!$B$51:$BZ$51</c:f>
              <c:numCache>
                <c:formatCode>General</c:formatCode>
                <c:ptCount val="77"/>
                <c:pt idx="0">
                  <c:v>3</c:v>
                </c:pt>
                <c:pt idx="1">
                  <c:v>6</c:v>
                </c:pt>
                <c:pt idx="2">
                  <c:v>5</c:v>
                </c:pt>
                <c:pt idx="3">
                  <c:v>3</c:v>
                </c:pt>
                <c:pt idx="4">
                  <c:v>7</c:v>
                </c:pt>
                <c:pt idx="5">
                  <c:v>3</c:v>
                </c:pt>
                <c:pt idx="6">
                  <c:v>3</c:v>
                </c:pt>
                <c:pt idx="7">
                  <c:v>4</c:v>
                </c:pt>
                <c:pt idx="8">
                  <c:v>3</c:v>
                </c:pt>
                <c:pt idx="9">
                  <c:v>0</c:v>
                </c:pt>
                <c:pt idx="10">
                  <c:v>-1</c:v>
                </c:pt>
                <c:pt idx="11">
                  <c:v>-2</c:v>
                </c:pt>
                <c:pt idx="12">
                  <c:v>0</c:v>
                </c:pt>
                <c:pt idx="13">
                  <c:v>4</c:v>
                </c:pt>
                <c:pt idx="14">
                  <c:v>2</c:v>
                </c:pt>
                <c:pt idx="15">
                  <c:v>8</c:v>
                </c:pt>
                <c:pt idx="16">
                  <c:v>5</c:v>
                </c:pt>
                <c:pt idx="17">
                  <c:v>7</c:v>
                </c:pt>
                <c:pt idx="18">
                  <c:v>4</c:v>
                </c:pt>
                <c:pt idx="19">
                  <c:v>8</c:v>
                </c:pt>
                <c:pt idx="20">
                  <c:v>7</c:v>
                </c:pt>
                <c:pt idx="21">
                  <c:v>4</c:v>
                </c:pt>
                <c:pt idx="22">
                  <c:v>5</c:v>
                </c:pt>
                <c:pt idx="23">
                  <c:v>1</c:v>
                </c:pt>
                <c:pt idx="24">
                  <c:v>3</c:v>
                </c:pt>
                <c:pt idx="25">
                  <c:v>1</c:v>
                </c:pt>
                <c:pt idx="26">
                  <c:v>1</c:v>
                </c:pt>
                <c:pt idx="27">
                  <c:v>8</c:v>
                </c:pt>
                <c:pt idx="28">
                  <c:v>6</c:v>
                </c:pt>
                <c:pt idx="29">
                  <c:v>6</c:v>
                </c:pt>
                <c:pt idx="30">
                  <c:v>-1</c:v>
                </c:pt>
                <c:pt idx="31">
                  <c:v>6</c:v>
                </c:pt>
                <c:pt idx="32">
                  <c:v>7</c:v>
                </c:pt>
                <c:pt idx="33">
                  <c:v>5</c:v>
                </c:pt>
                <c:pt idx="34">
                  <c:v>6</c:v>
                </c:pt>
                <c:pt idx="35">
                  <c:v>2</c:v>
                </c:pt>
                <c:pt idx="36">
                  <c:v>1</c:v>
                </c:pt>
                <c:pt idx="37">
                  <c:v>4</c:v>
                </c:pt>
                <c:pt idx="38">
                  <c:v>2</c:v>
                </c:pt>
                <c:pt idx="39">
                  <c:v>4</c:v>
                </c:pt>
                <c:pt idx="40">
                  <c:v>7</c:v>
                </c:pt>
                <c:pt idx="41">
                  <c:v>1</c:v>
                </c:pt>
                <c:pt idx="42">
                  <c:v>9</c:v>
                </c:pt>
                <c:pt idx="43">
                  <c:v>3</c:v>
                </c:pt>
                <c:pt idx="44">
                  <c:v>4</c:v>
                </c:pt>
                <c:pt idx="45">
                  <c:v>1</c:v>
                </c:pt>
                <c:pt idx="46">
                  <c:v>3</c:v>
                </c:pt>
                <c:pt idx="47">
                  <c:v>1</c:v>
                </c:pt>
                <c:pt idx="48">
                  <c:v>3</c:v>
                </c:pt>
                <c:pt idx="49">
                  <c:v>12</c:v>
                </c:pt>
                <c:pt idx="50">
                  <c:v>1</c:v>
                </c:pt>
                <c:pt idx="51">
                  <c:v>0</c:v>
                </c:pt>
                <c:pt idx="52">
                  <c:v>5</c:v>
                </c:pt>
                <c:pt idx="53">
                  <c:v>4</c:v>
                </c:pt>
                <c:pt idx="54">
                  <c:v>7</c:v>
                </c:pt>
                <c:pt idx="55">
                  <c:v>2</c:v>
                </c:pt>
                <c:pt idx="56">
                  <c:v>3</c:v>
                </c:pt>
                <c:pt idx="57">
                  <c:v>2</c:v>
                </c:pt>
                <c:pt idx="58">
                  <c:v>2</c:v>
                </c:pt>
                <c:pt idx="59">
                  <c:v>5</c:v>
                </c:pt>
                <c:pt idx="60">
                  <c:v>2</c:v>
                </c:pt>
                <c:pt idx="61">
                  <c:v>6</c:v>
                </c:pt>
                <c:pt idx="62">
                  <c:v>2</c:v>
                </c:pt>
                <c:pt idx="63">
                  <c:v>2</c:v>
                </c:pt>
                <c:pt idx="64">
                  <c:v>7</c:v>
                </c:pt>
                <c:pt idx="65">
                  <c:v>7</c:v>
                </c:pt>
                <c:pt idx="66">
                  <c:v>7</c:v>
                </c:pt>
                <c:pt idx="67">
                  <c:v>6</c:v>
                </c:pt>
                <c:pt idx="68">
                  <c:v>7</c:v>
                </c:pt>
                <c:pt idx="69">
                  <c:v>3</c:v>
                </c:pt>
                <c:pt idx="70">
                  <c:v>-3</c:v>
                </c:pt>
                <c:pt idx="71">
                  <c:v>4</c:v>
                </c:pt>
                <c:pt idx="72">
                  <c:v>2</c:v>
                </c:pt>
                <c:pt idx="73">
                  <c:v>6</c:v>
                </c:pt>
                <c:pt idx="74">
                  <c:v>6</c:v>
                </c:pt>
                <c:pt idx="75">
                  <c:v>5</c:v>
                </c:pt>
                <c:pt idx="76">
                  <c:v>1</c:v>
                </c:pt>
              </c:numCache>
            </c:numRef>
          </c:val>
          <c:smooth val="0"/>
          <c:extLst xmlns:c16r2="http://schemas.microsoft.com/office/drawing/2015/06/chart">
            <c:ext xmlns:c16="http://schemas.microsoft.com/office/drawing/2014/chart" uri="{C3380CC4-5D6E-409C-BE32-E72D297353CC}">
              <c16:uniqueId val="{00000001-6C04-4FAB-8AAA-B82FECE57095}"/>
            </c:ext>
          </c:extLst>
        </c:ser>
        <c:ser>
          <c:idx val="2"/>
          <c:order val="2"/>
          <c:tx>
            <c:v>Production</c:v>
          </c:tx>
          <c:spPr>
            <a:ln w="34925" cap="rnd">
              <a:solidFill>
                <a:schemeClr val="accent3"/>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Analysis'!$B$71:$BZ$71</c:f>
              <c:numCache>
                <c:formatCode>General</c:formatCode>
                <c:ptCount val="77"/>
                <c:pt idx="0">
                  <c:v>-1</c:v>
                </c:pt>
                <c:pt idx="1">
                  <c:v>4</c:v>
                </c:pt>
                <c:pt idx="2">
                  <c:v>5</c:v>
                </c:pt>
                <c:pt idx="3">
                  <c:v>7</c:v>
                </c:pt>
                <c:pt idx="4">
                  <c:v>4</c:v>
                </c:pt>
                <c:pt idx="5">
                  <c:v>-1</c:v>
                </c:pt>
                <c:pt idx="6">
                  <c:v>2</c:v>
                </c:pt>
                <c:pt idx="7">
                  <c:v>6</c:v>
                </c:pt>
                <c:pt idx="8">
                  <c:v>4</c:v>
                </c:pt>
                <c:pt idx="9">
                  <c:v>1</c:v>
                </c:pt>
                <c:pt idx="10">
                  <c:v>2</c:v>
                </c:pt>
                <c:pt idx="11">
                  <c:v>-2</c:v>
                </c:pt>
                <c:pt idx="12">
                  <c:v>3</c:v>
                </c:pt>
                <c:pt idx="13">
                  <c:v>3</c:v>
                </c:pt>
                <c:pt idx="14">
                  <c:v>1</c:v>
                </c:pt>
                <c:pt idx="15">
                  <c:v>3</c:v>
                </c:pt>
                <c:pt idx="16">
                  <c:v>7</c:v>
                </c:pt>
                <c:pt idx="17">
                  <c:v>6</c:v>
                </c:pt>
                <c:pt idx="18">
                  <c:v>2</c:v>
                </c:pt>
                <c:pt idx="19">
                  <c:v>6</c:v>
                </c:pt>
                <c:pt idx="20">
                  <c:v>7</c:v>
                </c:pt>
                <c:pt idx="21">
                  <c:v>4</c:v>
                </c:pt>
                <c:pt idx="22">
                  <c:v>7</c:v>
                </c:pt>
                <c:pt idx="23">
                  <c:v>2</c:v>
                </c:pt>
                <c:pt idx="24">
                  <c:v>4</c:v>
                </c:pt>
                <c:pt idx="25">
                  <c:v>2</c:v>
                </c:pt>
                <c:pt idx="26">
                  <c:v>2</c:v>
                </c:pt>
                <c:pt idx="27">
                  <c:v>2</c:v>
                </c:pt>
                <c:pt idx="28">
                  <c:v>9</c:v>
                </c:pt>
                <c:pt idx="29">
                  <c:v>6</c:v>
                </c:pt>
                <c:pt idx="30">
                  <c:v>1</c:v>
                </c:pt>
                <c:pt idx="31">
                  <c:v>3</c:v>
                </c:pt>
                <c:pt idx="32">
                  <c:v>9</c:v>
                </c:pt>
                <c:pt idx="33">
                  <c:v>9</c:v>
                </c:pt>
                <c:pt idx="34">
                  <c:v>3</c:v>
                </c:pt>
                <c:pt idx="35">
                  <c:v>0</c:v>
                </c:pt>
                <c:pt idx="36">
                  <c:v>1</c:v>
                </c:pt>
                <c:pt idx="37">
                  <c:v>3</c:v>
                </c:pt>
                <c:pt idx="38">
                  <c:v>3</c:v>
                </c:pt>
                <c:pt idx="39">
                  <c:v>6</c:v>
                </c:pt>
                <c:pt idx="40">
                  <c:v>8</c:v>
                </c:pt>
                <c:pt idx="41">
                  <c:v>2</c:v>
                </c:pt>
                <c:pt idx="42">
                  <c:v>5</c:v>
                </c:pt>
                <c:pt idx="43">
                  <c:v>7</c:v>
                </c:pt>
                <c:pt idx="44">
                  <c:v>8</c:v>
                </c:pt>
                <c:pt idx="45">
                  <c:v>2</c:v>
                </c:pt>
                <c:pt idx="46">
                  <c:v>2</c:v>
                </c:pt>
                <c:pt idx="47">
                  <c:v>5</c:v>
                </c:pt>
                <c:pt idx="48">
                  <c:v>2</c:v>
                </c:pt>
                <c:pt idx="49">
                  <c:v>9</c:v>
                </c:pt>
                <c:pt idx="50">
                  <c:v>4</c:v>
                </c:pt>
                <c:pt idx="51">
                  <c:v>3</c:v>
                </c:pt>
                <c:pt idx="52">
                  <c:v>7</c:v>
                </c:pt>
                <c:pt idx="53">
                  <c:v>5</c:v>
                </c:pt>
                <c:pt idx="54">
                  <c:v>3</c:v>
                </c:pt>
                <c:pt idx="55">
                  <c:v>0</c:v>
                </c:pt>
                <c:pt idx="56">
                  <c:v>3</c:v>
                </c:pt>
                <c:pt idx="57">
                  <c:v>5</c:v>
                </c:pt>
                <c:pt idx="58">
                  <c:v>2</c:v>
                </c:pt>
                <c:pt idx="59">
                  <c:v>5</c:v>
                </c:pt>
                <c:pt idx="60">
                  <c:v>1</c:v>
                </c:pt>
                <c:pt idx="61">
                  <c:v>6</c:v>
                </c:pt>
                <c:pt idx="62">
                  <c:v>1</c:v>
                </c:pt>
                <c:pt idx="63">
                  <c:v>2</c:v>
                </c:pt>
                <c:pt idx="64">
                  <c:v>7</c:v>
                </c:pt>
                <c:pt idx="65">
                  <c:v>8</c:v>
                </c:pt>
                <c:pt idx="66">
                  <c:v>7</c:v>
                </c:pt>
                <c:pt idx="67">
                  <c:v>4</c:v>
                </c:pt>
                <c:pt idx="68">
                  <c:v>7</c:v>
                </c:pt>
                <c:pt idx="69">
                  <c:v>1</c:v>
                </c:pt>
                <c:pt idx="70">
                  <c:v>0</c:v>
                </c:pt>
                <c:pt idx="71">
                  <c:v>5</c:v>
                </c:pt>
                <c:pt idx="72">
                  <c:v>4</c:v>
                </c:pt>
                <c:pt idx="73">
                  <c:v>8</c:v>
                </c:pt>
                <c:pt idx="74">
                  <c:v>6</c:v>
                </c:pt>
                <c:pt idx="75">
                  <c:v>4</c:v>
                </c:pt>
                <c:pt idx="76">
                  <c:v>1</c:v>
                </c:pt>
              </c:numCache>
            </c:numRef>
          </c:val>
          <c:smooth val="0"/>
          <c:extLst xmlns:c16r2="http://schemas.microsoft.com/office/drawing/2015/06/chart">
            <c:ext xmlns:c16="http://schemas.microsoft.com/office/drawing/2014/chart" uri="{C3380CC4-5D6E-409C-BE32-E72D297353CC}">
              <c16:uniqueId val="{00000002-6C04-4FAB-8AAA-B82FECE57095}"/>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Analysis'!$B$91:$BZ$91</c:f>
              <c:numCache>
                <c:formatCode>General</c:formatCode>
                <c:ptCount val="77"/>
                <c:pt idx="0">
                  <c:v>2</c:v>
                </c:pt>
                <c:pt idx="1">
                  <c:v>5</c:v>
                </c:pt>
                <c:pt idx="2">
                  <c:v>-2</c:v>
                </c:pt>
                <c:pt idx="3">
                  <c:v>3</c:v>
                </c:pt>
                <c:pt idx="4">
                  <c:v>11</c:v>
                </c:pt>
                <c:pt idx="5">
                  <c:v>4</c:v>
                </c:pt>
                <c:pt idx="6">
                  <c:v>1</c:v>
                </c:pt>
                <c:pt idx="7">
                  <c:v>3</c:v>
                </c:pt>
                <c:pt idx="8">
                  <c:v>1</c:v>
                </c:pt>
                <c:pt idx="9">
                  <c:v>4</c:v>
                </c:pt>
                <c:pt idx="10">
                  <c:v>-1</c:v>
                </c:pt>
                <c:pt idx="11">
                  <c:v>-4</c:v>
                </c:pt>
                <c:pt idx="12">
                  <c:v>2</c:v>
                </c:pt>
                <c:pt idx="13">
                  <c:v>1</c:v>
                </c:pt>
                <c:pt idx="14">
                  <c:v>3</c:v>
                </c:pt>
                <c:pt idx="15">
                  <c:v>0</c:v>
                </c:pt>
                <c:pt idx="16">
                  <c:v>-1</c:v>
                </c:pt>
                <c:pt idx="17">
                  <c:v>2</c:v>
                </c:pt>
                <c:pt idx="18">
                  <c:v>0</c:v>
                </c:pt>
                <c:pt idx="19">
                  <c:v>3</c:v>
                </c:pt>
                <c:pt idx="20">
                  <c:v>4</c:v>
                </c:pt>
                <c:pt idx="21">
                  <c:v>-2</c:v>
                </c:pt>
                <c:pt idx="22">
                  <c:v>-2</c:v>
                </c:pt>
                <c:pt idx="23">
                  <c:v>8</c:v>
                </c:pt>
                <c:pt idx="24">
                  <c:v>3</c:v>
                </c:pt>
                <c:pt idx="25">
                  <c:v>6</c:v>
                </c:pt>
                <c:pt idx="26">
                  <c:v>8</c:v>
                </c:pt>
                <c:pt idx="27">
                  <c:v>6</c:v>
                </c:pt>
                <c:pt idx="28">
                  <c:v>10</c:v>
                </c:pt>
                <c:pt idx="29">
                  <c:v>10</c:v>
                </c:pt>
                <c:pt idx="30">
                  <c:v>11</c:v>
                </c:pt>
                <c:pt idx="31">
                  <c:v>3</c:v>
                </c:pt>
                <c:pt idx="32">
                  <c:v>11</c:v>
                </c:pt>
                <c:pt idx="33">
                  <c:v>6</c:v>
                </c:pt>
                <c:pt idx="34">
                  <c:v>6</c:v>
                </c:pt>
                <c:pt idx="35">
                  <c:v>-1</c:v>
                </c:pt>
                <c:pt idx="36">
                  <c:v>2</c:v>
                </c:pt>
                <c:pt idx="37">
                  <c:v>-1</c:v>
                </c:pt>
                <c:pt idx="38">
                  <c:v>6</c:v>
                </c:pt>
                <c:pt idx="39">
                  <c:v>10</c:v>
                </c:pt>
                <c:pt idx="40">
                  <c:v>6</c:v>
                </c:pt>
                <c:pt idx="41">
                  <c:v>8</c:v>
                </c:pt>
                <c:pt idx="42">
                  <c:v>8</c:v>
                </c:pt>
                <c:pt idx="43">
                  <c:v>8</c:v>
                </c:pt>
                <c:pt idx="44">
                  <c:v>9</c:v>
                </c:pt>
                <c:pt idx="45">
                  <c:v>3</c:v>
                </c:pt>
                <c:pt idx="46">
                  <c:v>6</c:v>
                </c:pt>
                <c:pt idx="47">
                  <c:v>0</c:v>
                </c:pt>
                <c:pt idx="48">
                  <c:v>7</c:v>
                </c:pt>
                <c:pt idx="49">
                  <c:v>9</c:v>
                </c:pt>
                <c:pt idx="50">
                  <c:v>6</c:v>
                </c:pt>
                <c:pt idx="51">
                  <c:v>6</c:v>
                </c:pt>
                <c:pt idx="52">
                  <c:v>3</c:v>
                </c:pt>
                <c:pt idx="53">
                  <c:v>7</c:v>
                </c:pt>
                <c:pt idx="54">
                  <c:v>0</c:v>
                </c:pt>
                <c:pt idx="55">
                  <c:v>2</c:v>
                </c:pt>
                <c:pt idx="56">
                  <c:v>1</c:v>
                </c:pt>
                <c:pt idx="57">
                  <c:v>2</c:v>
                </c:pt>
                <c:pt idx="58">
                  <c:v>0</c:v>
                </c:pt>
                <c:pt idx="59">
                  <c:v>0</c:v>
                </c:pt>
                <c:pt idx="60">
                  <c:v>3</c:v>
                </c:pt>
                <c:pt idx="61">
                  <c:v>2</c:v>
                </c:pt>
                <c:pt idx="62">
                  <c:v>-1</c:v>
                </c:pt>
                <c:pt idx="63">
                  <c:v>-5</c:v>
                </c:pt>
                <c:pt idx="64">
                  <c:v>2</c:v>
                </c:pt>
                <c:pt idx="65">
                  <c:v>0</c:v>
                </c:pt>
                <c:pt idx="66">
                  <c:v>7</c:v>
                </c:pt>
                <c:pt idx="67">
                  <c:v>3</c:v>
                </c:pt>
                <c:pt idx="68">
                  <c:v>9</c:v>
                </c:pt>
                <c:pt idx="69">
                  <c:v>-3</c:v>
                </c:pt>
                <c:pt idx="70">
                  <c:v>-3</c:v>
                </c:pt>
                <c:pt idx="71">
                  <c:v>-1</c:v>
                </c:pt>
                <c:pt idx="72">
                  <c:v>5</c:v>
                </c:pt>
                <c:pt idx="73">
                  <c:v>2</c:v>
                </c:pt>
                <c:pt idx="74">
                  <c:v>8</c:v>
                </c:pt>
                <c:pt idx="75">
                  <c:v>1</c:v>
                </c:pt>
                <c:pt idx="76">
                  <c:v>-1</c:v>
                </c:pt>
              </c:numCache>
            </c:numRef>
          </c:val>
          <c:smooth val="0"/>
          <c:extLst xmlns:c16r2="http://schemas.microsoft.com/office/drawing/2015/06/chart">
            <c:ext xmlns:c16="http://schemas.microsoft.com/office/drawing/2014/chart" uri="{C3380CC4-5D6E-409C-BE32-E72D297353CC}">
              <c16:uniqueId val="{00000003-6C04-4FAB-8AAA-B82FECE57095}"/>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Analysis'!$B$111:$BZ$111</c:f>
              <c:numCache>
                <c:formatCode>General</c:formatCode>
                <c:ptCount val="77"/>
                <c:pt idx="0">
                  <c:v>-4</c:v>
                </c:pt>
                <c:pt idx="1">
                  <c:v>-7</c:v>
                </c:pt>
                <c:pt idx="2">
                  <c:v>2</c:v>
                </c:pt>
                <c:pt idx="3">
                  <c:v>-6</c:v>
                </c:pt>
                <c:pt idx="4">
                  <c:v>-3</c:v>
                </c:pt>
                <c:pt idx="5">
                  <c:v>-2</c:v>
                </c:pt>
                <c:pt idx="6">
                  <c:v>-3</c:v>
                </c:pt>
                <c:pt idx="7">
                  <c:v>-4</c:v>
                </c:pt>
                <c:pt idx="8">
                  <c:v>-1</c:v>
                </c:pt>
                <c:pt idx="9">
                  <c:v>-3</c:v>
                </c:pt>
                <c:pt idx="10">
                  <c:v>-3</c:v>
                </c:pt>
                <c:pt idx="11">
                  <c:v>-4</c:v>
                </c:pt>
                <c:pt idx="12">
                  <c:v>-4</c:v>
                </c:pt>
                <c:pt idx="13">
                  <c:v>-4</c:v>
                </c:pt>
                <c:pt idx="14">
                  <c:v>-2</c:v>
                </c:pt>
                <c:pt idx="15">
                  <c:v>-3</c:v>
                </c:pt>
                <c:pt idx="16">
                  <c:v>-7</c:v>
                </c:pt>
                <c:pt idx="17">
                  <c:v>6</c:v>
                </c:pt>
                <c:pt idx="18">
                  <c:v>-2</c:v>
                </c:pt>
                <c:pt idx="19">
                  <c:v>-3</c:v>
                </c:pt>
                <c:pt idx="20">
                  <c:v>-6</c:v>
                </c:pt>
                <c:pt idx="21">
                  <c:v>-5</c:v>
                </c:pt>
                <c:pt idx="22">
                  <c:v>-3</c:v>
                </c:pt>
                <c:pt idx="23">
                  <c:v>-2</c:v>
                </c:pt>
                <c:pt idx="24">
                  <c:v>-1</c:v>
                </c:pt>
                <c:pt idx="25">
                  <c:v>-9</c:v>
                </c:pt>
                <c:pt idx="26">
                  <c:v>-7</c:v>
                </c:pt>
                <c:pt idx="27">
                  <c:v>-2</c:v>
                </c:pt>
                <c:pt idx="28">
                  <c:v>-5</c:v>
                </c:pt>
                <c:pt idx="29">
                  <c:v>-3</c:v>
                </c:pt>
                <c:pt idx="30">
                  <c:v>-4</c:v>
                </c:pt>
                <c:pt idx="31">
                  <c:v>-4</c:v>
                </c:pt>
                <c:pt idx="32">
                  <c:v>-3</c:v>
                </c:pt>
                <c:pt idx="33">
                  <c:v>-4</c:v>
                </c:pt>
                <c:pt idx="34">
                  <c:v>-3</c:v>
                </c:pt>
                <c:pt idx="35">
                  <c:v>-3</c:v>
                </c:pt>
                <c:pt idx="36">
                  <c:v>5</c:v>
                </c:pt>
                <c:pt idx="37">
                  <c:v>-7</c:v>
                </c:pt>
                <c:pt idx="38">
                  <c:v>-7</c:v>
                </c:pt>
                <c:pt idx="39">
                  <c:v>-7</c:v>
                </c:pt>
                <c:pt idx="40">
                  <c:v>-6</c:v>
                </c:pt>
                <c:pt idx="41">
                  <c:v>-7</c:v>
                </c:pt>
                <c:pt idx="42">
                  <c:v>-5</c:v>
                </c:pt>
                <c:pt idx="43">
                  <c:v>-6</c:v>
                </c:pt>
                <c:pt idx="44">
                  <c:v>-8</c:v>
                </c:pt>
                <c:pt idx="45">
                  <c:v>-8</c:v>
                </c:pt>
                <c:pt idx="46">
                  <c:v>0</c:v>
                </c:pt>
                <c:pt idx="47">
                  <c:v>0</c:v>
                </c:pt>
                <c:pt idx="48">
                  <c:v>-4</c:v>
                </c:pt>
                <c:pt idx="49">
                  <c:v>-3</c:v>
                </c:pt>
                <c:pt idx="50">
                  <c:v>-5</c:v>
                </c:pt>
                <c:pt idx="51">
                  <c:v>-1</c:v>
                </c:pt>
                <c:pt idx="52">
                  <c:v>-1</c:v>
                </c:pt>
                <c:pt idx="53">
                  <c:v>-2</c:v>
                </c:pt>
                <c:pt idx="54">
                  <c:v>-3</c:v>
                </c:pt>
                <c:pt idx="55">
                  <c:v>-8</c:v>
                </c:pt>
                <c:pt idx="56">
                  <c:v>-4</c:v>
                </c:pt>
                <c:pt idx="57">
                  <c:v>-4</c:v>
                </c:pt>
                <c:pt idx="58">
                  <c:v>0</c:v>
                </c:pt>
                <c:pt idx="59">
                  <c:v>-7</c:v>
                </c:pt>
                <c:pt idx="60">
                  <c:v>-2</c:v>
                </c:pt>
                <c:pt idx="61">
                  <c:v>-8</c:v>
                </c:pt>
                <c:pt idx="62">
                  <c:v>-12</c:v>
                </c:pt>
                <c:pt idx="63">
                  <c:v>-13</c:v>
                </c:pt>
                <c:pt idx="64">
                  <c:v>-5</c:v>
                </c:pt>
                <c:pt idx="65">
                  <c:v>-4</c:v>
                </c:pt>
                <c:pt idx="66">
                  <c:v>9</c:v>
                </c:pt>
                <c:pt idx="67">
                  <c:v>-11</c:v>
                </c:pt>
                <c:pt idx="68">
                  <c:v>-8</c:v>
                </c:pt>
                <c:pt idx="69">
                  <c:v>-5</c:v>
                </c:pt>
                <c:pt idx="70">
                  <c:v>-8</c:v>
                </c:pt>
                <c:pt idx="71">
                  <c:v>-10</c:v>
                </c:pt>
                <c:pt idx="72">
                  <c:v>-2</c:v>
                </c:pt>
                <c:pt idx="73">
                  <c:v>-4</c:v>
                </c:pt>
                <c:pt idx="74">
                  <c:v>-2</c:v>
                </c:pt>
                <c:pt idx="75">
                  <c:v>-11</c:v>
                </c:pt>
                <c:pt idx="76">
                  <c:v>-13</c:v>
                </c:pt>
              </c:numCache>
            </c:numRef>
          </c:val>
          <c:smooth val="0"/>
          <c:extLst xmlns:c16r2="http://schemas.microsoft.com/office/drawing/2015/06/chart">
            <c:ext xmlns:c16="http://schemas.microsoft.com/office/drawing/2014/chart" uri="{C3380CC4-5D6E-409C-BE32-E72D297353CC}">
              <c16:uniqueId val="{00000004-6C04-4FAB-8AAA-B82FECE57095}"/>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Analysis'!$B$131:$BZ$131</c:f>
              <c:numCache>
                <c:formatCode>General</c:formatCode>
                <c:ptCount val="77"/>
                <c:pt idx="0">
                  <c:v>-1</c:v>
                </c:pt>
                <c:pt idx="1">
                  <c:v>1</c:v>
                </c:pt>
                <c:pt idx="2">
                  <c:v>3</c:v>
                </c:pt>
                <c:pt idx="3">
                  <c:v>2</c:v>
                </c:pt>
                <c:pt idx="4">
                  <c:v>-1</c:v>
                </c:pt>
                <c:pt idx="5">
                  <c:v>6</c:v>
                </c:pt>
                <c:pt idx="6">
                  <c:v>5</c:v>
                </c:pt>
                <c:pt idx="7">
                  <c:v>1</c:v>
                </c:pt>
                <c:pt idx="8">
                  <c:v>-1</c:v>
                </c:pt>
                <c:pt idx="9">
                  <c:v>-3</c:v>
                </c:pt>
                <c:pt idx="10">
                  <c:v>0</c:v>
                </c:pt>
                <c:pt idx="11">
                  <c:v>-3</c:v>
                </c:pt>
                <c:pt idx="12">
                  <c:v>1</c:v>
                </c:pt>
                <c:pt idx="13">
                  <c:v>-5</c:v>
                </c:pt>
                <c:pt idx="14">
                  <c:v>-5</c:v>
                </c:pt>
                <c:pt idx="15">
                  <c:v>-6</c:v>
                </c:pt>
                <c:pt idx="16">
                  <c:v>2</c:v>
                </c:pt>
                <c:pt idx="17">
                  <c:v>5</c:v>
                </c:pt>
                <c:pt idx="18">
                  <c:v>0</c:v>
                </c:pt>
                <c:pt idx="19">
                  <c:v>2</c:v>
                </c:pt>
                <c:pt idx="20">
                  <c:v>0</c:v>
                </c:pt>
                <c:pt idx="21">
                  <c:v>3</c:v>
                </c:pt>
                <c:pt idx="22">
                  <c:v>4</c:v>
                </c:pt>
                <c:pt idx="23">
                  <c:v>1</c:v>
                </c:pt>
                <c:pt idx="24">
                  <c:v>5</c:v>
                </c:pt>
                <c:pt idx="25">
                  <c:v>2</c:v>
                </c:pt>
                <c:pt idx="26">
                  <c:v>2</c:v>
                </c:pt>
                <c:pt idx="27">
                  <c:v>1</c:v>
                </c:pt>
                <c:pt idx="28">
                  <c:v>-3</c:v>
                </c:pt>
                <c:pt idx="29">
                  <c:v>1</c:v>
                </c:pt>
                <c:pt idx="30">
                  <c:v>-1</c:v>
                </c:pt>
                <c:pt idx="31">
                  <c:v>0</c:v>
                </c:pt>
                <c:pt idx="32">
                  <c:v>-1</c:v>
                </c:pt>
                <c:pt idx="33">
                  <c:v>-6</c:v>
                </c:pt>
                <c:pt idx="34">
                  <c:v>-2</c:v>
                </c:pt>
                <c:pt idx="35">
                  <c:v>-5</c:v>
                </c:pt>
                <c:pt idx="36">
                  <c:v>2</c:v>
                </c:pt>
                <c:pt idx="37">
                  <c:v>0</c:v>
                </c:pt>
                <c:pt idx="38">
                  <c:v>1</c:v>
                </c:pt>
                <c:pt idx="39">
                  <c:v>0</c:v>
                </c:pt>
                <c:pt idx="40">
                  <c:v>5</c:v>
                </c:pt>
                <c:pt idx="41">
                  <c:v>3</c:v>
                </c:pt>
                <c:pt idx="42">
                  <c:v>2</c:v>
                </c:pt>
                <c:pt idx="43">
                  <c:v>7</c:v>
                </c:pt>
                <c:pt idx="44">
                  <c:v>3</c:v>
                </c:pt>
                <c:pt idx="45">
                  <c:v>0</c:v>
                </c:pt>
                <c:pt idx="46">
                  <c:v>6</c:v>
                </c:pt>
                <c:pt idx="47">
                  <c:v>1</c:v>
                </c:pt>
                <c:pt idx="48">
                  <c:v>0</c:v>
                </c:pt>
                <c:pt idx="49">
                  <c:v>0</c:v>
                </c:pt>
                <c:pt idx="50">
                  <c:v>1</c:v>
                </c:pt>
                <c:pt idx="51">
                  <c:v>1</c:v>
                </c:pt>
                <c:pt idx="52">
                  <c:v>4</c:v>
                </c:pt>
                <c:pt idx="53">
                  <c:v>2</c:v>
                </c:pt>
                <c:pt idx="54">
                  <c:v>1</c:v>
                </c:pt>
                <c:pt idx="55">
                  <c:v>0</c:v>
                </c:pt>
                <c:pt idx="56">
                  <c:v>2</c:v>
                </c:pt>
                <c:pt idx="57">
                  <c:v>1</c:v>
                </c:pt>
                <c:pt idx="58">
                  <c:v>3</c:v>
                </c:pt>
                <c:pt idx="59">
                  <c:v>0</c:v>
                </c:pt>
                <c:pt idx="60">
                  <c:v>1</c:v>
                </c:pt>
                <c:pt idx="61">
                  <c:v>3</c:v>
                </c:pt>
                <c:pt idx="62">
                  <c:v>-3</c:v>
                </c:pt>
                <c:pt idx="63">
                  <c:v>-3</c:v>
                </c:pt>
                <c:pt idx="64">
                  <c:v>3</c:v>
                </c:pt>
                <c:pt idx="65">
                  <c:v>3</c:v>
                </c:pt>
                <c:pt idx="66">
                  <c:v>0</c:v>
                </c:pt>
                <c:pt idx="67">
                  <c:v>3</c:v>
                </c:pt>
                <c:pt idx="68">
                  <c:v>2</c:v>
                </c:pt>
                <c:pt idx="69">
                  <c:v>-3</c:v>
                </c:pt>
                <c:pt idx="70">
                  <c:v>-1</c:v>
                </c:pt>
                <c:pt idx="71">
                  <c:v>3</c:v>
                </c:pt>
                <c:pt idx="72">
                  <c:v>3</c:v>
                </c:pt>
                <c:pt idx="73">
                  <c:v>3</c:v>
                </c:pt>
                <c:pt idx="74">
                  <c:v>-2</c:v>
                </c:pt>
                <c:pt idx="75">
                  <c:v>6</c:v>
                </c:pt>
                <c:pt idx="76">
                  <c:v>1</c:v>
                </c:pt>
              </c:numCache>
            </c:numRef>
          </c:val>
          <c:smooth val="0"/>
          <c:extLst xmlns:c16r2="http://schemas.microsoft.com/office/drawing/2015/06/chart">
            <c:ext xmlns:c16="http://schemas.microsoft.com/office/drawing/2014/chart" uri="{C3380CC4-5D6E-409C-BE32-E72D297353CC}">
              <c16:uniqueId val="{00000005-6C04-4FAB-8AAA-B82FECE57095}"/>
            </c:ext>
          </c:extLst>
        </c:ser>
        <c:dLbls>
          <c:showLegendKey val="0"/>
          <c:showVal val="0"/>
          <c:showCatName val="0"/>
          <c:showSerName val="0"/>
          <c:showPercent val="0"/>
          <c:showBubbleSize val="0"/>
        </c:dLbls>
        <c:marker val="1"/>
        <c:smooth val="0"/>
        <c:axId val="-1250555424"/>
        <c:axId val="-1250560864"/>
      </c:lineChart>
      <c:catAx>
        <c:axId val="-12505554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50560864"/>
        <c:crosses val="autoZero"/>
        <c:auto val="1"/>
        <c:lblAlgn val="ctr"/>
        <c:lblOffset val="100"/>
        <c:noMultiLvlLbl val="0"/>
      </c:catAx>
      <c:valAx>
        <c:axId val="-12505608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0555424"/>
        <c:crosses val="autoZero"/>
        <c:crossBetween val="between"/>
      </c:valAx>
      <c:spPr>
        <a:noFill/>
        <a:ln>
          <a:noFill/>
        </a:ln>
        <a:effectLst/>
      </c:spPr>
    </c:plotArea>
    <c:legend>
      <c:legendPos val="b"/>
      <c:layout>
        <c:manualLayout>
          <c:xMode val="edge"/>
          <c:yMode val="edge"/>
          <c:x val="3.4566793418721424E-2"/>
          <c:y val="0.95354784251968505"/>
          <c:w val="0.93325453168995676"/>
          <c:h val="2.6782698162729653E-2"/>
        </c:manualLayout>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Furniture</a:t>
            </a:r>
            <a:r>
              <a:rPr lang="en-US" sz="3000" baseline="0"/>
              <a:t> and Releated Products</a:t>
            </a:r>
            <a:endParaRPr lang="en-US" sz="3000"/>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1.0018164808606844E-2"/>
          <c:y val="2.7180393469831844E-2"/>
          <c:w val="0.98478641407447831"/>
          <c:h val="0.94703258240673049"/>
        </c:manualLayout>
      </c:layout>
      <c:barChart>
        <c:barDir val="col"/>
        <c:grouping val="clustered"/>
        <c:varyColors val="0"/>
        <c:ser>
          <c:idx val="0"/>
          <c:order val="0"/>
          <c:tx>
            <c:strRef>
              <c:f>'MAIN Analysis'!$A$33</c:f>
              <c:strCache>
                <c:ptCount val="1"/>
                <c:pt idx="0">
                  <c:v>Furniture &amp; Related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Analysis'!$B$33:$BZ$33</c:f>
              <c:numCache>
                <c:formatCode>General</c:formatCode>
                <c:ptCount val="77"/>
                <c:pt idx="0">
                  <c:v>1</c:v>
                </c:pt>
                <c:pt idx="1">
                  <c:v>10</c:v>
                </c:pt>
                <c:pt idx="2">
                  <c:v>-1</c:v>
                </c:pt>
                <c:pt idx="3">
                  <c:v>11</c:v>
                </c:pt>
                <c:pt idx="4">
                  <c:v>13</c:v>
                </c:pt>
                <c:pt idx="5">
                  <c:v>11</c:v>
                </c:pt>
                <c:pt idx="6">
                  <c:v>9</c:v>
                </c:pt>
                <c:pt idx="7">
                  <c:v>5</c:v>
                </c:pt>
                <c:pt idx="8">
                  <c:v>6</c:v>
                </c:pt>
                <c:pt idx="9">
                  <c:v>-3</c:v>
                </c:pt>
                <c:pt idx="10">
                  <c:v>0</c:v>
                </c:pt>
                <c:pt idx="11">
                  <c:v>4</c:v>
                </c:pt>
                <c:pt idx="12">
                  <c:v>7</c:v>
                </c:pt>
                <c:pt idx="13">
                  <c:v>11</c:v>
                </c:pt>
                <c:pt idx="14">
                  <c:v>-1</c:v>
                </c:pt>
                <c:pt idx="15">
                  <c:v>-1</c:v>
                </c:pt>
                <c:pt idx="16">
                  <c:v>0</c:v>
                </c:pt>
                <c:pt idx="17">
                  <c:v>7</c:v>
                </c:pt>
                <c:pt idx="18">
                  <c:v>-8</c:v>
                </c:pt>
                <c:pt idx="19">
                  <c:v>6</c:v>
                </c:pt>
                <c:pt idx="20">
                  <c:v>5</c:v>
                </c:pt>
                <c:pt idx="21">
                  <c:v>-1</c:v>
                </c:pt>
                <c:pt idx="22">
                  <c:v>-5</c:v>
                </c:pt>
                <c:pt idx="23">
                  <c:v>-3</c:v>
                </c:pt>
                <c:pt idx="24">
                  <c:v>-1</c:v>
                </c:pt>
                <c:pt idx="25">
                  <c:v>15</c:v>
                </c:pt>
                <c:pt idx="26">
                  <c:v>8</c:v>
                </c:pt>
                <c:pt idx="27">
                  <c:v>14</c:v>
                </c:pt>
                <c:pt idx="28">
                  <c:v>15</c:v>
                </c:pt>
                <c:pt idx="29">
                  <c:v>4</c:v>
                </c:pt>
                <c:pt idx="30">
                  <c:v>0</c:v>
                </c:pt>
                <c:pt idx="31">
                  <c:v>0</c:v>
                </c:pt>
                <c:pt idx="32">
                  <c:v>3</c:v>
                </c:pt>
                <c:pt idx="33">
                  <c:v>4</c:v>
                </c:pt>
                <c:pt idx="34">
                  <c:v>5</c:v>
                </c:pt>
                <c:pt idx="35">
                  <c:v>-2</c:v>
                </c:pt>
                <c:pt idx="36">
                  <c:v>-1</c:v>
                </c:pt>
                <c:pt idx="37">
                  <c:v>4</c:v>
                </c:pt>
                <c:pt idx="38">
                  <c:v>13</c:v>
                </c:pt>
                <c:pt idx="39">
                  <c:v>11</c:v>
                </c:pt>
                <c:pt idx="40">
                  <c:v>7</c:v>
                </c:pt>
                <c:pt idx="41">
                  <c:v>4</c:v>
                </c:pt>
                <c:pt idx="42">
                  <c:v>10</c:v>
                </c:pt>
                <c:pt idx="43">
                  <c:v>3</c:v>
                </c:pt>
                <c:pt idx="44">
                  <c:v>7</c:v>
                </c:pt>
                <c:pt idx="45">
                  <c:v>2</c:v>
                </c:pt>
                <c:pt idx="46">
                  <c:v>0</c:v>
                </c:pt>
                <c:pt idx="47">
                  <c:v>10</c:v>
                </c:pt>
                <c:pt idx="48">
                  <c:v>2</c:v>
                </c:pt>
                <c:pt idx="49">
                  <c:v>10</c:v>
                </c:pt>
                <c:pt idx="50">
                  <c:v>5</c:v>
                </c:pt>
                <c:pt idx="51">
                  <c:v>10</c:v>
                </c:pt>
                <c:pt idx="52">
                  <c:v>12</c:v>
                </c:pt>
                <c:pt idx="53">
                  <c:v>7</c:v>
                </c:pt>
                <c:pt idx="54">
                  <c:v>8</c:v>
                </c:pt>
                <c:pt idx="55">
                  <c:v>-2</c:v>
                </c:pt>
                <c:pt idx="56">
                  <c:v>5</c:v>
                </c:pt>
                <c:pt idx="57">
                  <c:v>-11</c:v>
                </c:pt>
                <c:pt idx="58">
                  <c:v>-12</c:v>
                </c:pt>
                <c:pt idx="59">
                  <c:v>8</c:v>
                </c:pt>
                <c:pt idx="60">
                  <c:v>13</c:v>
                </c:pt>
                <c:pt idx="61">
                  <c:v>-3</c:v>
                </c:pt>
                <c:pt idx="62">
                  <c:v>-14</c:v>
                </c:pt>
                <c:pt idx="63">
                  <c:v>5</c:v>
                </c:pt>
                <c:pt idx="64">
                  <c:v>11</c:v>
                </c:pt>
                <c:pt idx="65">
                  <c:v>12</c:v>
                </c:pt>
                <c:pt idx="66">
                  <c:v>-1</c:v>
                </c:pt>
                <c:pt idx="67">
                  <c:v>11</c:v>
                </c:pt>
                <c:pt idx="68">
                  <c:v>9</c:v>
                </c:pt>
                <c:pt idx="69">
                  <c:v>2</c:v>
                </c:pt>
                <c:pt idx="70">
                  <c:v>15</c:v>
                </c:pt>
                <c:pt idx="71">
                  <c:v>4</c:v>
                </c:pt>
                <c:pt idx="72">
                  <c:v>2</c:v>
                </c:pt>
                <c:pt idx="73">
                  <c:v>12</c:v>
                </c:pt>
                <c:pt idx="74">
                  <c:v>16</c:v>
                </c:pt>
                <c:pt idx="75">
                  <c:v>16</c:v>
                </c:pt>
                <c:pt idx="76">
                  <c:v>17</c:v>
                </c:pt>
              </c:numCache>
            </c:numRef>
          </c:val>
          <c:extLst xmlns:c16r2="http://schemas.microsoft.com/office/drawing/2015/06/chart">
            <c:ext xmlns:c16="http://schemas.microsoft.com/office/drawing/2014/chart" uri="{C3380CC4-5D6E-409C-BE32-E72D297353CC}">
              <c16:uniqueId val="{00000000-F98C-45D8-A14E-6040BD0CB6C7}"/>
            </c:ext>
          </c:extLst>
        </c:ser>
        <c:dLbls>
          <c:showLegendKey val="0"/>
          <c:showVal val="0"/>
          <c:showCatName val="0"/>
          <c:showSerName val="0"/>
          <c:showPercent val="0"/>
          <c:showBubbleSize val="0"/>
        </c:dLbls>
        <c:gapWidth val="219"/>
        <c:overlap val="-27"/>
        <c:axId val="-1250566848"/>
        <c:axId val="-1250563584"/>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Analysis'!$B$54:$BZ$54</c:f>
              <c:numCache>
                <c:formatCode>General</c:formatCode>
                <c:ptCount val="77"/>
                <c:pt idx="0">
                  <c:v>-3</c:v>
                </c:pt>
                <c:pt idx="1">
                  <c:v>8</c:v>
                </c:pt>
                <c:pt idx="2">
                  <c:v>3</c:v>
                </c:pt>
                <c:pt idx="3">
                  <c:v>8</c:v>
                </c:pt>
                <c:pt idx="4">
                  <c:v>9</c:v>
                </c:pt>
                <c:pt idx="5">
                  <c:v>10</c:v>
                </c:pt>
                <c:pt idx="6">
                  <c:v>0</c:v>
                </c:pt>
                <c:pt idx="7">
                  <c:v>5</c:v>
                </c:pt>
                <c:pt idx="8">
                  <c:v>6</c:v>
                </c:pt>
                <c:pt idx="9">
                  <c:v>-4</c:v>
                </c:pt>
                <c:pt idx="10">
                  <c:v>-4</c:v>
                </c:pt>
                <c:pt idx="11">
                  <c:v>7</c:v>
                </c:pt>
                <c:pt idx="12">
                  <c:v>10</c:v>
                </c:pt>
                <c:pt idx="13">
                  <c:v>13</c:v>
                </c:pt>
                <c:pt idx="14">
                  <c:v>6</c:v>
                </c:pt>
                <c:pt idx="15">
                  <c:v>-1</c:v>
                </c:pt>
                <c:pt idx="16">
                  <c:v>4</c:v>
                </c:pt>
                <c:pt idx="17">
                  <c:v>9</c:v>
                </c:pt>
                <c:pt idx="18">
                  <c:v>-6</c:v>
                </c:pt>
                <c:pt idx="19">
                  <c:v>4</c:v>
                </c:pt>
                <c:pt idx="20">
                  <c:v>-5</c:v>
                </c:pt>
                <c:pt idx="21">
                  <c:v>-9</c:v>
                </c:pt>
                <c:pt idx="22">
                  <c:v>-4</c:v>
                </c:pt>
                <c:pt idx="23">
                  <c:v>-1</c:v>
                </c:pt>
                <c:pt idx="24">
                  <c:v>6</c:v>
                </c:pt>
                <c:pt idx="25">
                  <c:v>11</c:v>
                </c:pt>
                <c:pt idx="26">
                  <c:v>16</c:v>
                </c:pt>
                <c:pt idx="27">
                  <c:v>6</c:v>
                </c:pt>
                <c:pt idx="28">
                  <c:v>14</c:v>
                </c:pt>
                <c:pt idx="29">
                  <c:v>8</c:v>
                </c:pt>
                <c:pt idx="30">
                  <c:v>-3</c:v>
                </c:pt>
                <c:pt idx="31">
                  <c:v>-2</c:v>
                </c:pt>
                <c:pt idx="32">
                  <c:v>0</c:v>
                </c:pt>
                <c:pt idx="33">
                  <c:v>12</c:v>
                </c:pt>
                <c:pt idx="34">
                  <c:v>0</c:v>
                </c:pt>
                <c:pt idx="35">
                  <c:v>-4</c:v>
                </c:pt>
                <c:pt idx="36">
                  <c:v>0</c:v>
                </c:pt>
                <c:pt idx="37">
                  <c:v>0</c:v>
                </c:pt>
                <c:pt idx="38">
                  <c:v>15</c:v>
                </c:pt>
                <c:pt idx="39">
                  <c:v>11</c:v>
                </c:pt>
                <c:pt idx="40">
                  <c:v>15</c:v>
                </c:pt>
                <c:pt idx="41">
                  <c:v>9</c:v>
                </c:pt>
                <c:pt idx="42">
                  <c:v>0</c:v>
                </c:pt>
                <c:pt idx="43">
                  <c:v>2</c:v>
                </c:pt>
                <c:pt idx="44">
                  <c:v>0</c:v>
                </c:pt>
                <c:pt idx="45">
                  <c:v>11</c:v>
                </c:pt>
                <c:pt idx="46">
                  <c:v>0</c:v>
                </c:pt>
                <c:pt idx="47">
                  <c:v>0</c:v>
                </c:pt>
                <c:pt idx="48">
                  <c:v>8</c:v>
                </c:pt>
                <c:pt idx="49">
                  <c:v>0</c:v>
                </c:pt>
                <c:pt idx="50">
                  <c:v>8</c:v>
                </c:pt>
                <c:pt idx="51">
                  <c:v>12</c:v>
                </c:pt>
                <c:pt idx="52">
                  <c:v>0</c:v>
                </c:pt>
                <c:pt idx="53">
                  <c:v>7</c:v>
                </c:pt>
                <c:pt idx="54">
                  <c:v>8</c:v>
                </c:pt>
                <c:pt idx="55">
                  <c:v>0</c:v>
                </c:pt>
                <c:pt idx="56">
                  <c:v>4</c:v>
                </c:pt>
                <c:pt idx="57">
                  <c:v>-9</c:v>
                </c:pt>
                <c:pt idx="58">
                  <c:v>-11</c:v>
                </c:pt>
                <c:pt idx="59">
                  <c:v>9</c:v>
                </c:pt>
                <c:pt idx="60">
                  <c:v>8</c:v>
                </c:pt>
                <c:pt idx="61">
                  <c:v>-4</c:v>
                </c:pt>
                <c:pt idx="62">
                  <c:v>-10</c:v>
                </c:pt>
                <c:pt idx="63">
                  <c:v>0</c:v>
                </c:pt>
                <c:pt idx="64">
                  <c:v>5</c:v>
                </c:pt>
                <c:pt idx="65">
                  <c:v>12</c:v>
                </c:pt>
                <c:pt idx="66">
                  <c:v>4</c:v>
                </c:pt>
                <c:pt idx="67">
                  <c:v>9</c:v>
                </c:pt>
                <c:pt idx="68">
                  <c:v>10</c:v>
                </c:pt>
                <c:pt idx="69">
                  <c:v>0</c:v>
                </c:pt>
                <c:pt idx="70">
                  <c:v>11</c:v>
                </c:pt>
                <c:pt idx="71">
                  <c:v>2</c:v>
                </c:pt>
                <c:pt idx="72">
                  <c:v>0</c:v>
                </c:pt>
                <c:pt idx="73">
                  <c:v>10</c:v>
                </c:pt>
                <c:pt idx="74">
                  <c:v>8</c:v>
                </c:pt>
                <c:pt idx="75">
                  <c:v>15</c:v>
                </c:pt>
                <c:pt idx="76">
                  <c:v>15</c:v>
                </c:pt>
              </c:numCache>
            </c:numRef>
          </c:val>
          <c:smooth val="0"/>
          <c:extLst xmlns:c16r2="http://schemas.microsoft.com/office/drawing/2015/06/chart">
            <c:ext xmlns:c16="http://schemas.microsoft.com/office/drawing/2014/chart" uri="{C3380CC4-5D6E-409C-BE32-E72D297353CC}">
              <c16:uniqueId val="{00000001-F98C-45D8-A14E-6040BD0CB6C7}"/>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Analysis'!$B$74:$BZ$74</c:f>
              <c:numCache>
                <c:formatCode>General</c:formatCode>
                <c:ptCount val="77"/>
                <c:pt idx="0">
                  <c:v>0</c:v>
                </c:pt>
                <c:pt idx="1">
                  <c:v>7</c:v>
                </c:pt>
                <c:pt idx="2">
                  <c:v>-2</c:v>
                </c:pt>
                <c:pt idx="3">
                  <c:v>3</c:v>
                </c:pt>
                <c:pt idx="4">
                  <c:v>5</c:v>
                </c:pt>
                <c:pt idx="5">
                  <c:v>10</c:v>
                </c:pt>
                <c:pt idx="6">
                  <c:v>3</c:v>
                </c:pt>
                <c:pt idx="7">
                  <c:v>7</c:v>
                </c:pt>
                <c:pt idx="8">
                  <c:v>5</c:v>
                </c:pt>
                <c:pt idx="9">
                  <c:v>3</c:v>
                </c:pt>
                <c:pt idx="10">
                  <c:v>-4</c:v>
                </c:pt>
                <c:pt idx="11">
                  <c:v>0</c:v>
                </c:pt>
                <c:pt idx="12">
                  <c:v>7</c:v>
                </c:pt>
                <c:pt idx="13">
                  <c:v>12</c:v>
                </c:pt>
                <c:pt idx="14">
                  <c:v>3</c:v>
                </c:pt>
                <c:pt idx="15">
                  <c:v>-2</c:v>
                </c:pt>
                <c:pt idx="16">
                  <c:v>0</c:v>
                </c:pt>
                <c:pt idx="17">
                  <c:v>7</c:v>
                </c:pt>
                <c:pt idx="18">
                  <c:v>-4</c:v>
                </c:pt>
                <c:pt idx="19">
                  <c:v>7</c:v>
                </c:pt>
                <c:pt idx="20">
                  <c:v>0</c:v>
                </c:pt>
                <c:pt idx="21">
                  <c:v>0</c:v>
                </c:pt>
                <c:pt idx="22">
                  <c:v>0</c:v>
                </c:pt>
                <c:pt idx="23">
                  <c:v>-1</c:v>
                </c:pt>
                <c:pt idx="24">
                  <c:v>-2</c:v>
                </c:pt>
                <c:pt idx="25">
                  <c:v>14</c:v>
                </c:pt>
                <c:pt idx="26">
                  <c:v>17</c:v>
                </c:pt>
                <c:pt idx="27">
                  <c:v>11</c:v>
                </c:pt>
                <c:pt idx="28">
                  <c:v>13</c:v>
                </c:pt>
                <c:pt idx="29">
                  <c:v>0</c:v>
                </c:pt>
                <c:pt idx="30">
                  <c:v>0</c:v>
                </c:pt>
                <c:pt idx="31">
                  <c:v>-2</c:v>
                </c:pt>
                <c:pt idx="32">
                  <c:v>7</c:v>
                </c:pt>
                <c:pt idx="33">
                  <c:v>13</c:v>
                </c:pt>
                <c:pt idx="34">
                  <c:v>6</c:v>
                </c:pt>
                <c:pt idx="35">
                  <c:v>0</c:v>
                </c:pt>
                <c:pt idx="36">
                  <c:v>-1</c:v>
                </c:pt>
                <c:pt idx="37">
                  <c:v>0</c:v>
                </c:pt>
                <c:pt idx="38">
                  <c:v>15</c:v>
                </c:pt>
                <c:pt idx="39">
                  <c:v>14</c:v>
                </c:pt>
                <c:pt idx="40">
                  <c:v>15</c:v>
                </c:pt>
                <c:pt idx="41">
                  <c:v>9</c:v>
                </c:pt>
                <c:pt idx="42">
                  <c:v>8</c:v>
                </c:pt>
                <c:pt idx="43">
                  <c:v>4</c:v>
                </c:pt>
                <c:pt idx="44">
                  <c:v>0</c:v>
                </c:pt>
                <c:pt idx="45">
                  <c:v>0</c:v>
                </c:pt>
                <c:pt idx="46">
                  <c:v>9</c:v>
                </c:pt>
                <c:pt idx="47">
                  <c:v>12</c:v>
                </c:pt>
                <c:pt idx="48">
                  <c:v>-2</c:v>
                </c:pt>
                <c:pt idx="49">
                  <c:v>0</c:v>
                </c:pt>
                <c:pt idx="50">
                  <c:v>8</c:v>
                </c:pt>
                <c:pt idx="51">
                  <c:v>11</c:v>
                </c:pt>
                <c:pt idx="52">
                  <c:v>12</c:v>
                </c:pt>
                <c:pt idx="53">
                  <c:v>6</c:v>
                </c:pt>
                <c:pt idx="54">
                  <c:v>0</c:v>
                </c:pt>
                <c:pt idx="55">
                  <c:v>0</c:v>
                </c:pt>
                <c:pt idx="56">
                  <c:v>5</c:v>
                </c:pt>
                <c:pt idx="57">
                  <c:v>-6</c:v>
                </c:pt>
                <c:pt idx="58">
                  <c:v>-4</c:v>
                </c:pt>
                <c:pt idx="59">
                  <c:v>7</c:v>
                </c:pt>
                <c:pt idx="60">
                  <c:v>9</c:v>
                </c:pt>
                <c:pt idx="61">
                  <c:v>-4</c:v>
                </c:pt>
                <c:pt idx="62">
                  <c:v>-12</c:v>
                </c:pt>
                <c:pt idx="63">
                  <c:v>4</c:v>
                </c:pt>
                <c:pt idx="64">
                  <c:v>12</c:v>
                </c:pt>
                <c:pt idx="65">
                  <c:v>13</c:v>
                </c:pt>
                <c:pt idx="66">
                  <c:v>0</c:v>
                </c:pt>
                <c:pt idx="67">
                  <c:v>12</c:v>
                </c:pt>
                <c:pt idx="68">
                  <c:v>0</c:v>
                </c:pt>
                <c:pt idx="69">
                  <c:v>0</c:v>
                </c:pt>
                <c:pt idx="70">
                  <c:v>10</c:v>
                </c:pt>
                <c:pt idx="71">
                  <c:v>0</c:v>
                </c:pt>
                <c:pt idx="72">
                  <c:v>3</c:v>
                </c:pt>
                <c:pt idx="73">
                  <c:v>6</c:v>
                </c:pt>
                <c:pt idx="74">
                  <c:v>8</c:v>
                </c:pt>
                <c:pt idx="75">
                  <c:v>12</c:v>
                </c:pt>
                <c:pt idx="76">
                  <c:v>6</c:v>
                </c:pt>
              </c:numCache>
            </c:numRef>
          </c:val>
          <c:smooth val="0"/>
          <c:extLst xmlns:c16r2="http://schemas.microsoft.com/office/drawing/2015/06/chart">
            <c:ext xmlns:c16="http://schemas.microsoft.com/office/drawing/2014/chart" uri="{C3380CC4-5D6E-409C-BE32-E72D297353CC}">
              <c16:uniqueId val="{00000002-F98C-45D8-A14E-6040BD0CB6C7}"/>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Analysis'!$B$94:$BZ$94</c:f>
              <c:numCache>
                <c:formatCode>General</c:formatCode>
                <c:ptCount val="77"/>
                <c:pt idx="0">
                  <c:v>0</c:v>
                </c:pt>
                <c:pt idx="1">
                  <c:v>6</c:v>
                </c:pt>
                <c:pt idx="2">
                  <c:v>0</c:v>
                </c:pt>
                <c:pt idx="3">
                  <c:v>9</c:v>
                </c:pt>
                <c:pt idx="4">
                  <c:v>10</c:v>
                </c:pt>
                <c:pt idx="5">
                  <c:v>9</c:v>
                </c:pt>
                <c:pt idx="6">
                  <c:v>0</c:v>
                </c:pt>
                <c:pt idx="7">
                  <c:v>7</c:v>
                </c:pt>
                <c:pt idx="8">
                  <c:v>0</c:v>
                </c:pt>
                <c:pt idx="9">
                  <c:v>5</c:v>
                </c:pt>
                <c:pt idx="10">
                  <c:v>4</c:v>
                </c:pt>
                <c:pt idx="11">
                  <c:v>0</c:v>
                </c:pt>
                <c:pt idx="12">
                  <c:v>5</c:v>
                </c:pt>
                <c:pt idx="13">
                  <c:v>4</c:v>
                </c:pt>
                <c:pt idx="14">
                  <c:v>5</c:v>
                </c:pt>
                <c:pt idx="15">
                  <c:v>-1</c:v>
                </c:pt>
                <c:pt idx="16">
                  <c:v>5</c:v>
                </c:pt>
                <c:pt idx="17">
                  <c:v>5</c:v>
                </c:pt>
                <c:pt idx="18">
                  <c:v>-6</c:v>
                </c:pt>
                <c:pt idx="19">
                  <c:v>4</c:v>
                </c:pt>
                <c:pt idx="20">
                  <c:v>8</c:v>
                </c:pt>
                <c:pt idx="21">
                  <c:v>0</c:v>
                </c:pt>
                <c:pt idx="22">
                  <c:v>0</c:v>
                </c:pt>
                <c:pt idx="23">
                  <c:v>0</c:v>
                </c:pt>
                <c:pt idx="24">
                  <c:v>-5</c:v>
                </c:pt>
                <c:pt idx="25">
                  <c:v>12</c:v>
                </c:pt>
                <c:pt idx="26">
                  <c:v>11</c:v>
                </c:pt>
                <c:pt idx="27">
                  <c:v>11</c:v>
                </c:pt>
                <c:pt idx="28">
                  <c:v>13</c:v>
                </c:pt>
                <c:pt idx="29">
                  <c:v>6</c:v>
                </c:pt>
                <c:pt idx="30">
                  <c:v>0</c:v>
                </c:pt>
                <c:pt idx="31">
                  <c:v>0</c:v>
                </c:pt>
                <c:pt idx="32">
                  <c:v>7</c:v>
                </c:pt>
                <c:pt idx="33">
                  <c:v>0</c:v>
                </c:pt>
                <c:pt idx="34">
                  <c:v>0</c:v>
                </c:pt>
                <c:pt idx="35">
                  <c:v>-6</c:v>
                </c:pt>
                <c:pt idx="36">
                  <c:v>0</c:v>
                </c:pt>
                <c:pt idx="37">
                  <c:v>11</c:v>
                </c:pt>
                <c:pt idx="38">
                  <c:v>-3</c:v>
                </c:pt>
                <c:pt idx="39">
                  <c:v>8</c:v>
                </c:pt>
                <c:pt idx="40">
                  <c:v>0</c:v>
                </c:pt>
                <c:pt idx="41">
                  <c:v>0</c:v>
                </c:pt>
                <c:pt idx="42">
                  <c:v>0</c:v>
                </c:pt>
                <c:pt idx="43">
                  <c:v>-1</c:v>
                </c:pt>
                <c:pt idx="44">
                  <c:v>10</c:v>
                </c:pt>
                <c:pt idx="45">
                  <c:v>9</c:v>
                </c:pt>
                <c:pt idx="46">
                  <c:v>0</c:v>
                </c:pt>
                <c:pt idx="47">
                  <c:v>-3</c:v>
                </c:pt>
                <c:pt idx="48">
                  <c:v>0</c:v>
                </c:pt>
                <c:pt idx="49">
                  <c:v>11</c:v>
                </c:pt>
                <c:pt idx="50">
                  <c:v>9</c:v>
                </c:pt>
                <c:pt idx="51">
                  <c:v>9</c:v>
                </c:pt>
                <c:pt idx="52">
                  <c:v>12</c:v>
                </c:pt>
                <c:pt idx="53">
                  <c:v>9</c:v>
                </c:pt>
                <c:pt idx="54">
                  <c:v>6</c:v>
                </c:pt>
                <c:pt idx="55">
                  <c:v>0</c:v>
                </c:pt>
                <c:pt idx="56">
                  <c:v>3</c:v>
                </c:pt>
                <c:pt idx="57">
                  <c:v>0</c:v>
                </c:pt>
                <c:pt idx="58">
                  <c:v>0</c:v>
                </c:pt>
                <c:pt idx="59">
                  <c:v>3</c:v>
                </c:pt>
                <c:pt idx="60">
                  <c:v>0</c:v>
                </c:pt>
                <c:pt idx="61">
                  <c:v>-5</c:v>
                </c:pt>
                <c:pt idx="62">
                  <c:v>-15</c:v>
                </c:pt>
                <c:pt idx="63">
                  <c:v>-14</c:v>
                </c:pt>
                <c:pt idx="64">
                  <c:v>-4</c:v>
                </c:pt>
                <c:pt idx="65">
                  <c:v>3</c:v>
                </c:pt>
                <c:pt idx="66">
                  <c:v>-4</c:v>
                </c:pt>
                <c:pt idx="67">
                  <c:v>7</c:v>
                </c:pt>
                <c:pt idx="68">
                  <c:v>0</c:v>
                </c:pt>
                <c:pt idx="69">
                  <c:v>0</c:v>
                </c:pt>
                <c:pt idx="70">
                  <c:v>7</c:v>
                </c:pt>
                <c:pt idx="71">
                  <c:v>0</c:v>
                </c:pt>
                <c:pt idx="72">
                  <c:v>-3</c:v>
                </c:pt>
                <c:pt idx="73">
                  <c:v>5</c:v>
                </c:pt>
                <c:pt idx="74">
                  <c:v>12</c:v>
                </c:pt>
                <c:pt idx="75">
                  <c:v>6</c:v>
                </c:pt>
                <c:pt idx="76">
                  <c:v>8</c:v>
                </c:pt>
              </c:numCache>
            </c:numRef>
          </c:val>
          <c:smooth val="0"/>
          <c:extLst xmlns:c16r2="http://schemas.microsoft.com/office/drawing/2015/06/chart">
            <c:ext xmlns:c16="http://schemas.microsoft.com/office/drawing/2014/chart" uri="{C3380CC4-5D6E-409C-BE32-E72D297353CC}">
              <c16:uniqueId val="{00000003-F98C-45D8-A14E-6040BD0CB6C7}"/>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Analysis'!$B$114:$BZ$114</c:f>
              <c:numCache>
                <c:formatCode>General</c:formatCode>
                <c:ptCount val="77"/>
                <c:pt idx="0">
                  <c:v>-7</c:v>
                </c:pt>
                <c:pt idx="1">
                  <c:v>-8</c:v>
                </c:pt>
                <c:pt idx="2">
                  <c:v>-7</c:v>
                </c:pt>
                <c:pt idx="3">
                  <c:v>-9</c:v>
                </c:pt>
                <c:pt idx="4">
                  <c:v>0</c:v>
                </c:pt>
                <c:pt idx="5">
                  <c:v>0</c:v>
                </c:pt>
                <c:pt idx="6">
                  <c:v>0</c:v>
                </c:pt>
                <c:pt idx="7">
                  <c:v>0</c:v>
                </c:pt>
                <c:pt idx="8">
                  <c:v>-2</c:v>
                </c:pt>
                <c:pt idx="9">
                  <c:v>6</c:v>
                </c:pt>
                <c:pt idx="10">
                  <c:v>0</c:v>
                </c:pt>
                <c:pt idx="11">
                  <c:v>0</c:v>
                </c:pt>
                <c:pt idx="12">
                  <c:v>0</c:v>
                </c:pt>
                <c:pt idx="13">
                  <c:v>0</c:v>
                </c:pt>
                <c:pt idx="14">
                  <c:v>0</c:v>
                </c:pt>
                <c:pt idx="15">
                  <c:v>0</c:v>
                </c:pt>
                <c:pt idx="16">
                  <c:v>3</c:v>
                </c:pt>
                <c:pt idx="17">
                  <c:v>0</c:v>
                </c:pt>
                <c:pt idx="18">
                  <c:v>0</c:v>
                </c:pt>
                <c:pt idx="19">
                  <c:v>-6</c:v>
                </c:pt>
                <c:pt idx="20">
                  <c:v>0</c:v>
                </c:pt>
                <c:pt idx="21">
                  <c:v>0</c:v>
                </c:pt>
                <c:pt idx="22">
                  <c:v>0</c:v>
                </c:pt>
                <c:pt idx="23">
                  <c:v>0</c:v>
                </c:pt>
                <c:pt idx="24">
                  <c:v>0</c:v>
                </c:pt>
                <c:pt idx="25">
                  <c:v>0</c:v>
                </c:pt>
                <c:pt idx="26">
                  <c:v>0</c:v>
                </c:pt>
                <c:pt idx="27">
                  <c:v>-9</c:v>
                </c:pt>
                <c:pt idx="28">
                  <c:v>0</c:v>
                </c:pt>
                <c:pt idx="29">
                  <c:v>-7</c:v>
                </c:pt>
                <c:pt idx="30">
                  <c:v>0</c:v>
                </c:pt>
                <c:pt idx="31">
                  <c:v>1</c:v>
                </c:pt>
                <c:pt idx="32">
                  <c:v>0</c:v>
                </c:pt>
                <c:pt idx="33">
                  <c:v>3</c:v>
                </c:pt>
                <c:pt idx="34">
                  <c:v>0</c:v>
                </c:pt>
                <c:pt idx="35">
                  <c:v>0</c:v>
                </c:pt>
                <c:pt idx="36">
                  <c:v>0</c:v>
                </c:pt>
                <c:pt idx="37">
                  <c:v>-8</c:v>
                </c:pt>
                <c:pt idx="38">
                  <c:v>-10</c:v>
                </c:pt>
                <c:pt idx="39">
                  <c:v>-5</c:v>
                </c:pt>
                <c:pt idx="40">
                  <c:v>0</c:v>
                </c:pt>
                <c:pt idx="41">
                  <c:v>-9</c:v>
                </c:pt>
                <c:pt idx="42">
                  <c:v>-14</c:v>
                </c:pt>
                <c:pt idx="43">
                  <c:v>-9</c:v>
                </c:pt>
                <c:pt idx="44">
                  <c:v>-13</c:v>
                </c:pt>
                <c:pt idx="45">
                  <c:v>0</c:v>
                </c:pt>
                <c:pt idx="46">
                  <c:v>0</c:v>
                </c:pt>
                <c:pt idx="47">
                  <c:v>0</c:v>
                </c:pt>
                <c:pt idx="48">
                  <c:v>0</c:v>
                </c:pt>
                <c:pt idx="49">
                  <c:v>-9</c:v>
                </c:pt>
                <c:pt idx="50">
                  <c:v>4</c:v>
                </c:pt>
                <c:pt idx="51">
                  <c:v>0</c:v>
                </c:pt>
                <c:pt idx="52">
                  <c:v>-8</c:v>
                </c:pt>
                <c:pt idx="53">
                  <c:v>0</c:v>
                </c:pt>
                <c:pt idx="54">
                  <c:v>0</c:v>
                </c:pt>
                <c:pt idx="55">
                  <c:v>3</c:v>
                </c:pt>
                <c:pt idx="56">
                  <c:v>0</c:v>
                </c:pt>
                <c:pt idx="57">
                  <c:v>3</c:v>
                </c:pt>
                <c:pt idx="58">
                  <c:v>0</c:v>
                </c:pt>
                <c:pt idx="59">
                  <c:v>-9</c:v>
                </c:pt>
                <c:pt idx="60">
                  <c:v>-9</c:v>
                </c:pt>
                <c:pt idx="61">
                  <c:v>-3</c:v>
                </c:pt>
                <c:pt idx="62">
                  <c:v>-8</c:v>
                </c:pt>
                <c:pt idx="63">
                  <c:v>-9</c:v>
                </c:pt>
                <c:pt idx="64">
                  <c:v>1</c:v>
                </c:pt>
                <c:pt idx="65">
                  <c:v>-7</c:v>
                </c:pt>
                <c:pt idx="66">
                  <c:v>-3</c:v>
                </c:pt>
                <c:pt idx="67">
                  <c:v>-4</c:v>
                </c:pt>
                <c:pt idx="68">
                  <c:v>-13</c:v>
                </c:pt>
                <c:pt idx="69">
                  <c:v>-16</c:v>
                </c:pt>
                <c:pt idx="70">
                  <c:v>-12</c:v>
                </c:pt>
                <c:pt idx="71">
                  <c:v>-7</c:v>
                </c:pt>
                <c:pt idx="72">
                  <c:v>-13</c:v>
                </c:pt>
                <c:pt idx="73">
                  <c:v>-11</c:v>
                </c:pt>
                <c:pt idx="74">
                  <c:v>-11</c:v>
                </c:pt>
                <c:pt idx="75">
                  <c:v>-8</c:v>
                </c:pt>
                <c:pt idx="76">
                  <c:v>-16</c:v>
                </c:pt>
              </c:numCache>
            </c:numRef>
          </c:val>
          <c:smooth val="0"/>
          <c:extLst xmlns:c16r2="http://schemas.microsoft.com/office/drawing/2015/06/chart">
            <c:ext xmlns:c16="http://schemas.microsoft.com/office/drawing/2014/chart" uri="{C3380CC4-5D6E-409C-BE32-E72D297353CC}">
              <c16:uniqueId val="{00000004-F98C-45D8-A14E-6040BD0CB6C7}"/>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Analysis'!$B$134:$BZ$134</c:f>
              <c:numCache>
                <c:formatCode>General</c:formatCode>
                <c:ptCount val="77"/>
                <c:pt idx="0">
                  <c:v>3</c:v>
                </c:pt>
                <c:pt idx="1">
                  <c:v>3</c:v>
                </c:pt>
                <c:pt idx="2">
                  <c:v>-2</c:v>
                </c:pt>
                <c:pt idx="3">
                  <c:v>-6</c:v>
                </c:pt>
                <c:pt idx="4">
                  <c:v>6</c:v>
                </c:pt>
                <c:pt idx="5">
                  <c:v>7</c:v>
                </c:pt>
                <c:pt idx="6">
                  <c:v>7</c:v>
                </c:pt>
                <c:pt idx="7">
                  <c:v>-7</c:v>
                </c:pt>
                <c:pt idx="8">
                  <c:v>0</c:v>
                </c:pt>
                <c:pt idx="9">
                  <c:v>-5</c:v>
                </c:pt>
                <c:pt idx="10">
                  <c:v>4</c:v>
                </c:pt>
                <c:pt idx="11">
                  <c:v>-8</c:v>
                </c:pt>
                <c:pt idx="12">
                  <c:v>-4</c:v>
                </c:pt>
                <c:pt idx="13">
                  <c:v>-8</c:v>
                </c:pt>
                <c:pt idx="14">
                  <c:v>-10</c:v>
                </c:pt>
                <c:pt idx="15">
                  <c:v>-7</c:v>
                </c:pt>
                <c:pt idx="16">
                  <c:v>-7</c:v>
                </c:pt>
                <c:pt idx="17">
                  <c:v>1</c:v>
                </c:pt>
                <c:pt idx="18">
                  <c:v>-3</c:v>
                </c:pt>
                <c:pt idx="19">
                  <c:v>5</c:v>
                </c:pt>
                <c:pt idx="20">
                  <c:v>4</c:v>
                </c:pt>
                <c:pt idx="21">
                  <c:v>5</c:v>
                </c:pt>
                <c:pt idx="22">
                  <c:v>0</c:v>
                </c:pt>
                <c:pt idx="23">
                  <c:v>-7</c:v>
                </c:pt>
                <c:pt idx="24">
                  <c:v>0</c:v>
                </c:pt>
                <c:pt idx="25">
                  <c:v>7</c:v>
                </c:pt>
                <c:pt idx="26">
                  <c:v>-8</c:v>
                </c:pt>
                <c:pt idx="27">
                  <c:v>6</c:v>
                </c:pt>
                <c:pt idx="28">
                  <c:v>5</c:v>
                </c:pt>
                <c:pt idx="29">
                  <c:v>-5</c:v>
                </c:pt>
                <c:pt idx="30">
                  <c:v>7</c:v>
                </c:pt>
                <c:pt idx="31">
                  <c:v>8</c:v>
                </c:pt>
                <c:pt idx="32">
                  <c:v>4</c:v>
                </c:pt>
                <c:pt idx="33">
                  <c:v>-8</c:v>
                </c:pt>
                <c:pt idx="34">
                  <c:v>8</c:v>
                </c:pt>
                <c:pt idx="35">
                  <c:v>0</c:v>
                </c:pt>
                <c:pt idx="36">
                  <c:v>0</c:v>
                </c:pt>
                <c:pt idx="37">
                  <c:v>0</c:v>
                </c:pt>
                <c:pt idx="38">
                  <c:v>-3</c:v>
                </c:pt>
                <c:pt idx="39">
                  <c:v>0</c:v>
                </c:pt>
                <c:pt idx="40">
                  <c:v>0</c:v>
                </c:pt>
                <c:pt idx="41">
                  <c:v>0</c:v>
                </c:pt>
                <c:pt idx="42">
                  <c:v>13</c:v>
                </c:pt>
                <c:pt idx="43">
                  <c:v>0</c:v>
                </c:pt>
                <c:pt idx="44">
                  <c:v>0</c:v>
                </c:pt>
                <c:pt idx="45">
                  <c:v>-3</c:v>
                </c:pt>
                <c:pt idx="46">
                  <c:v>-5</c:v>
                </c:pt>
                <c:pt idx="47">
                  <c:v>10</c:v>
                </c:pt>
                <c:pt idx="48">
                  <c:v>6</c:v>
                </c:pt>
                <c:pt idx="49">
                  <c:v>0</c:v>
                </c:pt>
                <c:pt idx="50">
                  <c:v>0</c:v>
                </c:pt>
                <c:pt idx="51">
                  <c:v>0</c:v>
                </c:pt>
                <c:pt idx="52">
                  <c:v>0</c:v>
                </c:pt>
                <c:pt idx="53">
                  <c:v>-7</c:v>
                </c:pt>
                <c:pt idx="54">
                  <c:v>0</c:v>
                </c:pt>
                <c:pt idx="55">
                  <c:v>0</c:v>
                </c:pt>
                <c:pt idx="56">
                  <c:v>5</c:v>
                </c:pt>
                <c:pt idx="57">
                  <c:v>0</c:v>
                </c:pt>
                <c:pt idx="58">
                  <c:v>-10</c:v>
                </c:pt>
                <c:pt idx="59">
                  <c:v>6</c:v>
                </c:pt>
                <c:pt idx="60">
                  <c:v>5</c:v>
                </c:pt>
                <c:pt idx="61">
                  <c:v>-10</c:v>
                </c:pt>
                <c:pt idx="62">
                  <c:v>7</c:v>
                </c:pt>
                <c:pt idx="63">
                  <c:v>5</c:v>
                </c:pt>
                <c:pt idx="64">
                  <c:v>8</c:v>
                </c:pt>
                <c:pt idx="65">
                  <c:v>0</c:v>
                </c:pt>
                <c:pt idx="66">
                  <c:v>0</c:v>
                </c:pt>
                <c:pt idx="67">
                  <c:v>-6</c:v>
                </c:pt>
                <c:pt idx="68">
                  <c:v>4</c:v>
                </c:pt>
                <c:pt idx="69">
                  <c:v>-7</c:v>
                </c:pt>
                <c:pt idx="70">
                  <c:v>-5</c:v>
                </c:pt>
                <c:pt idx="71">
                  <c:v>6</c:v>
                </c:pt>
                <c:pt idx="72">
                  <c:v>0</c:v>
                </c:pt>
                <c:pt idx="73">
                  <c:v>4</c:v>
                </c:pt>
                <c:pt idx="74">
                  <c:v>4</c:v>
                </c:pt>
                <c:pt idx="75">
                  <c:v>8</c:v>
                </c:pt>
                <c:pt idx="76">
                  <c:v>6</c:v>
                </c:pt>
              </c:numCache>
            </c:numRef>
          </c:val>
          <c:smooth val="0"/>
          <c:extLst xmlns:c16r2="http://schemas.microsoft.com/office/drawing/2015/06/chart">
            <c:ext xmlns:c16="http://schemas.microsoft.com/office/drawing/2014/chart" uri="{C3380CC4-5D6E-409C-BE32-E72D297353CC}">
              <c16:uniqueId val="{00000005-F98C-45D8-A14E-6040BD0CB6C7}"/>
            </c:ext>
          </c:extLst>
        </c:ser>
        <c:dLbls>
          <c:showLegendKey val="0"/>
          <c:showVal val="0"/>
          <c:showCatName val="0"/>
          <c:showSerName val="0"/>
          <c:showPercent val="0"/>
          <c:showBubbleSize val="0"/>
        </c:dLbls>
        <c:marker val="1"/>
        <c:smooth val="0"/>
        <c:axId val="-1250566848"/>
        <c:axId val="-1250563584"/>
      </c:lineChart>
      <c:catAx>
        <c:axId val="-125056684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50563584"/>
        <c:crosses val="autoZero"/>
        <c:auto val="1"/>
        <c:lblAlgn val="ctr"/>
        <c:lblOffset val="100"/>
        <c:noMultiLvlLbl val="0"/>
      </c:catAx>
      <c:valAx>
        <c:axId val="-125056358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05668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3000" b="1"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Computers and Electronics Products</a:t>
            </a:r>
          </a:p>
        </c:rich>
      </c:tx>
      <c:layout>
        <c:manualLayout>
          <c:xMode val="edge"/>
          <c:yMode val="edge"/>
          <c:x val="0.44436954228215358"/>
          <c:y val="1.7622442355995818E-2"/>
        </c:manualLayout>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Analysis'!$A$32</c:f>
              <c:strCache>
                <c:ptCount val="1"/>
                <c:pt idx="0">
                  <c:v>Computer &amp; Electronic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Analysis'!$B$32:$BZ$32</c:f>
              <c:numCache>
                <c:formatCode>General</c:formatCode>
                <c:ptCount val="77"/>
                <c:pt idx="0">
                  <c:v>2</c:v>
                </c:pt>
                <c:pt idx="1">
                  <c:v>-1</c:v>
                </c:pt>
                <c:pt idx="2">
                  <c:v>1</c:v>
                </c:pt>
                <c:pt idx="3">
                  <c:v>-1</c:v>
                </c:pt>
                <c:pt idx="4">
                  <c:v>-1</c:v>
                </c:pt>
                <c:pt idx="5">
                  <c:v>1</c:v>
                </c:pt>
                <c:pt idx="6">
                  <c:v>-2</c:v>
                </c:pt>
                <c:pt idx="7">
                  <c:v>-5</c:v>
                </c:pt>
                <c:pt idx="8">
                  <c:v>-1</c:v>
                </c:pt>
                <c:pt idx="9">
                  <c:v>-4</c:v>
                </c:pt>
                <c:pt idx="10">
                  <c:v>-3</c:v>
                </c:pt>
                <c:pt idx="11">
                  <c:v>3</c:v>
                </c:pt>
                <c:pt idx="12">
                  <c:v>-5</c:v>
                </c:pt>
                <c:pt idx="13">
                  <c:v>1</c:v>
                </c:pt>
                <c:pt idx="14">
                  <c:v>3</c:v>
                </c:pt>
                <c:pt idx="15">
                  <c:v>6</c:v>
                </c:pt>
                <c:pt idx="16">
                  <c:v>5</c:v>
                </c:pt>
                <c:pt idx="17">
                  <c:v>1</c:v>
                </c:pt>
                <c:pt idx="18">
                  <c:v>4</c:v>
                </c:pt>
                <c:pt idx="19">
                  <c:v>3</c:v>
                </c:pt>
                <c:pt idx="20">
                  <c:v>6</c:v>
                </c:pt>
                <c:pt idx="21">
                  <c:v>8</c:v>
                </c:pt>
                <c:pt idx="22">
                  <c:v>3</c:v>
                </c:pt>
                <c:pt idx="23">
                  <c:v>1</c:v>
                </c:pt>
                <c:pt idx="24">
                  <c:v>14</c:v>
                </c:pt>
                <c:pt idx="25">
                  <c:v>4</c:v>
                </c:pt>
                <c:pt idx="26">
                  <c:v>13</c:v>
                </c:pt>
                <c:pt idx="27">
                  <c:v>6</c:v>
                </c:pt>
                <c:pt idx="28">
                  <c:v>8</c:v>
                </c:pt>
                <c:pt idx="29">
                  <c:v>6</c:v>
                </c:pt>
                <c:pt idx="30">
                  <c:v>9</c:v>
                </c:pt>
                <c:pt idx="31">
                  <c:v>10</c:v>
                </c:pt>
                <c:pt idx="32">
                  <c:v>5</c:v>
                </c:pt>
                <c:pt idx="33">
                  <c:v>11</c:v>
                </c:pt>
                <c:pt idx="34">
                  <c:v>15</c:v>
                </c:pt>
                <c:pt idx="35">
                  <c:v>6</c:v>
                </c:pt>
                <c:pt idx="36">
                  <c:v>12</c:v>
                </c:pt>
                <c:pt idx="37">
                  <c:v>15</c:v>
                </c:pt>
                <c:pt idx="38">
                  <c:v>7</c:v>
                </c:pt>
                <c:pt idx="39">
                  <c:v>7</c:v>
                </c:pt>
                <c:pt idx="40">
                  <c:v>11</c:v>
                </c:pt>
                <c:pt idx="41">
                  <c:v>14</c:v>
                </c:pt>
                <c:pt idx="42">
                  <c:v>16</c:v>
                </c:pt>
                <c:pt idx="43">
                  <c:v>12</c:v>
                </c:pt>
                <c:pt idx="44">
                  <c:v>8</c:v>
                </c:pt>
                <c:pt idx="45">
                  <c:v>13</c:v>
                </c:pt>
                <c:pt idx="46">
                  <c:v>7</c:v>
                </c:pt>
                <c:pt idx="47">
                  <c:v>13</c:v>
                </c:pt>
                <c:pt idx="48">
                  <c:v>14</c:v>
                </c:pt>
                <c:pt idx="49">
                  <c:v>12</c:v>
                </c:pt>
                <c:pt idx="50">
                  <c:v>3</c:v>
                </c:pt>
                <c:pt idx="51">
                  <c:v>5</c:v>
                </c:pt>
                <c:pt idx="52">
                  <c:v>5</c:v>
                </c:pt>
                <c:pt idx="53">
                  <c:v>4</c:v>
                </c:pt>
                <c:pt idx="54">
                  <c:v>0</c:v>
                </c:pt>
                <c:pt idx="55">
                  <c:v>-1</c:v>
                </c:pt>
                <c:pt idx="56">
                  <c:v>1</c:v>
                </c:pt>
                <c:pt idx="57">
                  <c:v>1</c:v>
                </c:pt>
                <c:pt idx="58">
                  <c:v>1</c:v>
                </c:pt>
                <c:pt idx="59">
                  <c:v>5</c:v>
                </c:pt>
                <c:pt idx="60">
                  <c:v>6</c:v>
                </c:pt>
                <c:pt idx="61">
                  <c:v>4</c:v>
                </c:pt>
                <c:pt idx="62">
                  <c:v>-3</c:v>
                </c:pt>
                <c:pt idx="63">
                  <c:v>-2</c:v>
                </c:pt>
                <c:pt idx="64">
                  <c:v>7</c:v>
                </c:pt>
                <c:pt idx="65">
                  <c:v>5</c:v>
                </c:pt>
                <c:pt idx="66">
                  <c:v>10</c:v>
                </c:pt>
                <c:pt idx="67">
                  <c:v>2</c:v>
                </c:pt>
                <c:pt idx="68">
                  <c:v>4</c:v>
                </c:pt>
                <c:pt idx="69">
                  <c:v>6</c:v>
                </c:pt>
                <c:pt idx="70">
                  <c:v>11</c:v>
                </c:pt>
                <c:pt idx="71">
                  <c:v>1</c:v>
                </c:pt>
                <c:pt idx="72">
                  <c:v>6</c:v>
                </c:pt>
                <c:pt idx="73">
                  <c:v>14</c:v>
                </c:pt>
                <c:pt idx="74">
                  <c:v>8</c:v>
                </c:pt>
                <c:pt idx="75">
                  <c:v>11</c:v>
                </c:pt>
                <c:pt idx="76">
                  <c:v>14</c:v>
                </c:pt>
              </c:numCache>
            </c:numRef>
          </c:val>
          <c:extLst xmlns:c16r2="http://schemas.microsoft.com/office/drawing/2015/06/chart">
            <c:ext xmlns:c16="http://schemas.microsoft.com/office/drawing/2014/chart" uri="{C3380CC4-5D6E-409C-BE32-E72D297353CC}">
              <c16:uniqueId val="{00000000-9F81-4D4E-B74B-E88AC1F48C4C}"/>
            </c:ext>
          </c:extLst>
        </c:ser>
        <c:dLbls>
          <c:showLegendKey val="0"/>
          <c:showVal val="0"/>
          <c:showCatName val="0"/>
          <c:showSerName val="0"/>
          <c:showPercent val="0"/>
          <c:showBubbleSize val="0"/>
        </c:dLbls>
        <c:gapWidth val="219"/>
        <c:overlap val="-27"/>
        <c:axId val="-1250562496"/>
        <c:axId val="-1250568480"/>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Analysis'!$B$53:$BZ$53</c:f>
              <c:numCache>
                <c:formatCode>General</c:formatCode>
                <c:ptCount val="77"/>
                <c:pt idx="0">
                  <c:v>2</c:v>
                </c:pt>
                <c:pt idx="1">
                  <c:v>-1</c:v>
                </c:pt>
                <c:pt idx="2">
                  <c:v>1</c:v>
                </c:pt>
                <c:pt idx="3">
                  <c:v>-3</c:v>
                </c:pt>
                <c:pt idx="4">
                  <c:v>0</c:v>
                </c:pt>
                <c:pt idx="5">
                  <c:v>6</c:v>
                </c:pt>
                <c:pt idx="6">
                  <c:v>1</c:v>
                </c:pt>
                <c:pt idx="7">
                  <c:v>0</c:v>
                </c:pt>
                <c:pt idx="8">
                  <c:v>2</c:v>
                </c:pt>
                <c:pt idx="9">
                  <c:v>-1</c:v>
                </c:pt>
                <c:pt idx="10">
                  <c:v>-3</c:v>
                </c:pt>
                <c:pt idx="11">
                  <c:v>2</c:v>
                </c:pt>
                <c:pt idx="12">
                  <c:v>-1</c:v>
                </c:pt>
                <c:pt idx="13">
                  <c:v>-2</c:v>
                </c:pt>
                <c:pt idx="14">
                  <c:v>4</c:v>
                </c:pt>
                <c:pt idx="15">
                  <c:v>7</c:v>
                </c:pt>
                <c:pt idx="16">
                  <c:v>3</c:v>
                </c:pt>
                <c:pt idx="17">
                  <c:v>4</c:v>
                </c:pt>
                <c:pt idx="18">
                  <c:v>5</c:v>
                </c:pt>
                <c:pt idx="19">
                  <c:v>5</c:v>
                </c:pt>
                <c:pt idx="20">
                  <c:v>2</c:v>
                </c:pt>
                <c:pt idx="21">
                  <c:v>5</c:v>
                </c:pt>
                <c:pt idx="22">
                  <c:v>6</c:v>
                </c:pt>
                <c:pt idx="23">
                  <c:v>-2</c:v>
                </c:pt>
                <c:pt idx="24">
                  <c:v>11</c:v>
                </c:pt>
                <c:pt idx="25">
                  <c:v>4</c:v>
                </c:pt>
                <c:pt idx="26">
                  <c:v>2</c:v>
                </c:pt>
                <c:pt idx="27">
                  <c:v>2</c:v>
                </c:pt>
                <c:pt idx="28">
                  <c:v>1</c:v>
                </c:pt>
                <c:pt idx="29">
                  <c:v>7</c:v>
                </c:pt>
                <c:pt idx="30">
                  <c:v>5</c:v>
                </c:pt>
                <c:pt idx="31">
                  <c:v>4</c:v>
                </c:pt>
                <c:pt idx="32">
                  <c:v>3</c:v>
                </c:pt>
                <c:pt idx="33">
                  <c:v>7</c:v>
                </c:pt>
                <c:pt idx="34">
                  <c:v>12</c:v>
                </c:pt>
                <c:pt idx="35">
                  <c:v>8</c:v>
                </c:pt>
                <c:pt idx="36">
                  <c:v>10</c:v>
                </c:pt>
                <c:pt idx="37">
                  <c:v>13</c:v>
                </c:pt>
                <c:pt idx="38">
                  <c:v>8</c:v>
                </c:pt>
                <c:pt idx="39">
                  <c:v>14</c:v>
                </c:pt>
                <c:pt idx="40">
                  <c:v>9</c:v>
                </c:pt>
                <c:pt idx="41">
                  <c:v>12</c:v>
                </c:pt>
                <c:pt idx="42">
                  <c:v>12</c:v>
                </c:pt>
                <c:pt idx="43">
                  <c:v>9</c:v>
                </c:pt>
                <c:pt idx="44">
                  <c:v>2</c:v>
                </c:pt>
                <c:pt idx="45">
                  <c:v>10</c:v>
                </c:pt>
                <c:pt idx="46">
                  <c:v>2</c:v>
                </c:pt>
                <c:pt idx="47">
                  <c:v>4</c:v>
                </c:pt>
                <c:pt idx="48">
                  <c:v>12</c:v>
                </c:pt>
                <c:pt idx="49">
                  <c:v>7</c:v>
                </c:pt>
                <c:pt idx="50">
                  <c:v>5</c:v>
                </c:pt>
                <c:pt idx="51">
                  <c:v>9</c:v>
                </c:pt>
                <c:pt idx="52">
                  <c:v>1</c:v>
                </c:pt>
                <c:pt idx="53">
                  <c:v>1</c:v>
                </c:pt>
                <c:pt idx="54">
                  <c:v>0</c:v>
                </c:pt>
                <c:pt idx="55">
                  <c:v>-3</c:v>
                </c:pt>
                <c:pt idx="56">
                  <c:v>2</c:v>
                </c:pt>
                <c:pt idx="57">
                  <c:v>-1</c:v>
                </c:pt>
                <c:pt idx="58">
                  <c:v>-3</c:v>
                </c:pt>
                <c:pt idx="59">
                  <c:v>6</c:v>
                </c:pt>
                <c:pt idx="60">
                  <c:v>7</c:v>
                </c:pt>
                <c:pt idx="61">
                  <c:v>1</c:v>
                </c:pt>
                <c:pt idx="62">
                  <c:v>-4</c:v>
                </c:pt>
                <c:pt idx="63">
                  <c:v>-6</c:v>
                </c:pt>
                <c:pt idx="64">
                  <c:v>1</c:v>
                </c:pt>
                <c:pt idx="65">
                  <c:v>2</c:v>
                </c:pt>
                <c:pt idx="66">
                  <c:v>12</c:v>
                </c:pt>
                <c:pt idx="67">
                  <c:v>0</c:v>
                </c:pt>
                <c:pt idx="68">
                  <c:v>9</c:v>
                </c:pt>
                <c:pt idx="69">
                  <c:v>5</c:v>
                </c:pt>
                <c:pt idx="70">
                  <c:v>8</c:v>
                </c:pt>
                <c:pt idx="71">
                  <c:v>1</c:v>
                </c:pt>
                <c:pt idx="72">
                  <c:v>3</c:v>
                </c:pt>
                <c:pt idx="73">
                  <c:v>7</c:v>
                </c:pt>
                <c:pt idx="74">
                  <c:v>2</c:v>
                </c:pt>
                <c:pt idx="75">
                  <c:v>11</c:v>
                </c:pt>
                <c:pt idx="76">
                  <c:v>7</c:v>
                </c:pt>
              </c:numCache>
            </c:numRef>
          </c:val>
          <c:smooth val="0"/>
          <c:extLst xmlns:c16r2="http://schemas.microsoft.com/office/drawing/2015/06/chart">
            <c:ext xmlns:c16="http://schemas.microsoft.com/office/drawing/2014/chart" uri="{C3380CC4-5D6E-409C-BE32-E72D297353CC}">
              <c16:uniqueId val="{00000001-9F81-4D4E-B74B-E88AC1F48C4C}"/>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Analysis'!$B$73:$BZ$73</c:f>
              <c:numCache>
                <c:formatCode>General</c:formatCode>
                <c:ptCount val="77"/>
                <c:pt idx="0">
                  <c:v>2</c:v>
                </c:pt>
                <c:pt idx="1">
                  <c:v>-1</c:v>
                </c:pt>
                <c:pt idx="2">
                  <c:v>1</c:v>
                </c:pt>
                <c:pt idx="3">
                  <c:v>-1</c:v>
                </c:pt>
                <c:pt idx="4">
                  <c:v>-1</c:v>
                </c:pt>
                <c:pt idx="5">
                  <c:v>6</c:v>
                </c:pt>
                <c:pt idx="6">
                  <c:v>-2</c:v>
                </c:pt>
                <c:pt idx="7">
                  <c:v>-1</c:v>
                </c:pt>
                <c:pt idx="8">
                  <c:v>2</c:v>
                </c:pt>
                <c:pt idx="9">
                  <c:v>0</c:v>
                </c:pt>
                <c:pt idx="10">
                  <c:v>-5</c:v>
                </c:pt>
                <c:pt idx="11">
                  <c:v>3</c:v>
                </c:pt>
                <c:pt idx="12">
                  <c:v>-1</c:v>
                </c:pt>
                <c:pt idx="13">
                  <c:v>0</c:v>
                </c:pt>
                <c:pt idx="14">
                  <c:v>7</c:v>
                </c:pt>
                <c:pt idx="15">
                  <c:v>2</c:v>
                </c:pt>
                <c:pt idx="16">
                  <c:v>6</c:v>
                </c:pt>
                <c:pt idx="17">
                  <c:v>0</c:v>
                </c:pt>
                <c:pt idx="18">
                  <c:v>5</c:v>
                </c:pt>
                <c:pt idx="19">
                  <c:v>8</c:v>
                </c:pt>
                <c:pt idx="20">
                  <c:v>1</c:v>
                </c:pt>
                <c:pt idx="21">
                  <c:v>3</c:v>
                </c:pt>
                <c:pt idx="22">
                  <c:v>3</c:v>
                </c:pt>
                <c:pt idx="23">
                  <c:v>1</c:v>
                </c:pt>
                <c:pt idx="24">
                  <c:v>0</c:v>
                </c:pt>
                <c:pt idx="25">
                  <c:v>1</c:v>
                </c:pt>
                <c:pt idx="26">
                  <c:v>3</c:v>
                </c:pt>
                <c:pt idx="27">
                  <c:v>1</c:v>
                </c:pt>
                <c:pt idx="28">
                  <c:v>6</c:v>
                </c:pt>
                <c:pt idx="29">
                  <c:v>1</c:v>
                </c:pt>
                <c:pt idx="30">
                  <c:v>8</c:v>
                </c:pt>
                <c:pt idx="31">
                  <c:v>6</c:v>
                </c:pt>
                <c:pt idx="32">
                  <c:v>2</c:v>
                </c:pt>
                <c:pt idx="33">
                  <c:v>5</c:v>
                </c:pt>
                <c:pt idx="34">
                  <c:v>10</c:v>
                </c:pt>
                <c:pt idx="35">
                  <c:v>4</c:v>
                </c:pt>
                <c:pt idx="36">
                  <c:v>5</c:v>
                </c:pt>
                <c:pt idx="37">
                  <c:v>11</c:v>
                </c:pt>
                <c:pt idx="38">
                  <c:v>4</c:v>
                </c:pt>
                <c:pt idx="39">
                  <c:v>5</c:v>
                </c:pt>
                <c:pt idx="40">
                  <c:v>5</c:v>
                </c:pt>
                <c:pt idx="41">
                  <c:v>10</c:v>
                </c:pt>
                <c:pt idx="42">
                  <c:v>15</c:v>
                </c:pt>
                <c:pt idx="43">
                  <c:v>9</c:v>
                </c:pt>
                <c:pt idx="44">
                  <c:v>4</c:v>
                </c:pt>
                <c:pt idx="45">
                  <c:v>9</c:v>
                </c:pt>
                <c:pt idx="46">
                  <c:v>4</c:v>
                </c:pt>
                <c:pt idx="47">
                  <c:v>3</c:v>
                </c:pt>
                <c:pt idx="48">
                  <c:v>8</c:v>
                </c:pt>
                <c:pt idx="49">
                  <c:v>5</c:v>
                </c:pt>
                <c:pt idx="50">
                  <c:v>2</c:v>
                </c:pt>
                <c:pt idx="51">
                  <c:v>4</c:v>
                </c:pt>
                <c:pt idx="52">
                  <c:v>4</c:v>
                </c:pt>
                <c:pt idx="53">
                  <c:v>1</c:v>
                </c:pt>
                <c:pt idx="54">
                  <c:v>0</c:v>
                </c:pt>
                <c:pt idx="55">
                  <c:v>2</c:v>
                </c:pt>
                <c:pt idx="56">
                  <c:v>0</c:v>
                </c:pt>
                <c:pt idx="57">
                  <c:v>-2</c:v>
                </c:pt>
                <c:pt idx="58">
                  <c:v>-1</c:v>
                </c:pt>
                <c:pt idx="59">
                  <c:v>3</c:v>
                </c:pt>
                <c:pt idx="60">
                  <c:v>0</c:v>
                </c:pt>
                <c:pt idx="61">
                  <c:v>1</c:v>
                </c:pt>
                <c:pt idx="62">
                  <c:v>-3</c:v>
                </c:pt>
                <c:pt idx="63">
                  <c:v>2</c:v>
                </c:pt>
                <c:pt idx="64">
                  <c:v>5</c:v>
                </c:pt>
                <c:pt idx="65">
                  <c:v>7</c:v>
                </c:pt>
                <c:pt idx="66">
                  <c:v>2</c:v>
                </c:pt>
                <c:pt idx="67">
                  <c:v>3</c:v>
                </c:pt>
                <c:pt idx="68">
                  <c:v>1</c:v>
                </c:pt>
                <c:pt idx="69">
                  <c:v>3</c:v>
                </c:pt>
                <c:pt idx="70">
                  <c:v>7</c:v>
                </c:pt>
                <c:pt idx="71">
                  <c:v>1</c:v>
                </c:pt>
                <c:pt idx="72">
                  <c:v>2</c:v>
                </c:pt>
                <c:pt idx="73">
                  <c:v>10</c:v>
                </c:pt>
                <c:pt idx="74">
                  <c:v>3</c:v>
                </c:pt>
                <c:pt idx="75">
                  <c:v>6</c:v>
                </c:pt>
                <c:pt idx="76">
                  <c:v>7</c:v>
                </c:pt>
              </c:numCache>
            </c:numRef>
          </c:val>
          <c:smooth val="0"/>
          <c:extLst xmlns:c16r2="http://schemas.microsoft.com/office/drawing/2015/06/chart">
            <c:ext xmlns:c16="http://schemas.microsoft.com/office/drawing/2014/chart" uri="{C3380CC4-5D6E-409C-BE32-E72D297353CC}">
              <c16:uniqueId val="{00000002-9F81-4D4E-B74B-E88AC1F48C4C}"/>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Analysis'!$B$93:$BZ$93</c:f>
              <c:numCache>
                <c:formatCode>General</c:formatCode>
                <c:ptCount val="77"/>
                <c:pt idx="0">
                  <c:v>-3</c:v>
                </c:pt>
                <c:pt idx="1">
                  <c:v>-3</c:v>
                </c:pt>
                <c:pt idx="2">
                  <c:v>-3</c:v>
                </c:pt>
                <c:pt idx="3">
                  <c:v>-2</c:v>
                </c:pt>
                <c:pt idx="4">
                  <c:v>-1</c:v>
                </c:pt>
                <c:pt idx="5">
                  <c:v>0</c:v>
                </c:pt>
                <c:pt idx="6">
                  <c:v>-3</c:v>
                </c:pt>
                <c:pt idx="7">
                  <c:v>-5</c:v>
                </c:pt>
                <c:pt idx="8">
                  <c:v>-4</c:v>
                </c:pt>
                <c:pt idx="9">
                  <c:v>-1</c:v>
                </c:pt>
                <c:pt idx="10">
                  <c:v>-6</c:v>
                </c:pt>
                <c:pt idx="11">
                  <c:v>-2</c:v>
                </c:pt>
                <c:pt idx="12">
                  <c:v>-4</c:v>
                </c:pt>
                <c:pt idx="13">
                  <c:v>-2</c:v>
                </c:pt>
                <c:pt idx="14">
                  <c:v>2</c:v>
                </c:pt>
                <c:pt idx="15">
                  <c:v>1</c:v>
                </c:pt>
                <c:pt idx="16">
                  <c:v>2</c:v>
                </c:pt>
                <c:pt idx="17">
                  <c:v>-1</c:v>
                </c:pt>
                <c:pt idx="18">
                  <c:v>2</c:v>
                </c:pt>
                <c:pt idx="19">
                  <c:v>1</c:v>
                </c:pt>
                <c:pt idx="20">
                  <c:v>0</c:v>
                </c:pt>
                <c:pt idx="21">
                  <c:v>3</c:v>
                </c:pt>
                <c:pt idx="22">
                  <c:v>2</c:v>
                </c:pt>
                <c:pt idx="23">
                  <c:v>2</c:v>
                </c:pt>
                <c:pt idx="24">
                  <c:v>7</c:v>
                </c:pt>
                <c:pt idx="25">
                  <c:v>5</c:v>
                </c:pt>
                <c:pt idx="26">
                  <c:v>4</c:v>
                </c:pt>
                <c:pt idx="27">
                  <c:v>7</c:v>
                </c:pt>
                <c:pt idx="28">
                  <c:v>7</c:v>
                </c:pt>
                <c:pt idx="29">
                  <c:v>0</c:v>
                </c:pt>
                <c:pt idx="30">
                  <c:v>1</c:v>
                </c:pt>
                <c:pt idx="31">
                  <c:v>2</c:v>
                </c:pt>
                <c:pt idx="32">
                  <c:v>2</c:v>
                </c:pt>
                <c:pt idx="33">
                  <c:v>9</c:v>
                </c:pt>
                <c:pt idx="34">
                  <c:v>9</c:v>
                </c:pt>
                <c:pt idx="35">
                  <c:v>2</c:v>
                </c:pt>
                <c:pt idx="36">
                  <c:v>7</c:v>
                </c:pt>
                <c:pt idx="37">
                  <c:v>3</c:v>
                </c:pt>
                <c:pt idx="38">
                  <c:v>5</c:v>
                </c:pt>
                <c:pt idx="39">
                  <c:v>3</c:v>
                </c:pt>
                <c:pt idx="40">
                  <c:v>11</c:v>
                </c:pt>
                <c:pt idx="41">
                  <c:v>9</c:v>
                </c:pt>
                <c:pt idx="42">
                  <c:v>9</c:v>
                </c:pt>
                <c:pt idx="43">
                  <c:v>6</c:v>
                </c:pt>
                <c:pt idx="44">
                  <c:v>8</c:v>
                </c:pt>
                <c:pt idx="45">
                  <c:v>10</c:v>
                </c:pt>
                <c:pt idx="46">
                  <c:v>3</c:v>
                </c:pt>
                <c:pt idx="47">
                  <c:v>8</c:v>
                </c:pt>
                <c:pt idx="48">
                  <c:v>4</c:v>
                </c:pt>
                <c:pt idx="49">
                  <c:v>7</c:v>
                </c:pt>
                <c:pt idx="50">
                  <c:v>7</c:v>
                </c:pt>
                <c:pt idx="51">
                  <c:v>7</c:v>
                </c:pt>
                <c:pt idx="52">
                  <c:v>6</c:v>
                </c:pt>
                <c:pt idx="53">
                  <c:v>0</c:v>
                </c:pt>
                <c:pt idx="54">
                  <c:v>-2</c:v>
                </c:pt>
                <c:pt idx="55">
                  <c:v>-2</c:v>
                </c:pt>
                <c:pt idx="56">
                  <c:v>-3</c:v>
                </c:pt>
                <c:pt idx="57">
                  <c:v>4</c:v>
                </c:pt>
                <c:pt idx="58">
                  <c:v>1</c:v>
                </c:pt>
                <c:pt idx="59">
                  <c:v>1</c:v>
                </c:pt>
                <c:pt idx="60">
                  <c:v>1</c:v>
                </c:pt>
                <c:pt idx="61">
                  <c:v>1</c:v>
                </c:pt>
                <c:pt idx="62">
                  <c:v>-3</c:v>
                </c:pt>
                <c:pt idx="63">
                  <c:v>-8</c:v>
                </c:pt>
                <c:pt idx="64">
                  <c:v>3</c:v>
                </c:pt>
                <c:pt idx="65">
                  <c:v>1</c:v>
                </c:pt>
                <c:pt idx="66">
                  <c:v>3</c:v>
                </c:pt>
                <c:pt idx="67">
                  <c:v>5</c:v>
                </c:pt>
                <c:pt idx="68">
                  <c:v>4</c:v>
                </c:pt>
                <c:pt idx="69">
                  <c:v>-2</c:v>
                </c:pt>
                <c:pt idx="70">
                  <c:v>3</c:v>
                </c:pt>
                <c:pt idx="71">
                  <c:v>0</c:v>
                </c:pt>
                <c:pt idx="72">
                  <c:v>3</c:v>
                </c:pt>
                <c:pt idx="73">
                  <c:v>9</c:v>
                </c:pt>
                <c:pt idx="74">
                  <c:v>1</c:v>
                </c:pt>
                <c:pt idx="75">
                  <c:v>0</c:v>
                </c:pt>
                <c:pt idx="76">
                  <c:v>2</c:v>
                </c:pt>
              </c:numCache>
            </c:numRef>
          </c:val>
          <c:smooth val="0"/>
          <c:extLst xmlns:c16r2="http://schemas.microsoft.com/office/drawing/2015/06/chart">
            <c:ext xmlns:c16="http://schemas.microsoft.com/office/drawing/2014/chart" uri="{C3380CC4-5D6E-409C-BE32-E72D297353CC}">
              <c16:uniqueId val="{00000003-9F81-4D4E-B74B-E88AC1F48C4C}"/>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Analysis'!$B$113:$BZ$113</c:f>
              <c:numCache>
                <c:formatCode>General</c:formatCode>
                <c:ptCount val="77"/>
                <c:pt idx="0">
                  <c:v>-5</c:v>
                </c:pt>
                <c:pt idx="1">
                  <c:v>-4</c:v>
                </c:pt>
                <c:pt idx="2">
                  <c:v>-2</c:v>
                </c:pt>
                <c:pt idx="3">
                  <c:v>0</c:v>
                </c:pt>
                <c:pt idx="4">
                  <c:v>2</c:v>
                </c:pt>
                <c:pt idx="5">
                  <c:v>6</c:v>
                </c:pt>
                <c:pt idx="6">
                  <c:v>2</c:v>
                </c:pt>
                <c:pt idx="7">
                  <c:v>0</c:v>
                </c:pt>
                <c:pt idx="8">
                  <c:v>1</c:v>
                </c:pt>
                <c:pt idx="9">
                  <c:v>4</c:v>
                </c:pt>
                <c:pt idx="10">
                  <c:v>1</c:v>
                </c:pt>
                <c:pt idx="11">
                  <c:v>-1</c:v>
                </c:pt>
                <c:pt idx="12">
                  <c:v>4</c:v>
                </c:pt>
                <c:pt idx="13">
                  <c:v>-2</c:v>
                </c:pt>
                <c:pt idx="14">
                  <c:v>-3</c:v>
                </c:pt>
                <c:pt idx="15">
                  <c:v>-2</c:v>
                </c:pt>
                <c:pt idx="16">
                  <c:v>-1</c:v>
                </c:pt>
                <c:pt idx="17">
                  <c:v>2</c:v>
                </c:pt>
                <c:pt idx="18">
                  <c:v>0</c:v>
                </c:pt>
                <c:pt idx="19">
                  <c:v>1</c:v>
                </c:pt>
                <c:pt idx="20">
                  <c:v>-2</c:v>
                </c:pt>
                <c:pt idx="21">
                  <c:v>-2</c:v>
                </c:pt>
                <c:pt idx="22">
                  <c:v>-2</c:v>
                </c:pt>
                <c:pt idx="23">
                  <c:v>-1</c:v>
                </c:pt>
                <c:pt idx="24">
                  <c:v>-6</c:v>
                </c:pt>
                <c:pt idx="25">
                  <c:v>-4</c:v>
                </c:pt>
                <c:pt idx="26">
                  <c:v>-4</c:v>
                </c:pt>
                <c:pt idx="27">
                  <c:v>-6</c:v>
                </c:pt>
                <c:pt idx="28">
                  <c:v>-8</c:v>
                </c:pt>
                <c:pt idx="29">
                  <c:v>-9</c:v>
                </c:pt>
                <c:pt idx="30">
                  <c:v>-5</c:v>
                </c:pt>
                <c:pt idx="31">
                  <c:v>-3</c:v>
                </c:pt>
                <c:pt idx="32">
                  <c:v>-5</c:v>
                </c:pt>
                <c:pt idx="33">
                  <c:v>-6</c:v>
                </c:pt>
                <c:pt idx="34">
                  <c:v>-6</c:v>
                </c:pt>
                <c:pt idx="35">
                  <c:v>-2</c:v>
                </c:pt>
                <c:pt idx="36">
                  <c:v>8</c:v>
                </c:pt>
                <c:pt idx="37">
                  <c:v>-9</c:v>
                </c:pt>
                <c:pt idx="38">
                  <c:v>-8</c:v>
                </c:pt>
                <c:pt idx="39">
                  <c:v>-6</c:v>
                </c:pt>
                <c:pt idx="40">
                  <c:v>-13</c:v>
                </c:pt>
                <c:pt idx="41">
                  <c:v>-12</c:v>
                </c:pt>
                <c:pt idx="42">
                  <c:v>-12</c:v>
                </c:pt>
                <c:pt idx="43">
                  <c:v>-7</c:v>
                </c:pt>
                <c:pt idx="44">
                  <c:v>-10</c:v>
                </c:pt>
                <c:pt idx="45">
                  <c:v>-11</c:v>
                </c:pt>
                <c:pt idx="46">
                  <c:v>-8</c:v>
                </c:pt>
                <c:pt idx="47">
                  <c:v>9</c:v>
                </c:pt>
                <c:pt idx="48">
                  <c:v>-1</c:v>
                </c:pt>
                <c:pt idx="49">
                  <c:v>-8</c:v>
                </c:pt>
                <c:pt idx="50">
                  <c:v>-9</c:v>
                </c:pt>
                <c:pt idx="51">
                  <c:v>-3</c:v>
                </c:pt>
                <c:pt idx="52">
                  <c:v>-6</c:v>
                </c:pt>
                <c:pt idx="53">
                  <c:v>-3</c:v>
                </c:pt>
                <c:pt idx="54">
                  <c:v>-6</c:v>
                </c:pt>
                <c:pt idx="55">
                  <c:v>-4</c:v>
                </c:pt>
                <c:pt idx="56">
                  <c:v>-1</c:v>
                </c:pt>
                <c:pt idx="57">
                  <c:v>-5</c:v>
                </c:pt>
                <c:pt idx="58">
                  <c:v>-4</c:v>
                </c:pt>
                <c:pt idx="59">
                  <c:v>-6</c:v>
                </c:pt>
                <c:pt idx="60">
                  <c:v>-11</c:v>
                </c:pt>
                <c:pt idx="61">
                  <c:v>-12</c:v>
                </c:pt>
                <c:pt idx="62">
                  <c:v>-13</c:v>
                </c:pt>
                <c:pt idx="63">
                  <c:v>-14</c:v>
                </c:pt>
                <c:pt idx="64">
                  <c:v>-10</c:v>
                </c:pt>
                <c:pt idx="65">
                  <c:v>-5</c:v>
                </c:pt>
                <c:pt idx="66">
                  <c:v>5</c:v>
                </c:pt>
                <c:pt idx="67">
                  <c:v>-6</c:v>
                </c:pt>
                <c:pt idx="68">
                  <c:v>-4</c:v>
                </c:pt>
                <c:pt idx="69">
                  <c:v>-10</c:v>
                </c:pt>
                <c:pt idx="70">
                  <c:v>-3</c:v>
                </c:pt>
                <c:pt idx="71">
                  <c:v>-4</c:v>
                </c:pt>
                <c:pt idx="72">
                  <c:v>-7</c:v>
                </c:pt>
                <c:pt idx="73">
                  <c:v>-7</c:v>
                </c:pt>
                <c:pt idx="74">
                  <c:v>-13</c:v>
                </c:pt>
                <c:pt idx="75">
                  <c:v>-13</c:v>
                </c:pt>
                <c:pt idx="76">
                  <c:v>-15</c:v>
                </c:pt>
              </c:numCache>
            </c:numRef>
          </c:val>
          <c:smooth val="0"/>
          <c:extLst xmlns:c16r2="http://schemas.microsoft.com/office/drawing/2015/06/chart">
            <c:ext xmlns:c16="http://schemas.microsoft.com/office/drawing/2014/chart" uri="{C3380CC4-5D6E-409C-BE32-E72D297353CC}">
              <c16:uniqueId val="{00000004-9F81-4D4E-B74B-E88AC1F48C4C}"/>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Analysis'!$B$133:$BZ$133</c:f>
              <c:numCache>
                <c:formatCode>General</c:formatCode>
                <c:ptCount val="77"/>
                <c:pt idx="0">
                  <c:v>-4</c:v>
                </c:pt>
                <c:pt idx="1">
                  <c:v>-1</c:v>
                </c:pt>
                <c:pt idx="2">
                  <c:v>4</c:v>
                </c:pt>
                <c:pt idx="3">
                  <c:v>-5</c:v>
                </c:pt>
                <c:pt idx="4">
                  <c:v>1</c:v>
                </c:pt>
                <c:pt idx="5">
                  <c:v>4</c:v>
                </c:pt>
                <c:pt idx="6">
                  <c:v>4</c:v>
                </c:pt>
                <c:pt idx="7">
                  <c:v>-2</c:v>
                </c:pt>
                <c:pt idx="8">
                  <c:v>-2</c:v>
                </c:pt>
                <c:pt idx="9">
                  <c:v>1</c:v>
                </c:pt>
                <c:pt idx="10">
                  <c:v>2</c:v>
                </c:pt>
                <c:pt idx="11">
                  <c:v>2</c:v>
                </c:pt>
                <c:pt idx="12">
                  <c:v>-2</c:v>
                </c:pt>
                <c:pt idx="13">
                  <c:v>1</c:v>
                </c:pt>
                <c:pt idx="14">
                  <c:v>-3</c:v>
                </c:pt>
                <c:pt idx="15">
                  <c:v>2</c:v>
                </c:pt>
                <c:pt idx="16">
                  <c:v>-5</c:v>
                </c:pt>
                <c:pt idx="17">
                  <c:v>0</c:v>
                </c:pt>
                <c:pt idx="18">
                  <c:v>-5</c:v>
                </c:pt>
                <c:pt idx="19">
                  <c:v>6</c:v>
                </c:pt>
                <c:pt idx="20">
                  <c:v>3</c:v>
                </c:pt>
                <c:pt idx="21">
                  <c:v>1</c:v>
                </c:pt>
                <c:pt idx="22">
                  <c:v>-7</c:v>
                </c:pt>
                <c:pt idx="23">
                  <c:v>-2</c:v>
                </c:pt>
                <c:pt idx="24">
                  <c:v>7</c:v>
                </c:pt>
                <c:pt idx="25">
                  <c:v>1</c:v>
                </c:pt>
                <c:pt idx="26">
                  <c:v>-4</c:v>
                </c:pt>
                <c:pt idx="27">
                  <c:v>0</c:v>
                </c:pt>
                <c:pt idx="28">
                  <c:v>2</c:v>
                </c:pt>
                <c:pt idx="29">
                  <c:v>4</c:v>
                </c:pt>
                <c:pt idx="30">
                  <c:v>4</c:v>
                </c:pt>
                <c:pt idx="31">
                  <c:v>6</c:v>
                </c:pt>
                <c:pt idx="32">
                  <c:v>-2</c:v>
                </c:pt>
                <c:pt idx="33">
                  <c:v>-2</c:v>
                </c:pt>
                <c:pt idx="34">
                  <c:v>5</c:v>
                </c:pt>
                <c:pt idx="35">
                  <c:v>2</c:v>
                </c:pt>
                <c:pt idx="36">
                  <c:v>10</c:v>
                </c:pt>
                <c:pt idx="37">
                  <c:v>2</c:v>
                </c:pt>
                <c:pt idx="38">
                  <c:v>0</c:v>
                </c:pt>
                <c:pt idx="39">
                  <c:v>-1</c:v>
                </c:pt>
                <c:pt idx="40">
                  <c:v>-1</c:v>
                </c:pt>
                <c:pt idx="41">
                  <c:v>-3</c:v>
                </c:pt>
                <c:pt idx="42">
                  <c:v>5</c:v>
                </c:pt>
                <c:pt idx="43">
                  <c:v>5</c:v>
                </c:pt>
                <c:pt idx="44">
                  <c:v>4</c:v>
                </c:pt>
                <c:pt idx="45">
                  <c:v>6</c:v>
                </c:pt>
                <c:pt idx="46">
                  <c:v>4</c:v>
                </c:pt>
                <c:pt idx="47">
                  <c:v>8</c:v>
                </c:pt>
                <c:pt idx="48">
                  <c:v>2</c:v>
                </c:pt>
                <c:pt idx="49">
                  <c:v>-5</c:v>
                </c:pt>
                <c:pt idx="50">
                  <c:v>-2</c:v>
                </c:pt>
                <c:pt idx="51">
                  <c:v>-2</c:v>
                </c:pt>
                <c:pt idx="52">
                  <c:v>0</c:v>
                </c:pt>
                <c:pt idx="53">
                  <c:v>1</c:v>
                </c:pt>
                <c:pt idx="54">
                  <c:v>-1</c:v>
                </c:pt>
                <c:pt idx="55">
                  <c:v>-5</c:v>
                </c:pt>
                <c:pt idx="56">
                  <c:v>-2</c:v>
                </c:pt>
                <c:pt idx="57">
                  <c:v>-3</c:v>
                </c:pt>
                <c:pt idx="58">
                  <c:v>1</c:v>
                </c:pt>
                <c:pt idx="59">
                  <c:v>-2</c:v>
                </c:pt>
                <c:pt idx="60">
                  <c:v>-5</c:v>
                </c:pt>
                <c:pt idx="61">
                  <c:v>-1</c:v>
                </c:pt>
                <c:pt idx="62">
                  <c:v>-4</c:v>
                </c:pt>
                <c:pt idx="63">
                  <c:v>2</c:v>
                </c:pt>
                <c:pt idx="64">
                  <c:v>1</c:v>
                </c:pt>
                <c:pt idx="65">
                  <c:v>-2</c:v>
                </c:pt>
                <c:pt idx="66">
                  <c:v>0</c:v>
                </c:pt>
                <c:pt idx="67">
                  <c:v>-1</c:v>
                </c:pt>
                <c:pt idx="68">
                  <c:v>-1</c:v>
                </c:pt>
                <c:pt idx="69">
                  <c:v>-1</c:v>
                </c:pt>
                <c:pt idx="70">
                  <c:v>-2</c:v>
                </c:pt>
                <c:pt idx="71">
                  <c:v>-3</c:v>
                </c:pt>
                <c:pt idx="72">
                  <c:v>0</c:v>
                </c:pt>
                <c:pt idx="73">
                  <c:v>5</c:v>
                </c:pt>
                <c:pt idx="74">
                  <c:v>-4</c:v>
                </c:pt>
                <c:pt idx="75">
                  <c:v>3</c:v>
                </c:pt>
                <c:pt idx="76">
                  <c:v>0</c:v>
                </c:pt>
              </c:numCache>
            </c:numRef>
          </c:val>
          <c:smooth val="0"/>
          <c:extLst xmlns:c16r2="http://schemas.microsoft.com/office/drawing/2015/06/chart">
            <c:ext xmlns:c16="http://schemas.microsoft.com/office/drawing/2014/chart" uri="{C3380CC4-5D6E-409C-BE32-E72D297353CC}">
              <c16:uniqueId val="{00000005-9F81-4D4E-B74B-E88AC1F48C4C}"/>
            </c:ext>
          </c:extLst>
        </c:ser>
        <c:dLbls>
          <c:showLegendKey val="0"/>
          <c:showVal val="0"/>
          <c:showCatName val="0"/>
          <c:showSerName val="0"/>
          <c:showPercent val="0"/>
          <c:showBubbleSize val="0"/>
        </c:dLbls>
        <c:marker val="1"/>
        <c:smooth val="0"/>
        <c:axId val="-1250562496"/>
        <c:axId val="-1250568480"/>
      </c:lineChart>
      <c:catAx>
        <c:axId val="-125056249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50568480"/>
        <c:crosses val="autoZero"/>
        <c:auto val="1"/>
        <c:lblAlgn val="ctr"/>
        <c:lblOffset val="100"/>
        <c:noMultiLvlLbl val="0"/>
      </c:catAx>
      <c:valAx>
        <c:axId val="-125056848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05624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Petroleum</a:t>
            </a:r>
            <a:r>
              <a:rPr lang="en-US" sz="3000" baseline="0"/>
              <a:t> and Coal Products</a:t>
            </a:r>
            <a:endParaRPr lang="en-US" sz="3000"/>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manualLayout>
          <c:layoutTarget val="inner"/>
          <c:xMode val="edge"/>
          <c:yMode val="edge"/>
          <c:x val="1.1356445837173884E-2"/>
          <c:y val="1.7873167265226229E-2"/>
          <c:w val="0.98505715948093853"/>
          <c:h val="0.95490227957547957"/>
        </c:manualLayout>
      </c:layout>
      <c:barChart>
        <c:barDir val="col"/>
        <c:grouping val="clustered"/>
        <c:varyColors val="0"/>
        <c:ser>
          <c:idx val="0"/>
          <c:order val="0"/>
          <c:tx>
            <c:strRef>
              <c:f>'MAIN Analysis'!$A$36</c:f>
              <c:strCache>
                <c:ptCount val="1"/>
                <c:pt idx="0">
                  <c:v>Petroleum &amp; Coal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Analysis'!$B$36:$BZ$36</c:f>
              <c:numCache>
                <c:formatCode>General</c:formatCode>
                <c:ptCount val="77"/>
                <c:pt idx="0">
                  <c:v>8</c:v>
                </c:pt>
                <c:pt idx="1">
                  <c:v>0</c:v>
                </c:pt>
                <c:pt idx="2">
                  <c:v>-5</c:v>
                </c:pt>
                <c:pt idx="3">
                  <c:v>0</c:v>
                </c:pt>
                <c:pt idx="4">
                  <c:v>0</c:v>
                </c:pt>
                <c:pt idx="5">
                  <c:v>-4</c:v>
                </c:pt>
                <c:pt idx="6">
                  <c:v>-3</c:v>
                </c:pt>
                <c:pt idx="7">
                  <c:v>-9</c:v>
                </c:pt>
                <c:pt idx="8">
                  <c:v>-7</c:v>
                </c:pt>
                <c:pt idx="9">
                  <c:v>-6</c:v>
                </c:pt>
                <c:pt idx="10">
                  <c:v>0</c:v>
                </c:pt>
                <c:pt idx="11">
                  <c:v>-8</c:v>
                </c:pt>
                <c:pt idx="12">
                  <c:v>-6</c:v>
                </c:pt>
                <c:pt idx="13">
                  <c:v>-1</c:v>
                </c:pt>
                <c:pt idx="14">
                  <c:v>-4</c:v>
                </c:pt>
                <c:pt idx="15">
                  <c:v>-5</c:v>
                </c:pt>
                <c:pt idx="16">
                  <c:v>11</c:v>
                </c:pt>
                <c:pt idx="17">
                  <c:v>2</c:v>
                </c:pt>
                <c:pt idx="18">
                  <c:v>-3</c:v>
                </c:pt>
                <c:pt idx="19">
                  <c:v>-10</c:v>
                </c:pt>
                <c:pt idx="20">
                  <c:v>2</c:v>
                </c:pt>
                <c:pt idx="21">
                  <c:v>10</c:v>
                </c:pt>
                <c:pt idx="22">
                  <c:v>11</c:v>
                </c:pt>
                <c:pt idx="23">
                  <c:v>4</c:v>
                </c:pt>
                <c:pt idx="24">
                  <c:v>2</c:v>
                </c:pt>
                <c:pt idx="25">
                  <c:v>1</c:v>
                </c:pt>
                <c:pt idx="26">
                  <c:v>7</c:v>
                </c:pt>
                <c:pt idx="27">
                  <c:v>2</c:v>
                </c:pt>
                <c:pt idx="28">
                  <c:v>1</c:v>
                </c:pt>
                <c:pt idx="29">
                  <c:v>0</c:v>
                </c:pt>
                <c:pt idx="30">
                  <c:v>13</c:v>
                </c:pt>
                <c:pt idx="31">
                  <c:v>5</c:v>
                </c:pt>
                <c:pt idx="32">
                  <c:v>9</c:v>
                </c:pt>
                <c:pt idx="33">
                  <c:v>0</c:v>
                </c:pt>
                <c:pt idx="34">
                  <c:v>9</c:v>
                </c:pt>
                <c:pt idx="35">
                  <c:v>4</c:v>
                </c:pt>
                <c:pt idx="36">
                  <c:v>11</c:v>
                </c:pt>
                <c:pt idx="37">
                  <c:v>10</c:v>
                </c:pt>
                <c:pt idx="38">
                  <c:v>6</c:v>
                </c:pt>
                <c:pt idx="39">
                  <c:v>6</c:v>
                </c:pt>
                <c:pt idx="40">
                  <c:v>2</c:v>
                </c:pt>
                <c:pt idx="41">
                  <c:v>13</c:v>
                </c:pt>
                <c:pt idx="42">
                  <c:v>5</c:v>
                </c:pt>
                <c:pt idx="43">
                  <c:v>5</c:v>
                </c:pt>
                <c:pt idx="44">
                  <c:v>0</c:v>
                </c:pt>
                <c:pt idx="45">
                  <c:v>1</c:v>
                </c:pt>
                <c:pt idx="46">
                  <c:v>-3</c:v>
                </c:pt>
                <c:pt idx="47">
                  <c:v>3</c:v>
                </c:pt>
                <c:pt idx="48">
                  <c:v>5</c:v>
                </c:pt>
                <c:pt idx="49">
                  <c:v>13</c:v>
                </c:pt>
                <c:pt idx="50">
                  <c:v>-2</c:v>
                </c:pt>
                <c:pt idx="51">
                  <c:v>-4</c:v>
                </c:pt>
                <c:pt idx="52">
                  <c:v>7</c:v>
                </c:pt>
                <c:pt idx="53">
                  <c:v>2</c:v>
                </c:pt>
                <c:pt idx="54">
                  <c:v>5</c:v>
                </c:pt>
                <c:pt idx="55">
                  <c:v>-7</c:v>
                </c:pt>
                <c:pt idx="56">
                  <c:v>-5</c:v>
                </c:pt>
                <c:pt idx="57">
                  <c:v>-5</c:v>
                </c:pt>
                <c:pt idx="58">
                  <c:v>-7</c:v>
                </c:pt>
                <c:pt idx="59">
                  <c:v>-5</c:v>
                </c:pt>
                <c:pt idx="60">
                  <c:v>-3</c:v>
                </c:pt>
                <c:pt idx="61">
                  <c:v>-6</c:v>
                </c:pt>
                <c:pt idx="62">
                  <c:v>-6</c:v>
                </c:pt>
                <c:pt idx="63">
                  <c:v>-8</c:v>
                </c:pt>
                <c:pt idx="64">
                  <c:v>0</c:v>
                </c:pt>
                <c:pt idx="65">
                  <c:v>3</c:v>
                </c:pt>
                <c:pt idx="66">
                  <c:v>-2</c:v>
                </c:pt>
                <c:pt idx="67">
                  <c:v>-2</c:v>
                </c:pt>
                <c:pt idx="68">
                  <c:v>0</c:v>
                </c:pt>
                <c:pt idx="69">
                  <c:v>-1</c:v>
                </c:pt>
                <c:pt idx="70">
                  <c:v>6</c:v>
                </c:pt>
                <c:pt idx="71">
                  <c:v>-1</c:v>
                </c:pt>
                <c:pt idx="72">
                  <c:v>-1</c:v>
                </c:pt>
                <c:pt idx="73">
                  <c:v>1</c:v>
                </c:pt>
                <c:pt idx="74">
                  <c:v>3</c:v>
                </c:pt>
                <c:pt idx="75">
                  <c:v>1</c:v>
                </c:pt>
                <c:pt idx="76">
                  <c:v>1</c:v>
                </c:pt>
              </c:numCache>
            </c:numRef>
          </c:val>
          <c:extLst xmlns:c16r2="http://schemas.microsoft.com/office/drawing/2015/06/chart">
            <c:ext xmlns:c16="http://schemas.microsoft.com/office/drawing/2014/chart" uri="{C3380CC4-5D6E-409C-BE32-E72D297353CC}">
              <c16:uniqueId val="{00000000-D2F7-4E27-8553-CAD29AC8D7EA}"/>
            </c:ext>
          </c:extLst>
        </c:ser>
        <c:dLbls>
          <c:showLegendKey val="0"/>
          <c:showVal val="0"/>
          <c:showCatName val="0"/>
          <c:showSerName val="0"/>
          <c:showPercent val="0"/>
          <c:showBubbleSize val="0"/>
        </c:dLbls>
        <c:gapWidth val="219"/>
        <c:overlap val="-27"/>
        <c:axId val="-1250567936"/>
        <c:axId val="-1250570112"/>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Analysis'!$B$57:$BZ$57</c:f>
              <c:numCache>
                <c:formatCode>General</c:formatCode>
                <c:ptCount val="77"/>
                <c:pt idx="0">
                  <c:v>-2</c:v>
                </c:pt>
                <c:pt idx="1">
                  <c:v>0</c:v>
                </c:pt>
                <c:pt idx="2">
                  <c:v>-5</c:v>
                </c:pt>
                <c:pt idx="3">
                  <c:v>0</c:v>
                </c:pt>
                <c:pt idx="4">
                  <c:v>-1</c:v>
                </c:pt>
                <c:pt idx="5">
                  <c:v>-3</c:v>
                </c:pt>
                <c:pt idx="6">
                  <c:v>-3</c:v>
                </c:pt>
                <c:pt idx="7">
                  <c:v>-5</c:v>
                </c:pt>
                <c:pt idx="8">
                  <c:v>-1</c:v>
                </c:pt>
                <c:pt idx="9">
                  <c:v>0</c:v>
                </c:pt>
                <c:pt idx="10">
                  <c:v>4</c:v>
                </c:pt>
                <c:pt idx="11">
                  <c:v>0</c:v>
                </c:pt>
                <c:pt idx="12">
                  <c:v>7</c:v>
                </c:pt>
                <c:pt idx="13">
                  <c:v>6</c:v>
                </c:pt>
                <c:pt idx="14">
                  <c:v>0</c:v>
                </c:pt>
                <c:pt idx="15">
                  <c:v>-2</c:v>
                </c:pt>
                <c:pt idx="16">
                  <c:v>10</c:v>
                </c:pt>
                <c:pt idx="17">
                  <c:v>3</c:v>
                </c:pt>
                <c:pt idx="18">
                  <c:v>0</c:v>
                </c:pt>
                <c:pt idx="19">
                  <c:v>0</c:v>
                </c:pt>
                <c:pt idx="20">
                  <c:v>5</c:v>
                </c:pt>
                <c:pt idx="21">
                  <c:v>9</c:v>
                </c:pt>
                <c:pt idx="22">
                  <c:v>11</c:v>
                </c:pt>
                <c:pt idx="23">
                  <c:v>5</c:v>
                </c:pt>
                <c:pt idx="24">
                  <c:v>1</c:v>
                </c:pt>
                <c:pt idx="25">
                  <c:v>2</c:v>
                </c:pt>
                <c:pt idx="26">
                  <c:v>3</c:v>
                </c:pt>
                <c:pt idx="27">
                  <c:v>4</c:v>
                </c:pt>
                <c:pt idx="28">
                  <c:v>2</c:v>
                </c:pt>
                <c:pt idx="29">
                  <c:v>0</c:v>
                </c:pt>
                <c:pt idx="30">
                  <c:v>11</c:v>
                </c:pt>
                <c:pt idx="31">
                  <c:v>5</c:v>
                </c:pt>
                <c:pt idx="32">
                  <c:v>2</c:v>
                </c:pt>
                <c:pt idx="33">
                  <c:v>0</c:v>
                </c:pt>
                <c:pt idx="34">
                  <c:v>1</c:v>
                </c:pt>
                <c:pt idx="35">
                  <c:v>-1</c:v>
                </c:pt>
                <c:pt idx="36">
                  <c:v>3</c:v>
                </c:pt>
                <c:pt idx="37">
                  <c:v>3</c:v>
                </c:pt>
                <c:pt idx="38">
                  <c:v>6</c:v>
                </c:pt>
                <c:pt idx="39">
                  <c:v>3</c:v>
                </c:pt>
                <c:pt idx="40">
                  <c:v>0</c:v>
                </c:pt>
                <c:pt idx="41">
                  <c:v>8</c:v>
                </c:pt>
                <c:pt idx="42">
                  <c:v>2</c:v>
                </c:pt>
                <c:pt idx="43">
                  <c:v>0</c:v>
                </c:pt>
                <c:pt idx="44">
                  <c:v>-5</c:v>
                </c:pt>
                <c:pt idx="45">
                  <c:v>-2</c:v>
                </c:pt>
                <c:pt idx="46">
                  <c:v>-5</c:v>
                </c:pt>
                <c:pt idx="47">
                  <c:v>5</c:v>
                </c:pt>
                <c:pt idx="48">
                  <c:v>0</c:v>
                </c:pt>
                <c:pt idx="49">
                  <c:v>11</c:v>
                </c:pt>
                <c:pt idx="50">
                  <c:v>-2</c:v>
                </c:pt>
                <c:pt idx="51">
                  <c:v>-3</c:v>
                </c:pt>
                <c:pt idx="52">
                  <c:v>0</c:v>
                </c:pt>
                <c:pt idx="53">
                  <c:v>-8</c:v>
                </c:pt>
                <c:pt idx="54">
                  <c:v>5</c:v>
                </c:pt>
                <c:pt idx="55">
                  <c:v>-6</c:v>
                </c:pt>
                <c:pt idx="56">
                  <c:v>-4</c:v>
                </c:pt>
                <c:pt idx="57">
                  <c:v>-6</c:v>
                </c:pt>
                <c:pt idx="58">
                  <c:v>0</c:v>
                </c:pt>
                <c:pt idx="59">
                  <c:v>0</c:v>
                </c:pt>
                <c:pt idx="60">
                  <c:v>-2</c:v>
                </c:pt>
                <c:pt idx="61">
                  <c:v>-9</c:v>
                </c:pt>
                <c:pt idx="62">
                  <c:v>-11</c:v>
                </c:pt>
                <c:pt idx="63">
                  <c:v>-7</c:v>
                </c:pt>
                <c:pt idx="64">
                  <c:v>0</c:v>
                </c:pt>
                <c:pt idx="65">
                  <c:v>5</c:v>
                </c:pt>
                <c:pt idx="66">
                  <c:v>6</c:v>
                </c:pt>
                <c:pt idx="67">
                  <c:v>0</c:v>
                </c:pt>
                <c:pt idx="68">
                  <c:v>4</c:v>
                </c:pt>
                <c:pt idx="69">
                  <c:v>-1</c:v>
                </c:pt>
                <c:pt idx="70">
                  <c:v>10</c:v>
                </c:pt>
                <c:pt idx="71">
                  <c:v>0</c:v>
                </c:pt>
                <c:pt idx="72">
                  <c:v>0</c:v>
                </c:pt>
                <c:pt idx="73">
                  <c:v>0</c:v>
                </c:pt>
                <c:pt idx="74">
                  <c:v>1</c:v>
                </c:pt>
                <c:pt idx="75">
                  <c:v>3</c:v>
                </c:pt>
                <c:pt idx="76">
                  <c:v>3</c:v>
                </c:pt>
              </c:numCache>
            </c:numRef>
          </c:val>
          <c:smooth val="0"/>
          <c:extLst xmlns:c16r2="http://schemas.microsoft.com/office/drawing/2015/06/chart">
            <c:ext xmlns:c16="http://schemas.microsoft.com/office/drawing/2014/chart" uri="{C3380CC4-5D6E-409C-BE32-E72D297353CC}">
              <c16:uniqueId val="{00000001-D2F7-4E27-8553-CAD29AC8D7EA}"/>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Analysis'!$B$77:$BZ$77</c:f>
              <c:numCache>
                <c:formatCode>General</c:formatCode>
                <c:ptCount val="77"/>
                <c:pt idx="0">
                  <c:v>0</c:v>
                </c:pt>
                <c:pt idx="1">
                  <c:v>0</c:v>
                </c:pt>
                <c:pt idx="2">
                  <c:v>0</c:v>
                </c:pt>
                <c:pt idx="3">
                  <c:v>-2</c:v>
                </c:pt>
                <c:pt idx="4">
                  <c:v>0</c:v>
                </c:pt>
                <c:pt idx="5">
                  <c:v>-3</c:v>
                </c:pt>
                <c:pt idx="6">
                  <c:v>0</c:v>
                </c:pt>
                <c:pt idx="7">
                  <c:v>-5</c:v>
                </c:pt>
                <c:pt idx="8">
                  <c:v>-1</c:v>
                </c:pt>
                <c:pt idx="9">
                  <c:v>-6</c:v>
                </c:pt>
                <c:pt idx="10">
                  <c:v>3</c:v>
                </c:pt>
                <c:pt idx="11">
                  <c:v>-4</c:v>
                </c:pt>
                <c:pt idx="12">
                  <c:v>0</c:v>
                </c:pt>
                <c:pt idx="13">
                  <c:v>6</c:v>
                </c:pt>
                <c:pt idx="14">
                  <c:v>-2</c:v>
                </c:pt>
                <c:pt idx="15">
                  <c:v>6</c:v>
                </c:pt>
                <c:pt idx="16">
                  <c:v>9</c:v>
                </c:pt>
                <c:pt idx="17">
                  <c:v>4</c:v>
                </c:pt>
                <c:pt idx="18">
                  <c:v>0</c:v>
                </c:pt>
                <c:pt idx="19">
                  <c:v>4</c:v>
                </c:pt>
                <c:pt idx="20">
                  <c:v>5</c:v>
                </c:pt>
                <c:pt idx="21">
                  <c:v>8</c:v>
                </c:pt>
                <c:pt idx="22">
                  <c:v>10</c:v>
                </c:pt>
                <c:pt idx="23">
                  <c:v>7</c:v>
                </c:pt>
                <c:pt idx="24">
                  <c:v>1</c:v>
                </c:pt>
                <c:pt idx="25">
                  <c:v>5</c:v>
                </c:pt>
                <c:pt idx="26">
                  <c:v>1</c:v>
                </c:pt>
                <c:pt idx="27">
                  <c:v>0</c:v>
                </c:pt>
                <c:pt idx="28">
                  <c:v>0</c:v>
                </c:pt>
                <c:pt idx="29">
                  <c:v>0</c:v>
                </c:pt>
                <c:pt idx="30">
                  <c:v>10</c:v>
                </c:pt>
                <c:pt idx="31">
                  <c:v>-1</c:v>
                </c:pt>
                <c:pt idx="32">
                  <c:v>4</c:v>
                </c:pt>
                <c:pt idx="33">
                  <c:v>0</c:v>
                </c:pt>
                <c:pt idx="34">
                  <c:v>9</c:v>
                </c:pt>
                <c:pt idx="35">
                  <c:v>0</c:v>
                </c:pt>
                <c:pt idx="36">
                  <c:v>11</c:v>
                </c:pt>
                <c:pt idx="37">
                  <c:v>8</c:v>
                </c:pt>
                <c:pt idx="38">
                  <c:v>2</c:v>
                </c:pt>
                <c:pt idx="39">
                  <c:v>3</c:v>
                </c:pt>
                <c:pt idx="40">
                  <c:v>4</c:v>
                </c:pt>
                <c:pt idx="41">
                  <c:v>11</c:v>
                </c:pt>
                <c:pt idx="42">
                  <c:v>3</c:v>
                </c:pt>
                <c:pt idx="43">
                  <c:v>0</c:v>
                </c:pt>
                <c:pt idx="44">
                  <c:v>0</c:v>
                </c:pt>
                <c:pt idx="45">
                  <c:v>0</c:v>
                </c:pt>
                <c:pt idx="46">
                  <c:v>0</c:v>
                </c:pt>
                <c:pt idx="47">
                  <c:v>6</c:v>
                </c:pt>
                <c:pt idx="48">
                  <c:v>7</c:v>
                </c:pt>
                <c:pt idx="49">
                  <c:v>2</c:v>
                </c:pt>
                <c:pt idx="50">
                  <c:v>0</c:v>
                </c:pt>
                <c:pt idx="51">
                  <c:v>-3</c:v>
                </c:pt>
                <c:pt idx="52">
                  <c:v>9</c:v>
                </c:pt>
                <c:pt idx="53">
                  <c:v>-5</c:v>
                </c:pt>
                <c:pt idx="54">
                  <c:v>-7</c:v>
                </c:pt>
                <c:pt idx="55">
                  <c:v>-8</c:v>
                </c:pt>
                <c:pt idx="56">
                  <c:v>-8</c:v>
                </c:pt>
                <c:pt idx="57">
                  <c:v>4</c:v>
                </c:pt>
                <c:pt idx="58">
                  <c:v>-6</c:v>
                </c:pt>
                <c:pt idx="59">
                  <c:v>4</c:v>
                </c:pt>
                <c:pt idx="60">
                  <c:v>0</c:v>
                </c:pt>
                <c:pt idx="61">
                  <c:v>-9</c:v>
                </c:pt>
                <c:pt idx="62">
                  <c:v>-5</c:v>
                </c:pt>
                <c:pt idx="63">
                  <c:v>8</c:v>
                </c:pt>
                <c:pt idx="64">
                  <c:v>9</c:v>
                </c:pt>
                <c:pt idx="65">
                  <c:v>0</c:v>
                </c:pt>
                <c:pt idx="66">
                  <c:v>5</c:v>
                </c:pt>
                <c:pt idx="67">
                  <c:v>-1</c:v>
                </c:pt>
                <c:pt idx="68">
                  <c:v>0</c:v>
                </c:pt>
                <c:pt idx="69">
                  <c:v>-1</c:v>
                </c:pt>
                <c:pt idx="70">
                  <c:v>5</c:v>
                </c:pt>
                <c:pt idx="71">
                  <c:v>0</c:v>
                </c:pt>
                <c:pt idx="72">
                  <c:v>0</c:v>
                </c:pt>
                <c:pt idx="73">
                  <c:v>12</c:v>
                </c:pt>
                <c:pt idx="74">
                  <c:v>11</c:v>
                </c:pt>
                <c:pt idx="75">
                  <c:v>0</c:v>
                </c:pt>
                <c:pt idx="76">
                  <c:v>14</c:v>
                </c:pt>
              </c:numCache>
            </c:numRef>
          </c:val>
          <c:smooth val="0"/>
          <c:extLst xmlns:c16r2="http://schemas.microsoft.com/office/drawing/2015/06/chart">
            <c:ext xmlns:c16="http://schemas.microsoft.com/office/drawing/2014/chart" uri="{C3380CC4-5D6E-409C-BE32-E72D297353CC}">
              <c16:uniqueId val="{00000002-D2F7-4E27-8553-CAD29AC8D7EA}"/>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Analysis'!$B$97:$BZ$97</c:f>
              <c:numCache>
                <c:formatCode>General</c:formatCode>
                <c:ptCount val="77"/>
                <c:pt idx="0">
                  <c:v>9</c:v>
                </c:pt>
                <c:pt idx="1">
                  <c:v>0</c:v>
                </c:pt>
                <c:pt idx="2">
                  <c:v>-5</c:v>
                </c:pt>
                <c:pt idx="3">
                  <c:v>8</c:v>
                </c:pt>
                <c:pt idx="4">
                  <c:v>12</c:v>
                </c:pt>
                <c:pt idx="5">
                  <c:v>-1</c:v>
                </c:pt>
                <c:pt idx="6">
                  <c:v>-8</c:v>
                </c:pt>
                <c:pt idx="7">
                  <c:v>-7</c:v>
                </c:pt>
                <c:pt idx="8">
                  <c:v>-7</c:v>
                </c:pt>
                <c:pt idx="9">
                  <c:v>-4</c:v>
                </c:pt>
                <c:pt idx="10">
                  <c:v>-8</c:v>
                </c:pt>
                <c:pt idx="11">
                  <c:v>-10</c:v>
                </c:pt>
                <c:pt idx="12">
                  <c:v>-8</c:v>
                </c:pt>
                <c:pt idx="13">
                  <c:v>-9</c:v>
                </c:pt>
                <c:pt idx="14">
                  <c:v>-4</c:v>
                </c:pt>
                <c:pt idx="15">
                  <c:v>-5</c:v>
                </c:pt>
                <c:pt idx="16">
                  <c:v>-6</c:v>
                </c:pt>
                <c:pt idx="17">
                  <c:v>-3</c:v>
                </c:pt>
                <c:pt idx="18">
                  <c:v>-5</c:v>
                </c:pt>
                <c:pt idx="19">
                  <c:v>-8</c:v>
                </c:pt>
                <c:pt idx="20">
                  <c:v>-4</c:v>
                </c:pt>
                <c:pt idx="21">
                  <c:v>-6</c:v>
                </c:pt>
                <c:pt idx="22">
                  <c:v>0</c:v>
                </c:pt>
                <c:pt idx="23">
                  <c:v>-4</c:v>
                </c:pt>
                <c:pt idx="24">
                  <c:v>2</c:v>
                </c:pt>
                <c:pt idx="25">
                  <c:v>-2</c:v>
                </c:pt>
                <c:pt idx="26">
                  <c:v>-3</c:v>
                </c:pt>
                <c:pt idx="27">
                  <c:v>2</c:v>
                </c:pt>
                <c:pt idx="28">
                  <c:v>-1</c:v>
                </c:pt>
                <c:pt idx="29">
                  <c:v>0</c:v>
                </c:pt>
                <c:pt idx="30">
                  <c:v>3</c:v>
                </c:pt>
                <c:pt idx="31">
                  <c:v>1</c:v>
                </c:pt>
                <c:pt idx="32">
                  <c:v>9</c:v>
                </c:pt>
                <c:pt idx="33">
                  <c:v>1</c:v>
                </c:pt>
                <c:pt idx="34">
                  <c:v>5</c:v>
                </c:pt>
                <c:pt idx="35">
                  <c:v>5</c:v>
                </c:pt>
                <c:pt idx="36">
                  <c:v>10</c:v>
                </c:pt>
                <c:pt idx="37">
                  <c:v>7</c:v>
                </c:pt>
                <c:pt idx="38">
                  <c:v>7</c:v>
                </c:pt>
                <c:pt idx="39">
                  <c:v>12</c:v>
                </c:pt>
                <c:pt idx="40">
                  <c:v>9</c:v>
                </c:pt>
                <c:pt idx="41">
                  <c:v>7</c:v>
                </c:pt>
                <c:pt idx="42">
                  <c:v>7</c:v>
                </c:pt>
                <c:pt idx="43">
                  <c:v>10</c:v>
                </c:pt>
                <c:pt idx="44">
                  <c:v>0</c:v>
                </c:pt>
                <c:pt idx="45">
                  <c:v>5</c:v>
                </c:pt>
                <c:pt idx="46">
                  <c:v>0</c:v>
                </c:pt>
                <c:pt idx="47">
                  <c:v>0</c:v>
                </c:pt>
                <c:pt idx="48">
                  <c:v>0</c:v>
                </c:pt>
                <c:pt idx="49">
                  <c:v>3</c:v>
                </c:pt>
                <c:pt idx="50">
                  <c:v>-2</c:v>
                </c:pt>
                <c:pt idx="51">
                  <c:v>0</c:v>
                </c:pt>
                <c:pt idx="52">
                  <c:v>9</c:v>
                </c:pt>
                <c:pt idx="53">
                  <c:v>5</c:v>
                </c:pt>
                <c:pt idx="54">
                  <c:v>3</c:v>
                </c:pt>
                <c:pt idx="55">
                  <c:v>0</c:v>
                </c:pt>
                <c:pt idx="56">
                  <c:v>0</c:v>
                </c:pt>
                <c:pt idx="57">
                  <c:v>-7</c:v>
                </c:pt>
                <c:pt idx="58">
                  <c:v>-8</c:v>
                </c:pt>
                <c:pt idx="59">
                  <c:v>-10</c:v>
                </c:pt>
                <c:pt idx="60">
                  <c:v>-9</c:v>
                </c:pt>
                <c:pt idx="61">
                  <c:v>-13</c:v>
                </c:pt>
                <c:pt idx="62">
                  <c:v>-8</c:v>
                </c:pt>
                <c:pt idx="63">
                  <c:v>-11</c:v>
                </c:pt>
                <c:pt idx="64">
                  <c:v>-10</c:v>
                </c:pt>
                <c:pt idx="65">
                  <c:v>-5</c:v>
                </c:pt>
                <c:pt idx="66">
                  <c:v>-6</c:v>
                </c:pt>
                <c:pt idx="67">
                  <c:v>-7</c:v>
                </c:pt>
                <c:pt idx="68">
                  <c:v>-4</c:v>
                </c:pt>
                <c:pt idx="69">
                  <c:v>-6</c:v>
                </c:pt>
                <c:pt idx="70">
                  <c:v>-4</c:v>
                </c:pt>
                <c:pt idx="71">
                  <c:v>-4</c:v>
                </c:pt>
                <c:pt idx="72">
                  <c:v>-2</c:v>
                </c:pt>
                <c:pt idx="73">
                  <c:v>0</c:v>
                </c:pt>
                <c:pt idx="74">
                  <c:v>0</c:v>
                </c:pt>
                <c:pt idx="75">
                  <c:v>0</c:v>
                </c:pt>
                <c:pt idx="76">
                  <c:v>-4</c:v>
                </c:pt>
              </c:numCache>
            </c:numRef>
          </c:val>
          <c:smooth val="0"/>
          <c:extLst xmlns:c16r2="http://schemas.microsoft.com/office/drawing/2015/06/chart">
            <c:ext xmlns:c16="http://schemas.microsoft.com/office/drawing/2014/chart" uri="{C3380CC4-5D6E-409C-BE32-E72D297353CC}">
              <c16:uniqueId val="{00000003-D2F7-4E27-8553-CAD29AC8D7EA}"/>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Analysis'!$B$117:$BZ$117</c:f>
              <c:numCache>
                <c:formatCode>General</c:formatCode>
                <c:ptCount val="77"/>
                <c:pt idx="0">
                  <c:v>0</c:v>
                </c:pt>
                <c:pt idx="1">
                  <c:v>0</c:v>
                </c:pt>
                <c:pt idx="2">
                  <c:v>4</c:v>
                </c:pt>
                <c:pt idx="3">
                  <c:v>3</c:v>
                </c:pt>
                <c:pt idx="4">
                  <c:v>0</c:v>
                </c:pt>
                <c:pt idx="5">
                  <c:v>0</c:v>
                </c:pt>
                <c:pt idx="6">
                  <c:v>5</c:v>
                </c:pt>
                <c:pt idx="7">
                  <c:v>6</c:v>
                </c:pt>
                <c:pt idx="8">
                  <c:v>0</c:v>
                </c:pt>
                <c:pt idx="9">
                  <c:v>0</c:v>
                </c:pt>
                <c:pt idx="10">
                  <c:v>0</c:v>
                </c:pt>
                <c:pt idx="11">
                  <c:v>0</c:v>
                </c:pt>
                <c:pt idx="12">
                  <c:v>5</c:v>
                </c:pt>
                <c:pt idx="13">
                  <c:v>0</c:v>
                </c:pt>
                <c:pt idx="14">
                  <c:v>0</c:v>
                </c:pt>
                <c:pt idx="15">
                  <c:v>0</c:v>
                </c:pt>
                <c:pt idx="16">
                  <c:v>0</c:v>
                </c:pt>
                <c:pt idx="17">
                  <c:v>8</c:v>
                </c:pt>
                <c:pt idx="18">
                  <c:v>0</c:v>
                </c:pt>
                <c:pt idx="19">
                  <c:v>4</c:v>
                </c:pt>
                <c:pt idx="20">
                  <c:v>0</c:v>
                </c:pt>
                <c:pt idx="21">
                  <c:v>0</c:v>
                </c:pt>
                <c:pt idx="22">
                  <c:v>3</c:v>
                </c:pt>
                <c:pt idx="23">
                  <c:v>-5</c:v>
                </c:pt>
                <c:pt idx="24">
                  <c:v>-5</c:v>
                </c:pt>
                <c:pt idx="25">
                  <c:v>-7</c:v>
                </c:pt>
                <c:pt idx="26">
                  <c:v>-9</c:v>
                </c:pt>
                <c:pt idx="27">
                  <c:v>-7</c:v>
                </c:pt>
                <c:pt idx="28">
                  <c:v>0</c:v>
                </c:pt>
                <c:pt idx="29">
                  <c:v>-5</c:v>
                </c:pt>
                <c:pt idx="30">
                  <c:v>-7</c:v>
                </c:pt>
                <c:pt idx="31">
                  <c:v>-7</c:v>
                </c:pt>
                <c:pt idx="32">
                  <c:v>-9</c:v>
                </c:pt>
                <c:pt idx="33">
                  <c:v>-5</c:v>
                </c:pt>
                <c:pt idx="34">
                  <c:v>-4</c:v>
                </c:pt>
                <c:pt idx="35">
                  <c:v>-10</c:v>
                </c:pt>
                <c:pt idx="36">
                  <c:v>6</c:v>
                </c:pt>
                <c:pt idx="37">
                  <c:v>-3</c:v>
                </c:pt>
                <c:pt idx="38">
                  <c:v>0</c:v>
                </c:pt>
                <c:pt idx="39">
                  <c:v>-13</c:v>
                </c:pt>
                <c:pt idx="40">
                  <c:v>-8</c:v>
                </c:pt>
                <c:pt idx="41">
                  <c:v>-6</c:v>
                </c:pt>
                <c:pt idx="42">
                  <c:v>-4</c:v>
                </c:pt>
                <c:pt idx="43">
                  <c:v>0</c:v>
                </c:pt>
                <c:pt idx="44">
                  <c:v>-4</c:v>
                </c:pt>
                <c:pt idx="45">
                  <c:v>0</c:v>
                </c:pt>
                <c:pt idx="46">
                  <c:v>0</c:v>
                </c:pt>
                <c:pt idx="47">
                  <c:v>7</c:v>
                </c:pt>
                <c:pt idx="48">
                  <c:v>-9</c:v>
                </c:pt>
                <c:pt idx="49">
                  <c:v>0</c:v>
                </c:pt>
                <c:pt idx="50">
                  <c:v>3</c:v>
                </c:pt>
                <c:pt idx="51">
                  <c:v>0</c:v>
                </c:pt>
                <c:pt idx="52">
                  <c:v>0</c:v>
                </c:pt>
                <c:pt idx="53">
                  <c:v>-6</c:v>
                </c:pt>
                <c:pt idx="54">
                  <c:v>0</c:v>
                </c:pt>
                <c:pt idx="55">
                  <c:v>0</c:v>
                </c:pt>
                <c:pt idx="56">
                  <c:v>0</c:v>
                </c:pt>
                <c:pt idx="57">
                  <c:v>0</c:v>
                </c:pt>
                <c:pt idx="58">
                  <c:v>0</c:v>
                </c:pt>
                <c:pt idx="59">
                  <c:v>5</c:v>
                </c:pt>
                <c:pt idx="60">
                  <c:v>0</c:v>
                </c:pt>
                <c:pt idx="61">
                  <c:v>-10</c:v>
                </c:pt>
                <c:pt idx="62">
                  <c:v>-16</c:v>
                </c:pt>
                <c:pt idx="63">
                  <c:v>-3</c:v>
                </c:pt>
                <c:pt idx="64">
                  <c:v>-8</c:v>
                </c:pt>
                <c:pt idx="65">
                  <c:v>-11</c:v>
                </c:pt>
                <c:pt idx="66">
                  <c:v>0</c:v>
                </c:pt>
                <c:pt idx="67">
                  <c:v>1</c:v>
                </c:pt>
                <c:pt idx="68">
                  <c:v>-7</c:v>
                </c:pt>
                <c:pt idx="69">
                  <c:v>0</c:v>
                </c:pt>
                <c:pt idx="70">
                  <c:v>0</c:v>
                </c:pt>
                <c:pt idx="71">
                  <c:v>-2</c:v>
                </c:pt>
                <c:pt idx="72">
                  <c:v>0</c:v>
                </c:pt>
                <c:pt idx="73">
                  <c:v>0</c:v>
                </c:pt>
                <c:pt idx="74">
                  <c:v>1</c:v>
                </c:pt>
                <c:pt idx="75">
                  <c:v>0</c:v>
                </c:pt>
                <c:pt idx="76">
                  <c:v>0</c:v>
                </c:pt>
              </c:numCache>
            </c:numRef>
          </c:val>
          <c:smooth val="0"/>
          <c:extLst xmlns:c16r2="http://schemas.microsoft.com/office/drawing/2015/06/chart">
            <c:ext xmlns:c16="http://schemas.microsoft.com/office/drawing/2014/chart" uri="{C3380CC4-5D6E-409C-BE32-E72D297353CC}">
              <c16:uniqueId val="{00000004-D2F7-4E27-8553-CAD29AC8D7EA}"/>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Analysis'!$B$137:$BZ$137</c:f>
              <c:numCache>
                <c:formatCode>General</c:formatCode>
                <c:ptCount val="77"/>
                <c:pt idx="0">
                  <c:v>0</c:v>
                </c:pt>
                <c:pt idx="1">
                  <c:v>0</c:v>
                </c:pt>
                <c:pt idx="2">
                  <c:v>0</c:v>
                </c:pt>
                <c:pt idx="3">
                  <c:v>5</c:v>
                </c:pt>
                <c:pt idx="4">
                  <c:v>0</c:v>
                </c:pt>
                <c:pt idx="5">
                  <c:v>0</c:v>
                </c:pt>
                <c:pt idx="6">
                  <c:v>0</c:v>
                </c:pt>
                <c:pt idx="7">
                  <c:v>0</c:v>
                </c:pt>
                <c:pt idx="8">
                  <c:v>0</c:v>
                </c:pt>
                <c:pt idx="9">
                  <c:v>0</c:v>
                </c:pt>
                <c:pt idx="10">
                  <c:v>5</c:v>
                </c:pt>
                <c:pt idx="11">
                  <c:v>0</c:v>
                </c:pt>
                <c:pt idx="12">
                  <c:v>-8</c:v>
                </c:pt>
                <c:pt idx="13">
                  <c:v>0</c:v>
                </c:pt>
                <c:pt idx="14">
                  <c:v>0</c:v>
                </c:pt>
                <c:pt idx="15">
                  <c:v>-8</c:v>
                </c:pt>
                <c:pt idx="16">
                  <c:v>0</c:v>
                </c:pt>
                <c:pt idx="17">
                  <c:v>-2</c:v>
                </c:pt>
                <c:pt idx="18">
                  <c:v>0</c:v>
                </c:pt>
                <c:pt idx="19">
                  <c:v>-1</c:v>
                </c:pt>
                <c:pt idx="20">
                  <c:v>2</c:v>
                </c:pt>
                <c:pt idx="21">
                  <c:v>0</c:v>
                </c:pt>
                <c:pt idx="22">
                  <c:v>3</c:v>
                </c:pt>
                <c:pt idx="23">
                  <c:v>0</c:v>
                </c:pt>
                <c:pt idx="24">
                  <c:v>1</c:v>
                </c:pt>
                <c:pt idx="25">
                  <c:v>0</c:v>
                </c:pt>
                <c:pt idx="26">
                  <c:v>0</c:v>
                </c:pt>
                <c:pt idx="27">
                  <c:v>0</c:v>
                </c:pt>
                <c:pt idx="28">
                  <c:v>0</c:v>
                </c:pt>
                <c:pt idx="29">
                  <c:v>-7</c:v>
                </c:pt>
                <c:pt idx="30">
                  <c:v>9</c:v>
                </c:pt>
                <c:pt idx="31">
                  <c:v>1</c:v>
                </c:pt>
                <c:pt idx="32">
                  <c:v>-9</c:v>
                </c:pt>
                <c:pt idx="33">
                  <c:v>-7</c:v>
                </c:pt>
                <c:pt idx="34">
                  <c:v>4</c:v>
                </c:pt>
                <c:pt idx="35">
                  <c:v>-1</c:v>
                </c:pt>
                <c:pt idx="36">
                  <c:v>0</c:v>
                </c:pt>
                <c:pt idx="37">
                  <c:v>3</c:v>
                </c:pt>
                <c:pt idx="38">
                  <c:v>4</c:v>
                </c:pt>
                <c:pt idx="39">
                  <c:v>-5</c:v>
                </c:pt>
                <c:pt idx="40">
                  <c:v>0</c:v>
                </c:pt>
                <c:pt idx="41">
                  <c:v>9</c:v>
                </c:pt>
                <c:pt idx="42">
                  <c:v>0</c:v>
                </c:pt>
                <c:pt idx="43">
                  <c:v>6</c:v>
                </c:pt>
                <c:pt idx="44">
                  <c:v>5</c:v>
                </c:pt>
                <c:pt idx="45">
                  <c:v>5</c:v>
                </c:pt>
                <c:pt idx="46">
                  <c:v>7</c:v>
                </c:pt>
                <c:pt idx="47">
                  <c:v>-3</c:v>
                </c:pt>
                <c:pt idx="48">
                  <c:v>0</c:v>
                </c:pt>
                <c:pt idx="49">
                  <c:v>4</c:v>
                </c:pt>
                <c:pt idx="50">
                  <c:v>10</c:v>
                </c:pt>
                <c:pt idx="51">
                  <c:v>0</c:v>
                </c:pt>
                <c:pt idx="52">
                  <c:v>0</c:v>
                </c:pt>
                <c:pt idx="53">
                  <c:v>0</c:v>
                </c:pt>
                <c:pt idx="54">
                  <c:v>5</c:v>
                </c:pt>
                <c:pt idx="55">
                  <c:v>0</c:v>
                </c:pt>
                <c:pt idx="56">
                  <c:v>4</c:v>
                </c:pt>
                <c:pt idx="57">
                  <c:v>-6</c:v>
                </c:pt>
                <c:pt idx="58">
                  <c:v>0</c:v>
                </c:pt>
                <c:pt idx="59">
                  <c:v>-4</c:v>
                </c:pt>
                <c:pt idx="60">
                  <c:v>0</c:v>
                </c:pt>
                <c:pt idx="61">
                  <c:v>-8</c:v>
                </c:pt>
                <c:pt idx="62">
                  <c:v>5</c:v>
                </c:pt>
                <c:pt idx="63">
                  <c:v>0</c:v>
                </c:pt>
                <c:pt idx="64">
                  <c:v>0</c:v>
                </c:pt>
                <c:pt idx="65">
                  <c:v>0</c:v>
                </c:pt>
                <c:pt idx="66">
                  <c:v>-4</c:v>
                </c:pt>
                <c:pt idx="67">
                  <c:v>0</c:v>
                </c:pt>
                <c:pt idx="68">
                  <c:v>0</c:v>
                </c:pt>
                <c:pt idx="69">
                  <c:v>3</c:v>
                </c:pt>
                <c:pt idx="70">
                  <c:v>0</c:v>
                </c:pt>
                <c:pt idx="71">
                  <c:v>-4</c:v>
                </c:pt>
                <c:pt idx="72">
                  <c:v>0</c:v>
                </c:pt>
                <c:pt idx="73">
                  <c:v>0</c:v>
                </c:pt>
                <c:pt idx="74">
                  <c:v>0</c:v>
                </c:pt>
                <c:pt idx="75">
                  <c:v>0</c:v>
                </c:pt>
                <c:pt idx="76">
                  <c:v>-6</c:v>
                </c:pt>
              </c:numCache>
            </c:numRef>
          </c:val>
          <c:smooth val="0"/>
          <c:extLst xmlns:c16r2="http://schemas.microsoft.com/office/drawing/2015/06/chart">
            <c:ext xmlns:c16="http://schemas.microsoft.com/office/drawing/2014/chart" uri="{C3380CC4-5D6E-409C-BE32-E72D297353CC}">
              <c16:uniqueId val="{00000005-D2F7-4E27-8553-CAD29AC8D7EA}"/>
            </c:ext>
          </c:extLst>
        </c:ser>
        <c:dLbls>
          <c:showLegendKey val="0"/>
          <c:showVal val="0"/>
          <c:showCatName val="0"/>
          <c:showSerName val="0"/>
          <c:showPercent val="0"/>
          <c:showBubbleSize val="0"/>
        </c:dLbls>
        <c:marker val="1"/>
        <c:smooth val="0"/>
        <c:axId val="-1250567936"/>
        <c:axId val="-1250570112"/>
      </c:lineChart>
      <c:catAx>
        <c:axId val="-1250567936"/>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50570112"/>
        <c:crosses val="autoZero"/>
        <c:auto val="1"/>
        <c:lblAlgn val="ctr"/>
        <c:lblOffset val="100"/>
        <c:noMultiLvlLbl val="0"/>
      </c:catAx>
      <c:valAx>
        <c:axId val="-1250570112"/>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05679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Nometalic</a:t>
            </a:r>
            <a:r>
              <a:rPr lang="en-US" sz="3000" baseline="0"/>
              <a:t> Mineral Product</a:t>
            </a:r>
            <a:endParaRPr lang="en-US" sz="3000"/>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Analysis'!$A$31</c:f>
              <c:strCache>
                <c:ptCount val="1"/>
                <c:pt idx="0">
                  <c:v>Nonmetallic Mineral Products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Analysis'!$B$31:$BZ$31</c:f>
              <c:numCache>
                <c:formatCode>General</c:formatCode>
                <c:ptCount val="77"/>
                <c:pt idx="0">
                  <c:v>-1</c:v>
                </c:pt>
                <c:pt idx="1">
                  <c:v>8</c:v>
                </c:pt>
                <c:pt idx="2">
                  <c:v>6</c:v>
                </c:pt>
                <c:pt idx="3">
                  <c:v>15</c:v>
                </c:pt>
                <c:pt idx="4">
                  <c:v>10</c:v>
                </c:pt>
                <c:pt idx="5">
                  <c:v>9</c:v>
                </c:pt>
                <c:pt idx="6">
                  <c:v>7</c:v>
                </c:pt>
                <c:pt idx="7">
                  <c:v>1</c:v>
                </c:pt>
                <c:pt idx="8">
                  <c:v>0</c:v>
                </c:pt>
                <c:pt idx="9">
                  <c:v>4</c:v>
                </c:pt>
                <c:pt idx="10">
                  <c:v>-1</c:v>
                </c:pt>
                <c:pt idx="11">
                  <c:v>-9</c:v>
                </c:pt>
                <c:pt idx="12">
                  <c:v>0</c:v>
                </c:pt>
                <c:pt idx="13">
                  <c:v>10</c:v>
                </c:pt>
                <c:pt idx="14">
                  <c:v>2</c:v>
                </c:pt>
                <c:pt idx="15">
                  <c:v>-3</c:v>
                </c:pt>
                <c:pt idx="16">
                  <c:v>1</c:v>
                </c:pt>
                <c:pt idx="17">
                  <c:v>3</c:v>
                </c:pt>
                <c:pt idx="18">
                  <c:v>5</c:v>
                </c:pt>
                <c:pt idx="19">
                  <c:v>7</c:v>
                </c:pt>
                <c:pt idx="20">
                  <c:v>7</c:v>
                </c:pt>
                <c:pt idx="21">
                  <c:v>2</c:v>
                </c:pt>
                <c:pt idx="22">
                  <c:v>-2</c:v>
                </c:pt>
                <c:pt idx="23">
                  <c:v>-5</c:v>
                </c:pt>
                <c:pt idx="24">
                  <c:v>11</c:v>
                </c:pt>
                <c:pt idx="25">
                  <c:v>9</c:v>
                </c:pt>
                <c:pt idx="26">
                  <c:v>3</c:v>
                </c:pt>
                <c:pt idx="27">
                  <c:v>15</c:v>
                </c:pt>
                <c:pt idx="28">
                  <c:v>14</c:v>
                </c:pt>
                <c:pt idx="29">
                  <c:v>5</c:v>
                </c:pt>
                <c:pt idx="30">
                  <c:v>4</c:v>
                </c:pt>
                <c:pt idx="31">
                  <c:v>15</c:v>
                </c:pt>
                <c:pt idx="32">
                  <c:v>15</c:v>
                </c:pt>
                <c:pt idx="33">
                  <c:v>10</c:v>
                </c:pt>
                <c:pt idx="34">
                  <c:v>10</c:v>
                </c:pt>
                <c:pt idx="35">
                  <c:v>-1</c:v>
                </c:pt>
                <c:pt idx="36">
                  <c:v>10</c:v>
                </c:pt>
                <c:pt idx="37">
                  <c:v>12</c:v>
                </c:pt>
                <c:pt idx="38">
                  <c:v>9</c:v>
                </c:pt>
                <c:pt idx="39">
                  <c:v>15</c:v>
                </c:pt>
                <c:pt idx="40">
                  <c:v>15</c:v>
                </c:pt>
                <c:pt idx="41">
                  <c:v>10</c:v>
                </c:pt>
                <c:pt idx="42">
                  <c:v>8</c:v>
                </c:pt>
                <c:pt idx="43">
                  <c:v>1</c:v>
                </c:pt>
                <c:pt idx="44">
                  <c:v>-2</c:v>
                </c:pt>
                <c:pt idx="45">
                  <c:v>-2</c:v>
                </c:pt>
                <c:pt idx="46">
                  <c:v>-4</c:v>
                </c:pt>
                <c:pt idx="47">
                  <c:v>-1</c:v>
                </c:pt>
                <c:pt idx="48">
                  <c:v>-1</c:v>
                </c:pt>
                <c:pt idx="49">
                  <c:v>6</c:v>
                </c:pt>
                <c:pt idx="50">
                  <c:v>8</c:v>
                </c:pt>
                <c:pt idx="51">
                  <c:v>2</c:v>
                </c:pt>
                <c:pt idx="52">
                  <c:v>9</c:v>
                </c:pt>
                <c:pt idx="53">
                  <c:v>-6</c:v>
                </c:pt>
                <c:pt idx="54">
                  <c:v>4</c:v>
                </c:pt>
                <c:pt idx="55">
                  <c:v>-4</c:v>
                </c:pt>
                <c:pt idx="56">
                  <c:v>0</c:v>
                </c:pt>
                <c:pt idx="57">
                  <c:v>-4</c:v>
                </c:pt>
                <c:pt idx="58">
                  <c:v>-10</c:v>
                </c:pt>
                <c:pt idx="59">
                  <c:v>3</c:v>
                </c:pt>
                <c:pt idx="60">
                  <c:v>-1</c:v>
                </c:pt>
                <c:pt idx="61">
                  <c:v>0</c:v>
                </c:pt>
                <c:pt idx="62">
                  <c:v>-10</c:v>
                </c:pt>
                <c:pt idx="63">
                  <c:v>6</c:v>
                </c:pt>
                <c:pt idx="64">
                  <c:v>3</c:v>
                </c:pt>
                <c:pt idx="65">
                  <c:v>0</c:v>
                </c:pt>
                <c:pt idx="66">
                  <c:v>5</c:v>
                </c:pt>
                <c:pt idx="67">
                  <c:v>9</c:v>
                </c:pt>
                <c:pt idx="68">
                  <c:v>13</c:v>
                </c:pt>
                <c:pt idx="69">
                  <c:v>15</c:v>
                </c:pt>
                <c:pt idx="70">
                  <c:v>-1</c:v>
                </c:pt>
                <c:pt idx="71">
                  <c:v>5</c:v>
                </c:pt>
                <c:pt idx="72">
                  <c:v>-2</c:v>
                </c:pt>
                <c:pt idx="73">
                  <c:v>4</c:v>
                </c:pt>
                <c:pt idx="74">
                  <c:v>7</c:v>
                </c:pt>
                <c:pt idx="75">
                  <c:v>15</c:v>
                </c:pt>
                <c:pt idx="76">
                  <c:v>8</c:v>
                </c:pt>
              </c:numCache>
            </c:numRef>
          </c:val>
          <c:extLst xmlns:c16r2="http://schemas.microsoft.com/office/drawing/2015/06/chart">
            <c:ext xmlns:c16="http://schemas.microsoft.com/office/drawing/2014/chart" uri="{C3380CC4-5D6E-409C-BE32-E72D297353CC}">
              <c16:uniqueId val="{00000000-57F4-4772-AB06-4D9555A486B0}"/>
            </c:ext>
          </c:extLst>
        </c:ser>
        <c:dLbls>
          <c:showLegendKey val="0"/>
          <c:showVal val="0"/>
          <c:showCatName val="0"/>
          <c:showSerName val="0"/>
          <c:showPercent val="0"/>
          <c:showBubbleSize val="0"/>
        </c:dLbls>
        <c:gapWidth val="219"/>
        <c:overlap val="-27"/>
        <c:axId val="-1250561952"/>
        <c:axId val="-1250561408"/>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Analysis'!$B$52:$BZ$52</c:f>
              <c:numCache>
                <c:formatCode>General</c:formatCode>
                <c:ptCount val="77"/>
                <c:pt idx="0">
                  <c:v>-1</c:v>
                </c:pt>
                <c:pt idx="1">
                  <c:v>0</c:v>
                </c:pt>
                <c:pt idx="2">
                  <c:v>0</c:v>
                </c:pt>
                <c:pt idx="3">
                  <c:v>9</c:v>
                </c:pt>
                <c:pt idx="4">
                  <c:v>10</c:v>
                </c:pt>
                <c:pt idx="5">
                  <c:v>9</c:v>
                </c:pt>
                <c:pt idx="6">
                  <c:v>0</c:v>
                </c:pt>
                <c:pt idx="7">
                  <c:v>-4</c:v>
                </c:pt>
                <c:pt idx="8">
                  <c:v>0</c:v>
                </c:pt>
                <c:pt idx="9">
                  <c:v>4</c:v>
                </c:pt>
                <c:pt idx="10">
                  <c:v>-5</c:v>
                </c:pt>
                <c:pt idx="11">
                  <c:v>-4</c:v>
                </c:pt>
                <c:pt idx="12">
                  <c:v>6</c:v>
                </c:pt>
                <c:pt idx="13">
                  <c:v>10</c:v>
                </c:pt>
                <c:pt idx="14">
                  <c:v>0</c:v>
                </c:pt>
                <c:pt idx="15">
                  <c:v>1</c:v>
                </c:pt>
                <c:pt idx="16">
                  <c:v>7</c:v>
                </c:pt>
                <c:pt idx="17">
                  <c:v>6</c:v>
                </c:pt>
                <c:pt idx="18">
                  <c:v>6</c:v>
                </c:pt>
                <c:pt idx="19">
                  <c:v>6</c:v>
                </c:pt>
                <c:pt idx="20">
                  <c:v>0</c:v>
                </c:pt>
                <c:pt idx="21">
                  <c:v>-4</c:v>
                </c:pt>
                <c:pt idx="22">
                  <c:v>-2</c:v>
                </c:pt>
                <c:pt idx="23">
                  <c:v>-5</c:v>
                </c:pt>
                <c:pt idx="24">
                  <c:v>9</c:v>
                </c:pt>
                <c:pt idx="25">
                  <c:v>9</c:v>
                </c:pt>
                <c:pt idx="26">
                  <c:v>15</c:v>
                </c:pt>
                <c:pt idx="27">
                  <c:v>11</c:v>
                </c:pt>
                <c:pt idx="28">
                  <c:v>7</c:v>
                </c:pt>
                <c:pt idx="29">
                  <c:v>5</c:v>
                </c:pt>
                <c:pt idx="30">
                  <c:v>0</c:v>
                </c:pt>
                <c:pt idx="31">
                  <c:v>12</c:v>
                </c:pt>
                <c:pt idx="32">
                  <c:v>6</c:v>
                </c:pt>
                <c:pt idx="33">
                  <c:v>4</c:v>
                </c:pt>
                <c:pt idx="34">
                  <c:v>4</c:v>
                </c:pt>
                <c:pt idx="35">
                  <c:v>-3</c:v>
                </c:pt>
                <c:pt idx="36">
                  <c:v>7</c:v>
                </c:pt>
                <c:pt idx="37">
                  <c:v>14</c:v>
                </c:pt>
                <c:pt idx="38">
                  <c:v>13</c:v>
                </c:pt>
                <c:pt idx="39">
                  <c:v>15</c:v>
                </c:pt>
                <c:pt idx="40">
                  <c:v>11</c:v>
                </c:pt>
                <c:pt idx="41">
                  <c:v>0</c:v>
                </c:pt>
                <c:pt idx="42">
                  <c:v>10</c:v>
                </c:pt>
                <c:pt idx="43">
                  <c:v>-3</c:v>
                </c:pt>
                <c:pt idx="44">
                  <c:v>-4</c:v>
                </c:pt>
                <c:pt idx="45">
                  <c:v>-4</c:v>
                </c:pt>
                <c:pt idx="46">
                  <c:v>-3</c:v>
                </c:pt>
                <c:pt idx="47">
                  <c:v>0</c:v>
                </c:pt>
                <c:pt idx="48">
                  <c:v>-1</c:v>
                </c:pt>
                <c:pt idx="50">
                  <c:v>14</c:v>
                </c:pt>
                <c:pt idx="51">
                  <c:v>5</c:v>
                </c:pt>
                <c:pt idx="52">
                  <c:v>9</c:v>
                </c:pt>
                <c:pt idx="53">
                  <c:v>-4</c:v>
                </c:pt>
                <c:pt idx="54">
                  <c:v>4</c:v>
                </c:pt>
                <c:pt idx="55">
                  <c:v>-7</c:v>
                </c:pt>
                <c:pt idx="56">
                  <c:v>-5</c:v>
                </c:pt>
                <c:pt idx="57">
                  <c:v>-4</c:v>
                </c:pt>
                <c:pt idx="58">
                  <c:v>-10</c:v>
                </c:pt>
                <c:pt idx="59">
                  <c:v>0</c:v>
                </c:pt>
                <c:pt idx="60">
                  <c:v>5</c:v>
                </c:pt>
                <c:pt idx="61">
                  <c:v>-5</c:v>
                </c:pt>
                <c:pt idx="62">
                  <c:v>-13</c:v>
                </c:pt>
                <c:pt idx="63">
                  <c:v>3</c:v>
                </c:pt>
                <c:pt idx="64">
                  <c:v>0</c:v>
                </c:pt>
                <c:pt idx="65">
                  <c:v>0</c:v>
                </c:pt>
                <c:pt idx="66">
                  <c:v>10</c:v>
                </c:pt>
                <c:pt idx="67">
                  <c:v>4</c:v>
                </c:pt>
                <c:pt idx="68">
                  <c:v>2</c:v>
                </c:pt>
                <c:pt idx="69">
                  <c:v>8</c:v>
                </c:pt>
                <c:pt idx="70">
                  <c:v>1</c:v>
                </c:pt>
                <c:pt idx="71">
                  <c:v>0</c:v>
                </c:pt>
                <c:pt idx="72">
                  <c:v>0</c:v>
                </c:pt>
                <c:pt idx="73">
                  <c:v>11</c:v>
                </c:pt>
                <c:pt idx="74">
                  <c:v>10</c:v>
                </c:pt>
                <c:pt idx="75">
                  <c:v>16</c:v>
                </c:pt>
                <c:pt idx="76">
                  <c:v>11</c:v>
                </c:pt>
              </c:numCache>
            </c:numRef>
          </c:val>
          <c:smooth val="0"/>
          <c:extLst xmlns:c16r2="http://schemas.microsoft.com/office/drawing/2015/06/chart">
            <c:ext xmlns:c16="http://schemas.microsoft.com/office/drawing/2014/chart" uri="{C3380CC4-5D6E-409C-BE32-E72D297353CC}">
              <c16:uniqueId val="{00000001-57F4-4772-AB06-4D9555A486B0}"/>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Analysis'!$B$72:$BZ$72</c:f>
              <c:numCache>
                <c:formatCode>General</c:formatCode>
                <c:ptCount val="77"/>
                <c:pt idx="0">
                  <c:v>-2</c:v>
                </c:pt>
                <c:pt idx="1">
                  <c:v>0</c:v>
                </c:pt>
                <c:pt idx="2">
                  <c:v>7</c:v>
                </c:pt>
                <c:pt idx="3">
                  <c:v>11</c:v>
                </c:pt>
                <c:pt idx="4">
                  <c:v>10</c:v>
                </c:pt>
                <c:pt idx="5">
                  <c:v>9</c:v>
                </c:pt>
                <c:pt idx="6">
                  <c:v>0</c:v>
                </c:pt>
                <c:pt idx="7">
                  <c:v>8</c:v>
                </c:pt>
                <c:pt idx="8">
                  <c:v>0</c:v>
                </c:pt>
                <c:pt idx="9">
                  <c:v>0</c:v>
                </c:pt>
                <c:pt idx="10">
                  <c:v>0</c:v>
                </c:pt>
                <c:pt idx="11">
                  <c:v>-7</c:v>
                </c:pt>
                <c:pt idx="12">
                  <c:v>-4</c:v>
                </c:pt>
                <c:pt idx="13">
                  <c:v>10</c:v>
                </c:pt>
                <c:pt idx="14">
                  <c:v>5</c:v>
                </c:pt>
                <c:pt idx="15">
                  <c:v>-4</c:v>
                </c:pt>
                <c:pt idx="16">
                  <c:v>2</c:v>
                </c:pt>
                <c:pt idx="17">
                  <c:v>3</c:v>
                </c:pt>
                <c:pt idx="18">
                  <c:v>1</c:v>
                </c:pt>
                <c:pt idx="19">
                  <c:v>9</c:v>
                </c:pt>
                <c:pt idx="20">
                  <c:v>6</c:v>
                </c:pt>
                <c:pt idx="21">
                  <c:v>-4</c:v>
                </c:pt>
                <c:pt idx="22">
                  <c:v>-2</c:v>
                </c:pt>
                <c:pt idx="23">
                  <c:v>-3</c:v>
                </c:pt>
                <c:pt idx="24">
                  <c:v>9</c:v>
                </c:pt>
                <c:pt idx="25">
                  <c:v>10</c:v>
                </c:pt>
                <c:pt idx="26">
                  <c:v>16</c:v>
                </c:pt>
                <c:pt idx="27">
                  <c:v>13</c:v>
                </c:pt>
                <c:pt idx="28">
                  <c:v>11</c:v>
                </c:pt>
                <c:pt idx="29">
                  <c:v>13</c:v>
                </c:pt>
                <c:pt idx="30">
                  <c:v>0</c:v>
                </c:pt>
                <c:pt idx="31">
                  <c:v>10</c:v>
                </c:pt>
                <c:pt idx="32">
                  <c:v>12</c:v>
                </c:pt>
                <c:pt idx="33">
                  <c:v>1</c:v>
                </c:pt>
                <c:pt idx="34">
                  <c:v>-1</c:v>
                </c:pt>
                <c:pt idx="35">
                  <c:v>-2</c:v>
                </c:pt>
                <c:pt idx="36">
                  <c:v>4</c:v>
                </c:pt>
                <c:pt idx="37">
                  <c:v>4</c:v>
                </c:pt>
                <c:pt idx="38">
                  <c:v>10</c:v>
                </c:pt>
                <c:pt idx="39">
                  <c:v>12</c:v>
                </c:pt>
                <c:pt idx="40">
                  <c:v>14</c:v>
                </c:pt>
                <c:pt idx="41">
                  <c:v>8</c:v>
                </c:pt>
                <c:pt idx="42">
                  <c:v>12</c:v>
                </c:pt>
                <c:pt idx="43">
                  <c:v>0</c:v>
                </c:pt>
                <c:pt idx="44">
                  <c:v>-2</c:v>
                </c:pt>
                <c:pt idx="45">
                  <c:v>-2</c:v>
                </c:pt>
                <c:pt idx="46">
                  <c:v>-2</c:v>
                </c:pt>
                <c:pt idx="47">
                  <c:v>0</c:v>
                </c:pt>
                <c:pt idx="48">
                  <c:v>-3</c:v>
                </c:pt>
                <c:pt idx="49">
                  <c:v>7</c:v>
                </c:pt>
                <c:pt idx="50">
                  <c:v>12</c:v>
                </c:pt>
                <c:pt idx="51">
                  <c:v>5</c:v>
                </c:pt>
                <c:pt idx="52">
                  <c:v>8</c:v>
                </c:pt>
                <c:pt idx="53">
                  <c:v>-7</c:v>
                </c:pt>
                <c:pt idx="54">
                  <c:v>2</c:v>
                </c:pt>
                <c:pt idx="55">
                  <c:v>-7</c:v>
                </c:pt>
                <c:pt idx="56">
                  <c:v>-7</c:v>
                </c:pt>
                <c:pt idx="57">
                  <c:v>-11</c:v>
                </c:pt>
                <c:pt idx="58">
                  <c:v>-12</c:v>
                </c:pt>
                <c:pt idx="59">
                  <c:v>0</c:v>
                </c:pt>
                <c:pt idx="60">
                  <c:v>-2</c:v>
                </c:pt>
                <c:pt idx="61">
                  <c:v>-5</c:v>
                </c:pt>
                <c:pt idx="62">
                  <c:v>-7</c:v>
                </c:pt>
                <c:pt idx="63">
                  <c:v>0</c:v>
                </c:pt>
                <c:pt idx="64">
                  <c:v>0</c:v>
                </c:pt>
                <c:pt idx="65">
                  <c:v>6</c:v>
                </c:pt>
                <c:pt idx="66">
                  <c:v>11</c:v>
                </c:pt>
                <c:pt idx="67">
                  <c:v>7</c:v>
                </c:pt>
                <c:pt idx="68">
                  <c:v>11</c:v>
                </c:pt>
                <c:pt idx="69">
                  <c:v>6</c:v>
                </c:pt>
                <c:pt idx="70">
                  <c:v>-2</c:v>
                </c:pt>
                <c:pt idx="71">
                  <c:v>0</c:v>
                </c:pt>
                <c:pt idx="72">
                  <c:v>-1</c:v>
                </c:pt>
                <c:pt idx="73">
                  <c:v>3</c:v>
                </c:pt>
                <c:pt idx="74">
                  <c:v>1</c:v>
                </c:pt>
                <c:pt idx="75">
                  <c:v>13</c:v>
                </c:pt>
                <c:pt idx="76">
                  <c:v>12</c:v>
                </c:pt>
              </c:numCache>
            </c:numRef>
          </c:val>
          <c:smooth val="0"/>
          <c:extLst xmlns:c16r2="http://schemas.microsoft.com/office/drawing/2015/06/chart">
            <c:ext xmlns:c16="http://schemas.microsoft.com/office/drawing/2014/chart" uri="{C3380CC4-5D6E-409C-BE32-E72D297353CC}">
              <c16:uniqueId val="{00000002-57F4-4772-AB06-4D9555A486B0}"/>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Analysis'!$B$92:$BZ$92</c:f>
              <c:numCache>
                <c:formatCode>General</c:formatCode>
                <c:ptCount val="77"/>
                <c:pt idx="0">
                  <c:v>-4</c:v>
                </c:pt>
                <c:pt idx="1">
                  <c:v>9</c:v>
                </c:pt>
                <c:pt idx="2">
                  <c:v>6</c:v>
                </c:pt>
                <c:pt idx="3">
                  <c:v>10</c:v>
                </c:pt>
                <c:pt idx="4">
                  <c:v>0</c:v>
                </c:pt>
                <c:pt idx="5">
                  <c:v>7</c:v>
                </c:pt>
                <c:pt idx="6">
                  <c:v>6</c:v>
                </c:pt>
                <c:pt idx="7">
                  <c:v>5</c:v>
                </c:pt>
                <c:pt idx="8">
                  <c:v>4</c:v>
                </c:pt>
                <c:pt idx="9">
                  <c:v>6</c:v>
                </c:pt>
                <c:pt idx="10">
                  <c:v>0</c:v>
                </c:pt>
                <c:pt idx="11">
                  <c:v>0</c:v>
                </c:pt>
                <c:pt idx="12">
                  <c:v>0</c:v>
                </c:pt>
                <c:pt idx="13">
                  <c:v>5</c:v>
                </c:pt>
                <c:pt idx="14">
                  <c:v>4</c:v>
                </c:pt>
                <c:pt idx="15">
                  <c:v>-4</c:v>
                </c:pt>
                <c:pt idx="16">
                  <c:v>0</c:v>
                </c:pt>
                <c:pt idx="17">
                  <c:v>6</c:v>
                </c:pt>
                <c:pt idx="18">
                  <c:v>1</c:v>
                </c:pt>
                <c:pt idx="19">
                  <c:v>6</c:v>
                </c:pt>
                <c:pt idx="20">
                  <c:v>2</c:v>
                </c:pt>
                <c:pt idx="21">
                  <c:v>6</c:v>
                </c:pt>
                <c:pt idx="22">
                  <c:v>7</c:v>
                </c:pt>
                <c:pt idx="23">
                  <c:v>1</c:v>
                </c:pt>
                <c:pt idx="24">
                  <c:v>5</c:v>
                </c:pt>
                <c:pt idx="25">
                  <c:v>11</c:v>
                </c:pt>
                <c:pt idx="26">
                  <c:v>9</c:v>
                </c:pt>
                <c:pt idx="27">
                  <c:v>10</c:v>
                </c:pt>
                <c:pt idx="28">
                  <c:v>3</c:v>
                </c:pt>
                <c:pt idx="29">
                  <c:v>-2</c:v>
                </c:pt>
                <c:pt idx="30">
                  <c:v>4</c:v>
                </c:pt>
                <c:pt idx="31">
                  <c:v>9</c:v>
                </c:pt>
                <c:pt idx="32">
                  <c:v>13</c:v>
                </c:pt>
                <c:pt idx="33">
                  <c:v>5</c:v>
                </c:pt>
                <c:pt idx="34">
                  <c:v>2</c:v>
                </c:pt>
                <c:pt idx="35">
                  <c:v>3</c:v>
                </c:pt>
                <c:pt idx="36">
                  <c:v>0</c:v>
                </c:pt>
                <c:pt idx="37">
                  <c:v>0</c:v>
                </c:pt>
                <c:pt idx="38">
                  <c:v>8</c:v>
                </c:pt>
                <c:pt idx="39">
                  <c:v>-1</c:v>
                </c:pt>
                <c:pt idx="40">
                  <c:v>3</c:v>
                </c:pt>
                <c:pt idx="41">
                  <c:v>6</c:v>
                </c:pt>
                <c:pt idx="42">
                  <c:v>-3</c:v>
                </c:pt>
                <c:pt idx="43">
                  <c:v>0</c:v>
                </c:pt>
                <c:pt idx="44">
                  <c:v>0</c:v>
                </c:pt>
                <c:pt idx="45">
                  <c:v>-3</c:v>
                </c:pt>
                <c:pt idx="46">
                  <c:v>-2</c:v>
                </c:pt>
                <c:pt idx="47">
                  <c:v>-2</c:v>
                </c:pt>
                <c:pt idx="48">
                  <c:v>9</c:v>
                </c:pt>
                <c:pt idx="49">
                  <c:v>4</c:v>
                </c:pt>
                <c:pt idx="50">
                  <c:v>0</c:v>
                </c:pt>
                <c:pt idx="51">
                  <c:v>0</c:v>
                </c:pt>
                <c:pt idx="52">
                  <c:v>0</c:v>
                </c:pt>
                <c:pt idx="53">
                  <c:v>-5</c:v>
                </c:pt>
                <c:pt idx="54">
                  <c:v>2</c:v>
                </c:pt>
                <c:pt idx="55">
                  <c:v>0</c:v>
                </c:pt>
                <c:pt idx="56">
                  <c:v>2</c:v>
                </c:pt>
                <c:pt idx="57">
                  <c:v>-3</c:v>
                </c:pt>
                <c:pt idx="58">
                  <c:v>-3</c:v>
                </c:pt>
                <c:pt idx="59">
                  <c:v>0</c:v>
                </c:pt>
                <c:pt idx="60">
                  <c:v>0</c:v>
                </c:pt>
                <c:pt idx="61">
                  <c:v>0</c:v>
                </c:pt>
                <c:pt idx="62">
                  <c:v>-7</c:v>
                </c:pt>
                <c:pt idx="63">
                  <c:v>-2</c:v>
                </c:pt>
                <c:pt idx="64">
                  <c:v>4</c:v>
                </c:pt>
                <c:pt idx="65">
                  <c:v>0</c:v>
                </c:pt>
                <c:pt idx="66">
                  <c:v>6</c:v>
                </c:pt>
                <c:pt idx="67">
                  <c:v>-4</c:v>
                </c:pt>
                <c:pt idx="68">
                  <c:v>5</c:v>
                </c:pt>
                <c:pt idx="69">
                  <c:v>6</c:v>
                </c:pt>
                <c:pt idx="70">
                  <c:v>0</c:v>
                </c:pt>
                <c:pt idx="71">
                  <c:v>2</c:v>
                </c:pt>
                <c:pt idx="72">
                  <c:v>0</c:v>
                </c:pt>
                <c:pt idx="73">
                  <c:v>8</c:v>
                </c:pt>
                <c:pt idx="74">
                  <c:v>6</c:v>
                </c:pt>
                <c:pt idx="75">
                  <c:v>-2</c:v>
                </c:pt>
                <c:pt idx="76">
                  <c:v>-3</c:v>
                </c:pt>
              </c:numCache>
            </c:numRef>
          </c:val>
          <c:smooth val="0"/>
          <c:extLst xmlns:c16r2="http://schemas.microsoft.com/office/drawing/2015/06/chart">
            <c:ext xmlns:c16="http://schemas.microsoft.com/office/drawing/2014/chart" uri="{C3380CC4-5D6E-409C-BE32-E72D297353CC}">
              <c16:uniqueId val="{00000003-57F4-4772-AB06-4D9555A486B0}"/>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Analysis'!$B$112:$BZ$112</c:f>
              <c:numCache>
                <c:formatCode>General</c:formatCode>
                <c:ptCount val="77"/>
                <c:pt idx="0">
                  <c:v>0</c:v>
                </c:pt>
                <c:pt idx="1">
                  <c:v>-10</c:v>
                </c:pt>
                <c:pt idx="2">
                  <c:v>0</c:v>
                </c:pt>
                <c:pt idx="3">
                  <c:v>-5</c:v>
                </c:pt>
                <c:pt idx="4">
                  <c:v>0</c:v>
                </c:pt>
                <c:pt idx="5">
                  <c:v>0</c:v>
                </c:pt>
                <c:pt idx="6">
                  <c:v>0</c:v>
                </c:pt>
                <c:pt idx="7">
                  <c:v>0</c:v>
                </c:pt>
                <c:pt idx="8">
                  <c:v>0</c:v>
                </c:pt>
                <c:pt idx="9">
                  <c:v>0</c:v>
                </c:pt>
                <c:pt idx="10">
                  <c:v>0</c:v>
                </c:pt>
                <c:pt idx="11">
                  <c:v>7</c:v>
                </c:pt>
                <c:pt idx="12">
                  <c:v>0</c:v>
                </c:pt>
                <c:pt idx="13">
                  <c:v>0</c:v>
                </c:pt>
                <c:pt idx="14">
                  <c:v>4</c:v>
                </c:pt>
                <c:pt idx="15">
                  <c:v>0</c:v>
                </c:pt>
                <c:pt idx="16">
                  <c:v>0</c:v>
                </c:pt>
                <c:pt idx="17">
                  <c:v>0</c:v>
                </c:pt>
                <c:pt idx="18">
                  <c:v>-6</c:v>
                </c:pt>
                <c:pt idx="19">
                  <c:v>-7</c:v>
                </c:pt>
                <c:pt idx="20">
                  <c:v>0</c:v>
                </c:pt>
                <c:pt idx="21">
                  <c:v>-7</c:v>
                </c:pt>
                <c:pt idx="22">
                  <c:v>0</c:v>
                </c:pt>
                <c:pt idx="23">
                  <c:v>-7</c:v>
                </c:pt>
                <c:pt idx="24">
                  <c:v>-10</c:v>
                </c:pt>
                <c:pt idx="25">
                  <c:v>-6</c:v>
                </c:pt>
                <c:pt idx="26">
                  <c:v>-6</c:v>
                </c:pt>
                <c:pt idx="27">
                  <c:v>-11</c:v>
                </c:pt>
                <c:pt idx="28">
                  <c:v>-9</c:v>
                </c:pt>
                <c:pt idx="29">
                  <c:v>-4</c:v>
                </c:pt>
                <c:pt idx="30">
                  <c:v>-6</c:v>
                </c:pt>
                <c:pt idx="31">
                  <c:v>-11</c:v>
                </c:pt>
                <c:pt idx="32">
                  <c:v>-7</c:v>
                </c:pt>
                <c:pt idx="33">
                  <c:v>-9</c:v>
                </c:pt>
                <c:pt idx="34">
                  <c:v>-11</c:v>
                </c:pt>
                <c:pt idx="35">
                  <c:v>-8</c:v>
                </c:pt>
                <c:pt idx="36">
                  <c:v>12</c:v>
                </c:pt>
                <c:pt idx="37">
                  <c:v>-10</c:v>
                </c:pt>
                <c:pt idx="38">
                  <c:v>-3</c:v>
                </c:pt>
                <c:pt idx="39">
                  <c:v>-8</c:v>
                </c:pt>
                <c:pt idx="40">
                  <c:v>-3</c:v>
                </c:pt>
                <c:pt idx="41">
                  <c:v>-10</c:v>
                </c:pt>
                <c:pt idx="42">
                  <c:v>-16</c:v>
                </c:pt>
                <c:pt idx="43">
                  <c:v>-11</c:v>
                </c:pt>
                <c:pt idx="44">
                  <c:v>-7</c:v>
                </c:pt>
                <c:pt idx="45">
                  <c:v>-9</c:v>
                </c:pt>
                <c:pt idx="46">
                  <c:v>-6</c:v>
                </c:pt>
                <c:pt idx="47">
                  <c:v>8</c:v>
                </c:pt>
                <c:pt idx="48">
                  <c:v>-7</c:v>
                </c:pt>
                <c:pt idx="49">
                  <c:v>0</c:v>
                </c:pt>
                <c:pt idx="50">
                  <c:v>0</c:v>
                </c:pt>
                <c:pt idx="51">
                  <c:v>0</c:v>
                </c:pt>
                <c:pt idx="52">
                  <c:v>-9</c:v>
                </c:pt>
                <c:pt idx="53">
                  <c:v>0</c:v>
                </c:pt>
                <c:pt idx="54">
                  <c:v>0</c:v>
                </c:pt>
                <c:pt idx="55">
                  <c:v>4</c:v>
                </c:pt>
                <c:pt idx="56">
                  <c:v>6</c:v>
                </c:pt>
                <c:pt idx="57">
                  <c:v>0</c:v>
                </c:pt>
                <c:pt idx="58">
                  <c:v>0</c:v>
                </c:pt>
                <c:pt idx="59">
                  <c:v>-5</c:v>
                </c:pt>
                <c:pt idx="60">
                  <c:v>-6</c:v>
                </c:pt>
                <c:pt idx="61">
                  <c:v>-4</c:v>
                </c:pt>
                <c:pt idx="62">
                  <c:v>-3</c:v>
                </c:pt>
                <c:pt idx="63">
                  <c:v>-10</c:v>
                </c:pt>
                <c:pt idx="64">
                  <c:v>-7</c:v>
                </c:pt>
                <c:pt idx="65">
                  <c:v>-10</c:v>
                </c:pt>
                <c:pt idx="66">
                  <c:v>4</c:v>
                </c:pt>
                <c:pt idx="67">
                  <c:v>-15</c:v>
                </c:pt>
                <c:pt idx="68">
                  <c:v>-6</c:v>
                </c:pt>
                <c:pt idx="69">
                  <c:v>-4</c:v>
                </c:pt>
                <c:pt idx="70">
                  <c:v>-2</c:v>
                </c:pt>
                <c:pt idx="71">
                  <c:v>-14</c:v>
                </c:pt>
                <c:pt idx="72">
                  <c:v>-4</c:v>
                </c:pt>
                <c:pt idx="73">
                  <c:v>-3</c:v>
                </c:pt>
                <c:pt idx="74">
                  <c:v>-5</c:v>
                </c:pt>
                <c:pt idx="75">
                  <c:v>-14</c:v>
                </c:pt>
                <c:pt idx="76">
                  <c:v>-10</c:v>
                </c:pt>
              </c:numCache>
            </c:numRef>
          </c:val>
          <c:smooth val="0"/>
          <c:extLst xmlns:c16r2="http://schemas.microsoft.com/office/drawing/2015/06/chart">
            <c:ext xmlns:c16="http://schemas.microsoft.com/office/drawing/2014/chart" uri="{C3380CC4-5D6E-409C-BE32-E72D297353CC}">
              <c16:uniqueId val="{00000004-57F4-4772-AB06-4D9555A486B0}"/>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Analysis'!$B$132:$BZ$132</c:f>
              <c:numCache>
                <c:formatCode>General</c:formatCode>
                <c:ptCount val="77"/>
                <c:pt idx="0">
                  <c:v>-6</c:v>
                </c:pt>
                <c:pt idx="1">
                  <c:v>4</c:v>
                </c:pt>
                <c:pt idx="2">
                  <c:v>0</c:v>
                </c:pt>
                <c:pt idx="3">
                  <c:v>4</c:v>
                </c:pt>
                <c:pt idx="4">
                  <c:v>-3</c:v>
                </c:pt>
                <c:pt idx="5">
                  <c:v>-3</c:v>
                </c:pt>
                <c:pt idx="6">
                  <c:v>-1</c:v>
                </c:pt>
                <c:pt idx="7">
                  <c:v>-6</c:v>
                </c:pt>
                <c:pt idx="8">
                  <c:v>-4</c:v>
                </c:pt>
                <c:pt idx="9">
                  <c:v>3</c:v>
                </c:pt>
                <c:pt idx="10">
                  <c:v>0</c:v>
                </c:pt>
                <c:pt idx="11">
                  <c:v>-11</c:v>
                </c:pt>
                <c:pt idx="12">
                  <c:v>0</c:v>
                </c:pt>
                <c:pt idx="13">
                  <c:v>-10</c:v>
                </c:pt>
                <c:pt idx="14">
                  <c:v>0</c:v>
                </c:pt>
                <c:pt idx="15">
                  <c:v>-5</c:v>
                </c:pt>
                <c:pt idx="16">
                  <c:v>-2</c:v>
                </c:pt>
                <c:pt idx="17">
                  <c:v>-5</c:v>
                </c:pt>
                <c:pt idx="18">
                  <c:v>1</c:v>
                </c:pt>
                <c:pt idx="19">
                  <c:v>-3</c:v>
                </c:pt>
                <c:pt idx="20">
                  <c:v>5</c:v>
                </c:pt>
                <c:pt idx="21">
                  <c:v>-1</c:v>
                </c:pt>
                <c:pt idx="22">
                  <c:v>-5</c:v>
                </c:pt>
                <c:pt idx="23">
                  <c:v>-6</c:v>
                </c:pt>
                <c:pt idx="24">
                  <c:v>-5</c:v>
                </c:pt>
                <c:pt idx="25">
                  <c:v>-4</c:v>
                </c:pt>
                <c:pt idx="26">
                  <c:v>4</c:v>
                </c:pt>
                <c:pt idx="27">
                  <c:v>5</c:v>
                </c:pt>
                <c:pt idx="28">
                  <c:v>0</c:v>
                </c:pt>
                <c:pt idx="29">
                  <c:v>5</c:v>
                </c:pt>
                <c:pt idx="30">
                  <c:v>8</c:v>
                </c:pt>
                <c:pt idx="31">
                  <c:v>-4</c:v>
                </c:pt>
                <c:pt idx="32">
                  <c:v>6</c:v>
                </c:pt>
                <c:pt idx="33">
                  <c:v>-1</c:v>
                </c:pt>
                <c:pt idx="34">
                  <c:v>9</c:v>
                </c:pt>
                <c:pt idx="35">
                  <c:v>-6</c:v>
                </c:pt>
                <c:pt idx="36">
                  <c:v>6</c:v>
                </c:pt>
                <c:pt idx="37">
                  <c:v>4</c:v>
                </c:pt>
                <c:pt idx="38">
                  <c:v>-2</c:v>
                </c:pt>
                <c:pt idx="39">
                  <c:v>5</c:v>
                </c:pt>
                <c:pt idx="40">
                  <c:v>6</c:v>
                </c:pt>
                <c:pt idx="41">
                  <c:v>10</c:v>
                </c:pt>
                <c:pt idx="42">
                  <c:v>0</c:v>
                </c:pt>
                <c:pt idx="43">
                  <c:v>0</c:v>
                </c:pt>
                <c:pt idx="44">
                  <c:v>-3</c:v>
                </c:pt>
                <c:pt idx="45">
                  <c:v>-4</c:v>
                </c:pt>
                <c:pt idx="46">
                  <c:v>-3</c:v>
                </c:pt>
                <c:pt idx="47">
                  <c:v>-2</c:v>
                </c:pt>
                <c:pt idx="48">
                  <c:v>0</c:v>
                </c:pt>
                <c:pt idx="49">
                  <c:v>0</c:v>
                </c:pt>
                <c:pt idx="50">
                  <c:v>-3</c:v>
                </c:pt>
                <c:pt idx="51">
                  <c:v>0</c:v>
                </c:pt>
                <c:pt idx="52">
                  <c:v>5</c:v>
                </c:pt>
                <c:pt idx="53">
                  <c:v>4</c:v>
                </c:pt>
                <c:pt idx="54">
                  <c:v>-8</c:v>
                </c:pt>
                <c:pt idx="55">
                  <c:v>4</c:v>
                </c:pt>
                <c:pt idx="56">
                  <c:v>7</c:v>
                </c:pt>
                <c:pt idx="57">
                  <c:v>3</c:v>
                </c:pt>
                <c:pt idx="58">
                  <c:v>4</c:v>
                </c:pt>
                <c:pt idx="59">
                  <c:v>4</c:v>
                </c:pt>
                <c:pt idx="60">
                  <c:v>-7</c:v>
                </c:pt>
                <c:pt idx="61">
                  <c:v>0</c:v>
                </c:pt>
                <c:pt idx="62">
                  <c:v>0</c:v>
                </c:pt>
                <c:pt idx="63">
                  <c:v>7</c:v>
                </c:pt>
                <c:pt idx="64">
                  <c:v>4</c:v>
                </c:pt>
                <c:pt idx="65">
                  <c:v>-8</c:v>
                </c:pt>
                <c:pt idx="66">
                  <c:v>-9</c:v>
                </c:pt>
                <c:pt idx="67">
                  <c:v>-5</c:v>
                </c:pt>
                <c:pt idx="68">
                  <c:v>6</c:v>
                </c:pt>
                <c:pt idx="69">
                  <c:v>4</c:v>
                </c:pt>
                <c:pt idx="70">
                  <c:v>0</c:v>
                </c:pt>
                <c:pt idx="71">
                  <c:v>0</c:v>
                </c:pt>
                <c:pt idx="72">
                  <c:v>0</c:v>
                </c:pt>
                <c:pt idx="73">
                  <c:v>-4</c:v>
                </c:pt>
                <c:pt idx="74">
                  <c:v>-5</c:v>
                </c:pt>
                <c:pt idx="75">
                  <c:v>-5</c:v>
                </c:pt>
                <c:pt idx="76">
                  <c:v>0</c:v>
                </c:pt>
              </c:numCache>
            </c:numRef>
          </c:val>
          <c:smooth val="0"/>
          <c:extLst xmlns:c16r2="http://schemas.microsoft.com/office/drawing/2015/06/chart">
            <c:ext xmlns:c16="http://schemas.microsoft.com/office/drawing/2014/chart" uri="{C3380CC4-5D6E-409C-BE32-E72D297353CC}">
              <c16:uniqueId val="{00000005-57F4-4772-AB06-4D9555A486B0}"/>
            </c:ext>
          </c:extLst>
        </c:ser>
        <c:dLbls>
          <c:showLegendKey val="0"/>
          <c:showVal val="0"/>
          <c:showCatName val="0"/>
          <c:showSerName val="0"/>
          <c:showPercent val="0"/>
          <c:showBubbleSize val="0"/>
        </c:dLbls>
        <c:marker val="1"/>
        <c:smooth val="0"/>
        <c:axId val="-1250561952"/>
        <c:axId val="-1250561408"/>
      </c:lineChart>
      <c:catAx>
        <c:axId val="-125056195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50561408"/>
        <c:crosses val="autoZero"/>
        <c:auto val="1"/>
        <c:lblAlgn val="ctr"/>
        <c:lblOffset val="100"/>
        <c:noMultiLvlLbl val="0"/>
      </c:catAx>
      <c:valAx>
        <c:axId val="-12505614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0561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3000"/>
              <a:t>Electrical</a:t>
            </a:r>
            <a:r>
              <a:rPr lang="en-US" sz="3000" baseline="0"/>
              <a:t> Equipment, Appliances and Components</a:t>
            </a:r>
            <a:endParaRPr lang="en-US" sz="3000"/>
          </a:p>
        </c:rich>
      </c:tx>
      <c:layout/>
      <c:overlay val="0"/>
      <c:spPr>
        <a:noFill/>
        <a:ln>
          <a:noFill/>
        </a:ln>
        <a:effectLst/>
      </c:spPr>
      <c:txPr>
        <a:bodyPr rot="0" spcFirstLastPara="1" vertOverflow="ellipsis" vert="horz" wrap="square" anchor="ctr" anchorCtr="1"/>
        <a:lstStyle/>
        <a:p>
          <a:pPr>
            <a:defRPr sz="30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barChart>
        <c:barDir val="col"/>
        <c:grouping val="clustered"/>
        <c:varyColors val="0"/>
        <c:ser>
          <c:idx val="0"/>
          <c:order val="0"/>
          <c:tx>
            <c:strRef>
              <c:f>'MAIN Analysis'!$A$40</c:f>
              <c:strCache>
                <c:ptCount val="1"/>
                <c:pt idx="0">
                  <c:v>Electrical Equipment, Appliances &amp; Components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Analysis'!$B$40:$BZ$40</c:f>
              <c:numCache>
                <c:formatCode>General</c:formatCode>
                <c:ptCount val="77"/>
                <c:pt idx="0">
                  <c:v>9</c:v>
                </c:pt>
                <c:pt idx="1">
                  <c:v>2</c:v>
                </c:pt>
                <c:pt idx="2">
                  <c:v>-4</c:v>
                </c:pt>
                <c:pt idx="3">
                  <c:v>3</c:v>
                </c:pt>
                <c:pt idx="4">
                  <c:v>8</c:v>
                </c:pt>
                <c:pt idx="5">
                  <c:v>6</c:v>
                </c:pt>
                <c:pt idx="6">
                  <c:v>-4</c:v>
                </c:pt>
                <c:pt idx="7">
                  <c:v>-7</c:v>
                </c:pt>
                <c:pt idx="8">
                  <c:v>-5</c:v>
                </c:pt>
                <c:pt idx="9">
                  <c:v>-5</c:v>
                </c:pt>
                <c:pt idx="10">
                  <c:v>-4</c:v>
                </c:pt>
                <c:pt idx="11">
                  <c:v>1</c:v>
                </c:pt>
                <c:pt idx="12">
                  <c:v>5</c:v>
                </c:pt>
                <c:pt idx="13">
                  <c:v>-3</c:v>
                </c:pt>
                <c:pt idx="14">
                  <c:v>0</c:v>
                </c:pt>
                <c:pt idx="15">
                  <c:v>4</c:v>
                </c:pt>
                <c:pt idx="16">
                  <c:v>-3</c:v>
                </c:pt>
                <c:pt idx="17">
                  <c:v>-6</c:v>
                </c:pt>
                <c:pt idx="18">
                  <c:v>-11</c:v>
                </c:pt>
                <c:pt idx="19">
                  <c:v>-1</c:v>
                </c:pt>
                <c:pt idx="20">
                  <c:v>-3</c:v>
                </c:pt>
                <c:pt idx="21">
                  <c:v>-3</c:v>
                </c:pt>
                <c:pt idx="22">
                  <c:v>4</c:v>
                </c:pt>
                <c:pt idx="23">
                  <c:v>-2</c:v>
                </c:pt>
                <c:pt idx="24">
                  <c:v>4</c:v>
                </c:pt>
                <c:pt idx="25">
                  <c:v>17</c:v>
                </c:pt>
                <c:pt idx="26">
                  <c:v>1</c:v>
                </c:pt>
                <c:pt idx="27">
                  <c:v>9</c:v>
                </c:pt>
                <c:pt idx="28">
                  <c:v>11</c:v>
                </c:pt>
                <c:pt idx="29">
                  <c:v>14</c:v>
                </c:pt>
                <c:pt idx="30">
                  <c:v>7</c:v>
                </c:pt>
                <c:pt idx="31">
                  <c:v>2</c:v>
                </c:pt>
                <c:pt idx="32">
                  <c:v>2</c:v>
                </c:pt>
                <c:pt idx="33">
                  <c:v>6</c:v>
                </c:pt>
                <c:pt idx="34">
                  <c:v>1</c:v>
                </c:pt>
                <c:pt idx="35">
                  <c:v>3</c:v>
                </c:pt>
                <c:pt idx="36">
                  <c:v>2</c:v>
                </c:pt>
                <c:pt idx="37">
                  <c:v>5</c:v>
                </c:pt>
                <c:pt idx="38">
                  <c:v>16</c:v>
                </c:pt>
                <c:pt idx="39">
                  <c:v>14</c:v>
                </c:pt>
                <c:pt idx="40">
                  <c:v>13</c:v>
                </c:pt>
                <c:pt idx="41">
                  <c:v>16</c:v>
                </c:pt>
                <c:pt idx="42">
                  <c:v>11</c:v>
                </c:pt>
                <c:pt idx="43">
                  <c:v>7</c:v>
                </c:pt>
                <c:pt idx="44">
                  <c:v>12</c:v>
                </c:pt>
                <c:pt idx="45">
                  <c:v>9</c:v>
                </c:pt>
                <c:pt idx="46">
                  <c:v>2</c:v>
                </c:pt>
                <c:pt idx="47">
                  <c:v>1</c:v>
                </c:pt>
                <c:pt idx="48">
                  <c:v>13</c:v>
                </c:pt>
                <c:pt idx="49">
                  <c:v>11</c:v>
                </c:pt>
                <c:pt idx="50">
                  <c:v>12</c:v>
                </c:pt>
                <c:pt idx="51">
                  <c:v>6</c:v>
                </c:pt>
                <c:pt idx="52">
                  <c:v>2</c:v>
                </c:pt>
                <c:pt idx="53">
                  <c:v>-2</c:v>
                </c:pt>
                <c:pt idx="54">
                  <c:v>-1</c:v>
                </c:pt>
                <c:pt idx="55">
                  <c:v>-12</c:v>
                </c:pt>
                <c:pt idx="56">
                  <c:v>-4</c:v>
                </c:pt>
                <c:pt idx="57">
                  <c:v>-1</c:v>
                </c:pt>
                <c:pt idx="58">
                  <c:v>-6</c:v>
                </c:pt>
                <c:pt idx="59">
                  <c:v>-6</c:v>
                </c:pt>
                <c:pt idx="60">
                  <c:v>4</c:v>
                </c:pt>
                <c:pt idx="61">
                  <c:v>0</c:v>
                </c:pt>
                <c:pt idx="62">
                  <c:v>-7</c:v>
                </c:pt>
                <c:pt idx="63">
                  <c:v>-4</c:v>
                </c:pt>
                <c:pt idx="64">
                  <c:v>1</c:v>
                </c:pt>
                <c:pt idx="65">
                  <c:v>1</c:v>
                </c:pt>
                <c:pt idx="66">
                  <c:v>3</c:v>
                </c:pt>
                <c:pt idx="67">
                  <c:v>10</c:v>
                </c:pt>
                <c:pt idx="68">
                  <c:v>2</c:v>
                </c:pt>
                <c:pt idx="69">
                  <c:v>12</c:v>
                </c:pt>
                <c:pt idx="70">
                  <c:v>3</c:v>
                </c:pt>
                <c:pt idx="71">
                  <c:v>16</c:v>
                </c:pt>
                <c:pt idx="72">
                  <c:v>15</c:v>
                </c:pt>
                <c:pt idx="73">
                  <c:v>16</c:v>
                </c:pt>
                <c:pt idx="74">
                  <c:v>18</c:v>
                </c:pt>
                <c:pt idx="75">
                  <c:v>10</c:v>
                </c:pt>
                <c:pt idx="76">
                  <c:v>15</c:v>
                </c:pt>
              </c:numCache>
            </c:numRef>
          </c:val>
          <c:extLst xmlns:c16r2="http://schemas.microsoft.com/office/drawing/2015/06/chart">
            <c:ext xmlns:c16="http://schemas.microsoft.com/office/drawing/2014/chart" uri="{C3380CC4-5D6E-409C-BE32-E72D297353CC}">
              <c16:uniqueId val="{00000000-7D23-42A3-890B-C44E7C87A918}"/>
            </c:ext>
          </c:extLst>
        </c:ser>
        <c:dLbls>
          <c:showLegendKey val="0"/>
          <c:showVal val="0"/>
          <c:showCatName val="0"/>
          <c:showSerName val="0"/>
          <c:showPercent val="0"/>
          <c:showBubbleSize val="0"/>
        </c:dLbls>
        <c:gapWidth val="219"/>
        <c:overlap val="-27"/>
        <c:axId val="-1250559232"/>
        <c:axId val="-1250559776"/>
      </c:barChart>
      <c:lineChart>
        <c:grouping val="standard"/>
        <c:varyColors val="0"/>
        <c:ser>
          <c:idx val="1"/>
          <c:order val="1"/>
          <c:tx>
            <c:v>New Orders</c:v>
          </c:tx>
          <c:spPr>
            <a:ln w="34925" cap="rnd">
              <a:solidFill>
                <a:schemeClr val="accent2"/>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Analysis'!$B$61:$BZ$61</c:f>
              <c:numCache>
                <c:formatCode>General</c:formatCode>
                <c:ptCount val="77"/>
                <c:pt idx="0">
                  <c:v>8</c:v>
                </c:pt>
                <c:pt idx="1">
                  <c:v>0</c:v>
                </c:pt>
                <c:pt idx="2">
                  <c:v>-3</c:v>
                </c:pt>
                <c:pt idx="3">
                  <c:v>0</c:v>
                </c:pt>
                <c:pt idx="4">
                  <c:v>0</c:v>
                </c:pt>
                <c:pt idx="5">
                  <c:v>-2</c:v>
                </c:pt>
                <c:pt idx="6">
                  <c:v>-5</c:v>
                </c:pt>
                <c:pt idx="7">
                  <c:v>-1</c:v>
                </c:pt>
                <c:pt idx="8">
                  <c:v>0</c:v>
                </c:pt>
                <c:pt idx="9">
                  <c:v>5</c:v>
                </c:pt>
                <c:pt idx="10">
                  <c:v>-8</c:v>
                </c:pt>
                <c:pt idx="11">
                  <c:v>6</c:v>
                </c:pt>
                <c:pt idx="12">
                  <c:v>-2</c:v>
                </c:pt>
                <c:pt idx="13">
                  <c:v>0</c:v>
                </c:pt>
                <c:pt idx="14">
                  <c:v>8</c:v>
                </c:pt>
                <c:pt idx="15">
                  <c:v>4</c:v>
                </c:pt>
                <c:pt idx="16">
                  <c:v>-4</c:v>
                </c:pt>
                <c:pt idx="17">
                  <c:v>-4</c:v>
                </c:pt>
                <c:pt idx="18">
                  <c:v>-7</c:v>
                </c:pt>
                <c:pt idx="19">
                  <c:v>-3</c:v>
                </c:pt>
                <c:pt idx="20">
                  <c:v>-7</c:v>
                </c:pt>
                <c:pt idx="21">
                  <c:v>-5</c:v>
                </c:pt>
                <c:pt idx="22">
                  <c:v>10</c:v>
                </c:pt>
                <c:pt idx="23">
                  <c:v>6</c:v>
                </c:pt>
                <c:pt idx="24">
                  <c:v>2</c:v>
                </c:pt>
                <c:pt idx="25">
                  <c:v>16</c:v>
                </c:pt>
                <c:pt idx="26">
                  <c:v>0</c:v>
                </c:pt>
                <c:pt idx="27">
                  <c:v>5</c:v>
                </c:pt>
                <c:pt idx="28">
                  <c:v>4</c:v>
                </c:pt>
                <c:pt idx="29">
                  <c:v>13</c:v>
                </c:pt>
                <c:pt idx="30">
                  <c:v>7</c:v>
                </c:pt>
                <c:pt idx="31">
                  <c:v>1</c:v>
                </c:pt>
                <c:pt idx="32">
                  <c:v>0</c:v>
                </c:pt>
                <c:pt idx="33">
                  <c:v>14</c:v>
                </c:pt>
                <c:pt idx="34">
                  <c:v>3</c:v>
                </c:pt>
                <c:pt idx="35">
                  <c:v>1</c:v>
                </c:pt>
                <c:pt idx="36">
                  <c:v>2</c:v>
                </c:pt>
                <c:pt idx="37">
                  <c:v>2</c:v>
                </c:pt>
                <c:pt idx="38">
                  <c:v>9</c:v>
                </c:pt>
                <c:pt idx="39">
                  <c:v>12</c:v>
                </c:pt>
                <c:pt idx="40">
                  <c:v>5</c:v>
                </c:pt>
                <c:pt idx="41">
                  <c:v>13</c:v>
                </c:pt>
                <c:pt idx="42">
                  <c:v>4</c:v>
                </c:pt>
                <c:pt idx="43">
                  <c:v>4</c:v>
                </c:pt>
                <c:pt idx="44">
                  <c:v>9</c:v>
                </c:pt>
                <c:pt idx="45">
                  <c:v>7</c:v>
                </c:pt>
                <c:pt idx="46">
                  <c:v>5</c:v>
                </c:pt>
                <c:pt idx="47">
                  <c:v>6</c:v>
                </c:pt>
                <c:pt idx="48">
                  <c:v>2</c:v>
                </c:pt>
                <c:pt idx="49">
                  <c:v>3</c:v>
                </c:pt>
                <c:pt idx="50">
                  <c:v>12</c:v>
                </c:pt>
                <c:pt idx="51">
                  <c:v>7</c:v>
                </c:pt>
                <c:pt idx="52">
                  <c:v>0</c:v>
                </c:pt>
                <c:pt idx="53">
                  <c:v>-6</c:v>
                </c:pt>
                <c:pt idx="54">
                  <c:v>-1</c:v>
                </c:pt>
                <c:pt idx="55">
                  <c:v>-8</c:v>
                </c:pt>
                <c:pt idx="56">
                  <c:v>0</c:v>
                </c:pt>
                <c:pt idx="57">
                  <c:v>4</c:v>
                </c:pt>
                <c:pt idx="58">
                  <c:v>-6</c:v>
                </c:pt>
                <c:pt idx="59">
                  <c:v>-2</c:v>
                </c:pt>
                <c:pt idx="60">
                  <c:v>11</c:v>
                </c:pt>
                <c:pt idx="61">
                  <c:v>5</c:v>
                </c:pt>
                <c:pt idx="62">
                  <c:v>-7</c:v>
                </c:pt>
                <c:pt idx="63">
                  <c:v>-1</c:v>
                </c:pt>
                <c:pt idx="64">
                  <c:v>4</c:v>
                </c:pt>
                <c:pt idx="65">
                  <c:v>8</c:v>
                </c:pt>
                <c:pt idx="66">
                  <c:v>1</c:v>
                </c:pt>
                <c:pt idx="67">
                  <c:v>11</c:v>
                </c:pt>
                <c:pt idx="68">
                  <c:v>11</c:v>
                </c:pt>
                <c:pt idx="69">
                  <c:v>11</c:v>
                </c:pt>
                <c:pt idx="70">
                  <c:v>2</c:v>
                </c:pt>
                <c:pt idx="71">
                  <c:v>12</c:v>
                </c:pt>
                <c:pt idx="72">
                  <c:v>9</c:v>
                </c:pt>
                <c:pt idx="73">
                  <c:v>14</c:v>
                </c:pt>
                <c:pt idx="74">
                  <c:v>16</c:v>
                </c:pt>
                <c:pt idx="75">
                  <c:v>14</c:v>
                </c:pt>
                <c:pt idx="76">
                  <c:v>10</c:v>
                </c:pt>
              </c:numCache>
            </c:numRef>
          </c:val>
          <c:smooth val="0"/>
          <c:extLst xmlns:c16r2="http://schemas.microsoft.com/office/drawing/2015/06/chart">
            <c:ext xmlns:c16="http://schemas.microsoft.com/office/drawing/2014/chart" uri="{C3380CC4-5D6E-409C-BE32-E72D297353CC}">
              <c16:uniqueId val="{00000001-7D23-42A3-890B-C44E7C87A918}"/>
            </c:ext>
          </c:extLst>
        </c:ser>
        <c:ser>
          <c:idx val="2"/>
          <c:order val="2"/>
          <c:tx>
            <c:v>Production</c:v>
          </c:tx>
          <c:spPr>
            <a:ln w="34925" cap="rnd">
              <a:solidFill>
                <a:schemeClr val="bg1"/>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Analysis'!$B$81:$BZ$81</c:f>
              <c:numCache>
                <c:formatCode>General</c:formatCode>
                <c:ptCount val="77"/>
                <c:pt idx="0">
                  <c:v>7</c:v>
                </c:pt>
                <c:pt idx="1">
                  <c:v>-2</c:v>
                </c:pt>
                <c:pt idx="2">
                  <c:v>-3</c:v>
                </c:pt>
                <c:pt idx="3">
                  <c:v>0</c:v>
                </c:pt>
                <c:pt idx="4">
                  <c:v>0</c:v>
                </c:pt>
                <c:pt idx="5">
                  <c:v>0</c:v>
                </c:pt>
                <c:pt idx="6">
                  <c:v>-4</c:v>
                </c:pt>
                <c:pt idx="7">
                  <c:v>-4</c:v>
                </c:pt>
                <c:pt idx="8">
                  <c:v>0</c:v>
                </c:pt>
                <c:pt idx="9">
                  <c:v>4</c:v>
                </c:pt>
                <c:pt idx="10">
                  <c:v>-3</c:v>
                </c:pt>
                <c:pt idx="11">
                  <c:v>5</c:v>
                </c:pt>
                <c:pt idx="12">
                  <c:v>4</c:v>
                </c:pt>
                <c:pt idx="13">
                  <c:v>0</c:v>
                </c:pt>
                <c:pt idx="14">
                  <c:v>8</c:v>
                </c:pt>
                <c:pt idx="15">
                  <c:v>5</c:v>
                </c:pt>
                <c:pt idx="16">
                  <c:v>1</c:v>
                </c:pt>
                <c:pt idx="17">
                  <c:v>-5</c:v>
                </c:pt>
                <c:pt idx="18">
                  <c:v>-7</c:v>
                </c:pt>
                <c:pt idx="19">
                  <c:v>-3</c:v>
                </c:pt>
                <c:pt idx="20">
                  <c:v>0</c:v>
                </c:pt>
                <c:pt idx="21">
                  <c:v>-1</c:v>
                </c:pt>
                <c:pt idx="22">
                  <c:v>1</c:v>
                </c:pt>
                <c:pt idx="23">
                  <c:v>-2</c:v>
                </c:pt>
                <c:pt idx="24">
                  <c:v>-1</c:v>
                </c:pt>
                <c:pt idx="25">
                  <c:v>15</c:v>
                </c:pt>
                <c:pt idx="26">
                  <c:v>5</c:v>
                </c:pt>
                <c:pt idx="27">
                  <c:v>6</c:v>
                </c:pt>
                <c:pt idx="28">
                  <c:v>3</c:v>
                </c:pt>
                <c:pt idx="29">
                  <c:v>5</c:v>
                </c:pt>
                <c:pt idx="30">
                  <c:v>-1</c:v>
                </c:pt>
                <c:pt idx="31">
                  <c:v>2</c:v>
                </c:pt>
                <c:pt idx="32">
                  <c:v>8</c:v>
                </c:pt>
                <c:pt idx="33">
                  <c:v>8</c:v>
                </c:pt>
                <c:pt idx="34">
                  <c:v>1</c:v>
                </c:pt>
                <c:pt idx="35">
                  <c:v>3</c:v>
                </c:pt>
                <c:pt idx="36">
                  <c:v>6</c:v>
                </c:pt>
                <c:pt idx="37">
                  <c:v>2</c:v>
                </c:pt>
                <c:pt idx="38">
                  <c:v>13</c:v>
                </c:pt>
                <c:pt idx="39">
                  <c:v>13</c:v>
                </c:pt>
                <c:pt idx="40">
                  <c:v>10</c:v>
                </c:pt>
                <c:pt idx="41">
                  <c:v>15</c:v>
                </c:pt>
                <c:pt idx="42">
                  <c:v>9</c:v>
                </c:pt>
                <c:pt idx="43">
                  <c:v>8</c:v>
                </c:pt>
                <c:pt idx="44">
                  <c:v>10</c:v>
                </c:pt>
                <c:pt idx="45">
                  <c:v>7</c:v>
                </c:pt>
                <c:pt idx="46">
                  <c:v>0</c:v>
                </c:pt>
                <c:pt idx="47">
                  <c:v>7</c:v>
                </c:pt>
                <c:pt idx="48">
                  <c:v>9</c:v>
                </c:pt>
                <c:pt idx="49">
                  <c:v>4</c:v>
                </c:pt>
                <c:pt idx="50">
                  <c:v>13</c:v>
                </c:pt>
                <c:pt idx="51">
                  <c:v>6</c:v>
                </c:pt>
                <c:pt idx="52">
                  <c:v>5</c:v>
                </c:pt>
                <c:pt idx="53">
                  <c:v>-8</c:v>
                </c:pt>
                <c:pt idx="54">
                  <c:v>-4</c:v>
                </c:pt>
                <c:pt idx="55">
                  <c:v>-2</c:v>
                </c:pt>
                <c:pt idx="56">
                  <c:v>2</c:v>
                </c:pt>
                <c:pt idx="57">
                  <c:v>3</c:v>
                </c:pt>
                <c:pt idx="58">
                  <c:v>-3</c:v>
                </c:pt>
                <c:pt idx="59">
                  <c:v>-5</c:v>
                </c:pt>
                <c:pt idx="60">
                  <c:v>2</c:v>
                </c:pt>
                <c:pt idx="61">
                  <c:v>5</c:v>
                </c:pt>
                <c:pt idx="62">
                  <c:v>-4</c:v>
                </c:pt>
                <c:pt idx="63">
                  <c:v>1</c:v>
                </c:pt>
                <c:pt idx="64">
                  <c:v>2</c:v>
                </c:pt>
                <c:pt idx="65">
                  <c:v>9</c:v>
                </c:pt>
                <c:pt idx="66">
                  <c:v>5</c:v>
                </c:pt>
                <c:pt idx="67">
                  <c:v>13</c:v>
                </c:pt>
                <c:pt idx="68">
                  <c:v>2</c:v>
                </c:pt>
                <c:pt idx="69">
                  <c:v>10</c:v>
                </c:pt>
                <c:pt idx="70">
                  <c:v>2</c:v>
                </c:pt>
                <c:pt idx="71">
                  <c:v>9</c:v>
                </c:pt>
                <c:pt idx="72">
                  <c:v>11</c:v>
                </c:pt>
                <c:pt idx="73">
                  <c:v>13</c:v>
                </c:pt>
                <c:pt idx="74">
                  <c:v>14</c:v>
                </c:pt>
                <c:pt idx="75">
                  <c:v>1</c:v>
                </c:pt>
                <c:pt idx="76">
                  <c:v>13</c:v>
                </c:pt>
              </c:numCache>
            </c:numRef>
          </c:val>
          <c:smooth val="0"/>
          <c:extLst xmlns:c16r2="http://schemas.microsoft.com/office/drawing/2015/06/chart">
            <c:ext xmlns:c16="http://schemas.microsoft.com/office/drawing/2014/chart" uri="{C3380CC4-5D6E-409C-BE32-E72D297353CC}">
              <c16:uniqueId val="{00000002-7D23-42A3-890B-C44E7C87A918}"/>
            </c:ext>
          </c:extLst>
        </c:ser>
        <c:ser>
          <c:idx val="3"/>
          <c:order val="3"/>
          <c:tx>
            <c:v>Employment</c:v>
          </c:tx>
          <c:spPr>
            <a:ln w="34925" cap="rnd">
              <a:solidFill>
                <a:schemeClr val="accent4"/>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Analysis'!$B$101:$BZ$101</c:f>
              <c:numCache>
                <c:formatCode>General</c:formatCode>
                <c:ptCount val="77"/>
                <c:pt idx="0">
                  <c:v>0</c:v>
                </c:pt>
                <c:pt idx="1">
                  <c:v>7</c:v>
                </c:pt>
                <c:pt idx="2">
                  <c:v>-4</c:v>
                </c:pt>
                <c:pt idx="3">
                  <c:v>0</c:v>
                </c:pt>
                <c:pt idx="4">
                  <c:v>8</c:v>
                </c:pt>
                <c:pt idx="5">
                  <c:v>6</c:v>
                </c:pt>
                <c:pt idx="6">
                  <c:v>-6</c:v>
                </c:pt>
                <c:pt idx="7">
                  <c:v>-6</c:v>
                </c:pt>
                <c:pt idx="8">
                  <c:v>-3</c:v>
                </c:pt>
                <c:pt idx="9">
                  <c:v>-3</c:v>
                </c:pt>
                <c:pt idx="10">
                  <c:v>3</c:v>
                </c:pt>
                <c:pt idx="11">
                  <c:v>2</c:v>
                </c:pt>
                <c:pt idx="12">
                  <c:v>-5</c:v>
                </c:pt>
                <c:pt idx="13">
                  <c:v>-6</c:v>
                </c:pt>
                <c:pt idx="14">
                  <c:v>-3</c:v>
                </c:pt>
                <c:pt idx="15">
                  <c:v>7</c:v>
                </c:pt>
                <c:pt idx="16">
                  <c:v>-5</c:v>
                </c:pt>
                <c:pt idx="17">
                  <c:v>-5</c:v>
                </c:pt>
                <c:pt idx="18">
                  <c:v>-4</c:v>
                </c:pt>
                <c:pt idx="19">
                  <c:v>5</c:v>
                </c:pt>
                <c:pt idx="20">
                  <c:v>6</c:v>
                </c:pt>
                <c:pt idx="21">
                  <c:v>-1</c:v>
                </c:pt>
                <c:pt idx="22">
                  <c:v>-1</c:v>
                </c:pt>
                <c:pt idx="23">
                  <c:v>6</c:v>
                </c:pt>
                <c:pt idx="24">
                  <c:v>1</c:v>
                </c:pt>
                <c:pt idx="25">
                  <c:v>14</c:v>
                </c:pt>
                <c:pt idx="26">
                  <c:v>12</c:v>
                </c:pt>
                <c:pt idx="27">
                  <c:v>9</c:v>
                </c:pt>
                <c:pt idx="28">
                  <c:v>11</c:v>
                </c:pt>
                <c:pt idx="29">
                  <c:v>5</c:v>
                </c:pt>
                <c:pt idx="30">
                  <c:v>9</c:v>
                </c:pt>
                <c:pt idx="31">
                  <c:v>-1</c:v>
                </c:pt>
                <c:pt idx="32">
                  <c:v>0</c:v>
                </c:pt>
                <c:pt idx="33">
                  <c:v>-1</c:v>
                </c:pt>
                <c:pt idx="34">
                  <c:v>1</c:v>
                </c:pt>
                <c:pt idx="35">
                  <c:v>-4</c:v>
                </c:pt>
                <c:pt idx="36">
                  <c:v>5</c:v>
                </c:pt>
                <c:pt idx="37">
                  <c:v>6</c:v>
                </c:pt>
                <c:pt idx="38">
                  <c:v>1</c:v>
                </c:pt>
                <c:pt idx="39">
                  <c:v>11</c:v>
                </c:pt>
                <c:pt idx="40">
                  <c:v>0</c:v>
                </c:pt>
                <c:pt idx="41">
                  <c:v>10</c:v>
                </c:pt>
                <c:pt idx="42">
                  <c:v>-2</c:v>
                </c:pt>
                <c:pt idx="43">
                  <c:v>2</c:v>
                </c:pt>
                <c:pt idx="44">
                  <c:v>0</c:v>
                </c:pt>
                <c:pt idx="45">
                  <c:v>0</c:v>
                </c:pt>
                <c:pt idx="46">
                  <c:v>4</c:v>
                </c:pt>
                <c:pt idx="47">
                  <c:v>3</c:v>
                </c:pt>
                <c:pt idx="48">
                  <c:v>8</c:v>
                </c:pt>
                <c:pt idx="49">
                  <c:v>8</c:v>
                </c:pt>
                <c:pt idx="50">
                  <c:v>0</c:v>
                </c:pt>
                <c:pt idx="51">
                  <c:v>2</c:v>
                </c:pt>
                <c:pt idx="52">
                  <c:v>7</c:v>
                </c:pt>
                <c:pt idx="53">
                  <c:v>4</c:v>
                </c:pt>
                <c:pt idx="54">
                  <c:v>-4</c:v>
                </c:pt>
                <c:pt idx="55">
                  <c:v>-5</c:v>
                </c:pt>
                <c:pt idx="56">
                  <c:v>-2</c:v>
                </c:pt>
                <c:pt idx="57">
                  <c:v>-4</c:v>
                </c:pt>
                <c:pt idx="58">
                  <c:v>-4</c:v>
                </c:pt>
                <c:pt idx="59">
                  <c:v>-6</c:v>
                </c:pt>
                <c:pt idx="60">
                  <c:v>0</c:v>
                </c:pt>
                <c:pt idx="61">
                  <c:v>-3</c:v>
                </c:pt>
                <c:pt idx="62">
                  <c:v>-11</c:v>
                </c:pt>
                <c:pt idx="63">
                  <c:v>-9</c:v>
                </c:pt>
                <c:pt idx="64">
                  <c:v>-7</c:v>
                </c:pt>
                <c:pt idx="65">
                  <c:v>-8</c:v>
                </c:pt>
                <c:pt idx="66">
                  <c:v>5</c:v>
                </c:pt>
                <c:pt idx="67">
                  <c:v>0</c:v>
                </c:pt>
                <c:pt idx="68">
                  <c:v>-1</c:v>
                </c:pt>
                <c:pt idx="69">
                  <c:v>4</c:v>
                </c:pt>
                <c:pt idx="70">
                  <c:v>-1</c:v>
                </c:pt>
                <c:pt idx="71">
                  <c:v>6</c:v>
                </c:pt>
                <c:pt idx="72">
                  <c:v>11</c:v>
                </c:pt>
                <c:pt idx="73">
                  <c:v>14</c:v>
                </c:pt>
                <c:pt idx="74">
                  <c:v>11</c:v>
                </c:pt>
                <c:pt idx="75">
                  <c:v>9</c:v>
                </c:pt>
                <c:pt idx="76">
                  <c:v>10</c:v>
                </c:pt>
              </c:numCache>
            </c:numRef>
          </c:val>
          <c:smooth val="0"/>
          <c:extLst xmlns:c16r2="http://schemas.microsoft.com/office/drawing/2015/06/chart">
            <c:ext xmlns:c16="http://schemas.microsoft.com/office/drawing/2014/chart" uri="{C3380CC4-5D6E-409C-BE32-E72D297353CC}">
              <c16:uniqueId val="{00000003-7D23-42A3-890B-C44E7C87A918}"/>
            </c:ext>
          </c:extLst>
        </c:ser>
        <c:ser>
          <c:idx val="4"/>
          <c:order val="4"/>
          <c:tx>
            <c:v>Deliveries</c:v>
          </c:tx>
          <c:spPr>
            <a:ln w="34925" cap="rnd">
              <a:solidFill>
                <a:schemeClr val="accent5"/>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Analysis'!$B$121:$BZ$121</c:f>
              <c:numCache>
                <c:formatCode>General</c:formatCode>
                <c:ptCount val="77"/>
                <c:pt idx="0">
                  <c:v>0</c:v>
                </c:pt>
                <c:pt idx="1">
                  <c:v>-9</c:v>
                </c:pt>
                <c:pt idx="2">
                  <c:v>-9</c:v>
                </c:pt>
                <c:pt idx="3">
                  <c:v>-7</c:v>
                </c:pt>
                <c:pt idx="4">
                  <c:v>-6</c:v>
                </c:pt>
                <c:pt idx="5">
                  <c:v>0</c:v>
                </c:pt>
                <c:pt idx="6">
                  <c:v>0</c:v>
                </c:pt>
                <c:pt idx="7">
                  <c:v>-3</c:v>
                </c:pt>
                <c:pt idx="8">
                  <c:v>0</c:v>
                </c:pt>
                <c:pt idx="9">
                  <c:v>5</c:v>
                </c:pt>
                <c:pt idx="10">
                  <c:v>-1</c:v>
                </c:pt>
                <c:pt idx="11">
                  <c:v>6</c:v>
                </c:pt>
                <c:pt idx="12">
                  <c:v>-5</c:v>
                </c:pt>
                <c:pt idx="13">
                  <c:v>-5</c:v>
                </c:pt>
                <c:pt idx="14">
                  <c:v>0</c:v>
                </c:pt>
                <c:pt idx="15">
                  <c:v>0</c:v>
                </c:pt>
                <c:pt idx="16">
                  <c:v>-6</c:v>
                </c:pt>
                <c:pt idx="17">
                  <c:v>0</c:v>
                </c:pt>
                <c:pt idx="18">
                  <c:v>0</c:v>
                </c:pt>
                <c:pt idx="19">
                  <c:v>0</c:v>
                </c:pt>
                <c:pt idx="20">
                  <c:v>-7</c:v>
                </c:pt>
                <c:pt idx="21">
                  <c:v>0</c:v>
                </c:pt>
                <c:pt idx="22">
                  <c:v>-4</c:v>
                </c:pt>
                <c:pt idx="23">
                  <c:v>2</c:v>
                </c:pt>
                <c:pt idx="24">
                  <c:v>-7</c:v>
                </c:pt>
                <c:pt idx="25">
                  <c:v>-10</c:v>
                </c:pt>
                <c:pt idx="26">
                  <c:v>-11</c:v>
                </c:pt>
                <c:pt idx="27">
                  <c:v>-8</c:v>
                </c:pt>
                <c:pt idx="28">
                  <c:v>-7</c:v>
                </c:pt>
                <c:pt idx="29">
                  <c:v>-1</c:v>
                </c:pt>
                <c:pt idx="30">
                  <c:v>0</c:v>
                </c:pt>
                <c:pt idx="31">
                  <c:v>-5</c:v>
                </c:pt>
                <c:pt idx="32">
                  <c:v>-8</c:v>
                </c:pt>
                <c:pt idx="33">
                  <c:v>1</c:v>
                </c:pt>
                <c:pt idx="34">
                  <c:v>2</c:v>
                </c:pt>
                <c:pt idx="35">
                  <c:v>0</c:v>
                </c:pt>
                <c:pt idx="36">
                  <c:v>-2</c:v>
                </c:pt>
                <c:pt idx="37">
                  <c:v>-6</c:v>
                </c:pt>
                <c:pt idx="38">
                  <c:v>-5</c:v>
                </c:pt>
                <c:pt idx="39">
                  <c:v>-10</c:v>
                </c:pt>
                <c:pt idx="40">
                  <c:v>-4</c:v>
                </c:pt>
                <c:pt idx="41">
                  <c:v>-4</c:v>
                </c:pt>
                <c:pt idx="42">
                  <c:v>-11</c:v>
                </c:pt>
                <c:pt idx="43">
                  <c:v>0</c:v>
                </c:pt>
                <c:pt idx="44">
                  <c:v>-11</c:v>
                </c:pt>
                <c:pt idx="45">
                  <c:v>-6</c:v>
                </c:pt>
                <c:pt idx="46">
                  <c:v>-3</c:v>
                </c:pt>
                <c:pt idx="47">
                  <c:v>0</c:v>
                </c:pt>
                <c:pt idx="48">
                  <c:v>0</c:v>
                </c:pt>
                <c:pt idx="49">
                  <c:v>1</c:v>
                </c:pt>
                <c:pt idx="50">
                  <c:v>-7</c:v>
                </c:pt>
                <c:pt idx="51">
                  <c:v>0</c:v>
                </c:pt>
                <c:pt idx="52">
                  <c:v>2</c:v>
                </c:pt>
                <c:pt idx="53">
                  <c:v>4</c:v>
                </c:pt>
                <c:pt idx="54">
                  <c:v>1</c:v>
                </c:pt>
                <c:pt idx="55">
                  <c:v>5</c:v>
                </c:pt>
                <c:pt idx="56">
                  <c:v>0</c:v>
                </c:pt>
                <c:pt idx="57">
                  <c:v>4</c:v>
                </c:pt>
                <c:pt idx="58">
                  <c:v>3</c:v>
                </c:pt>
                <c:pt idx="59">
                  <c:v>4</c:v>
                </c:pt>
                <c:pt idx="60">
                  <c:v>-8</c:v>
                </c:pt>
                <c:pt idx="61">
                  <c:v>-1</c:v>
                </c:pt>
                <c:pt idx="62">
                  <c:v>-10</c:v>
                </c:pt>
                <c:pt idx="63">
                  <c:v>-2</c:v>
                </c:pt>
                <c:pt idx="64">
                  <c:v>-13</c:v>
                </c:pt>
                <c:pt idx="65">
                  <c:v>1</c:v>
                </c:pt>
                <c:pt idx="66">
                  <c:v>0</c:v>
                </c:pt>
                <c:pt idx="67">
                  <c:v>-2</c:v>
                </c:pt>
                <c:pt idx="68">
                  <c:v>-1</c:v>
                </c:pt>
                <c:pt idx="69">
                  <c:v>-3</c:v>
                </c:pt>
                <c:pt idx="70">
                  <c:v>-10</c:v>
                </c:pt>
                <c:pt idx="71">
                  <c:v>-5</c:v>
                </c:pt>
                <c:pt idx="72">
                  <c:v>-12</c:v>
                </c:pt>
                <c:pt idx="73">
                  <c:v>-12</c:v>
                </c:pt>
                <c:pt idx="74">
                  <c:v>-9</c:v>
                </c:pt>
                <c:pt idx="75">
                  <c:v>-4</c:v>
                </c:pt>
                <c:pt idx="76">
                  <c:v>-5</c:v>
                </c:pt>
              </c:numCache>
            </c:numRef>
          </c:val>
          <c:smooth val="0"/>
          <c:extLst xmlns:c16r2="http://schemas.microsoft.com/office/drawing/2015/06/chart">
            <c:ext xmlns:c16="http://schemas.microsoft.com/office/drawing/2014/chart" uri="{C3380CC4-5D6E-409C-BE32-E72D297353CC}">
              <c16:uniqueId val="{00000004-7D23-42A3-890B-C44E7C87A918}"/>
            </c:ext>
          </c:extLst>
        </c:ser>
        <c:ser>
          <c:idx val="5"/>
          <c:order val="5"/>
          <c:tx>
            <c:v>Inventories</c:v>
          </c:tx>
          <c:spPr>
            <a:ln w="34925" cap="rnd">
              <a:solidFill>
                <a:schemeClr val="accent6"/>
              </a:solidFill>
              <a:round/>
            </a:ln>
            <a:effectLst>
              <a:outerShdw blurRad="57150" dist="19050" dir="5400000" algn="ctr" rotWithShape="0">
                <a:srgbClr val="000000">
                  <a:alpha val="63000"/>
                </a:srgbClr>
              </a:outerShdw>
            </a:effectLst>
          </c:spPr>
          <c:marker>
            <c:symbol val="none"/>
          </c:marker>
          <c:cat>
            <c:strRef>
              <c:f>'MAIN Analysis'!$B$27:$BZ$27</c:f>
              <c:strCache>
                <c:ptCount val="77"/>
                <c:pt idx="0">
                  <c:v>January 2015</c:v>
                </c:pt>
                <c:pt idx="1">
                  <c:v>February 2015</c:v>
                </c:pt>
                <c:pt idx="2">
                  <c:v>March 2015</c:v>
                </c:pt>
                <c:pt idx="3">
                  <c:v>April 2015</c:v>
                </c:pt>
                <c:pt idx="4">
                  <c:v>May 2015</c:v>
                </c:pt>
                <c:pt idx="5">
                  <c:v>June 2015</c:v>
                </c:pt>
                <c:pt idx="6">
                  <c:v>August 2015</c:v>
                </c:pt>
                <c:pt idx="7">
                  <c:v>Suptember 2015</c:v>
                </c:pt>
                <c:pt idx="8">
                  <c:v>October 2015</c:v>
                </c:pt>
                <c:pt idx="9">
                  <c:v>November 2015</c:v>
                </c:pt>
                <c:pt idx="10">
                  <c:v>December 2015</c:v>
                </c:pt>
                <c:pt idx="11">
                  <c:v>January 2016</c:v>
                </c:pt>
                <c:pt idx="12">
                  <c:v>February 2016</c:v>
                </c:pt>
                <c:pt idx="13">
                  <c:v>March 2016</c:v>
                </c:pt>
                <c:pt idx="14">
                  <c:v>April 2016</c:v>
                </c:pt>
                <c:pt idx="15">
                  <c:v>May 2016</c:v>
                </c:pt>
                <c:pt idx="16">
                  <c:v>June 2016</c:v>
                </c:pt>
                <c:pt idx="17">
                  <c:v>July 2016</c:v>
                </c:pt>
                <c:pt idx="18">
                  <c:v>August 2016</c:v>
                </c:pt>
                <c:pt idx="19">
                  <c:v>September 2016</c:v>
                </c:pt>
                <c:pt idx="20">
                  <c:v>October 2016</c:v>
                </c:pt>
                <c:pt idx="21">
                  <c:v>November 2016</c:v>
                </c:pt>
                <c:pt idx="22">
                  <c:v>December 2016</c:v>
                </c:pt>
                <c:pt idx="23">
                  <c:v>January 2017</c:v>
                </c:pt>
                <c:pt idx="24">
                  <c:v>February 2017</c:v>
                </c:pt>
                <c:pt idx="25">
                  <c:v>March 2017</c:v>
                </c:pt>
                <c:pt idx="26">
                  <c:v>April 2017</c:v>
                </c:pt>
                <c:pt idx="27">
                  <c:v>May 2017</c:v>
                </c:pt>
                <c:pt idx="28">
                  <c:v>June 2017</c:v>
                </c:pt>
                <c:pt idx="29">
                  <c:v>July 2017</c:v>
                </c:pt>
                <c:pt idx="30">
                  <c:v>August 2017</c:v>
                </c:pt>
                <c:pt idx="31">
                  <c:v>September 2017</c:v>
                </c:pt>
                <c:pt idx="32">
                  <c:v>October 2017</c:v>
                </c:pt>
                <c:pt idx="33">
                  <c:v>November 2017</c:v>
                </c:pt>
                <c:pt idx="34">
                  <c:v>December 2017</c:v>
                </c:pt>
                <c:pt idx="35">
                  <c:v>January 2018</c:v>
                </c:pt>
                <c:pt idx="36">
                  <c:v>Frebruary 2018</c:v>
                </c:pt>
                <c:pt idx="37">
                  <c:v>March 2018</c:v>
                </c:pt>
                <c:pt idx="38">
                  <c:v>April 2018</c:v>
                </c:pt>
                <c:pt idx="39">
                  <c:v>May 2018</c:v>
                </c:pt>
                <c:pt idx="40">
                  <c:v>June 2018</c:v>
                </c:pt>
                <c:pt idx="41">
                  <c:v>July 2018</c:v>
                </c:pt>
                <c:pt idx="42">
                  <c:v>August 2018</c:v>
                </c:pt>
                <c:pt idx="43">
                  <c:v>September 2018</c:v>
                </c:pt>
                <c:pt idx="44">
                  <c:v>October 2018</c:v>
                </c:pt>
                <c:pt idx="45">
                  <c:v>November 2018</c:v>
                </c:pt>
                <c:pt idx="46">
                  <c:v>December 2018</c:v>
                </c:pt>
                <c:pt idx="47">
                  <c:v>January 2019</c:v>
                </c:pt>
                <c:pt idx="48">
                  <c:v>February 2019</c:v>
                </c:pt>
                <c:pt idx="49">
                  <c:v>March 2019</c:v>
                </c:pt>
                <c:pt idx="50">
                  <c:v>April 2019</c:v>
                </c:pt>
                <c:pt idx="51">
                  <c:v>May 2019</c:v>
                </c:pt>
                <c:pt idx="52">
                  <c:v>June 2019</c:v>
                </c:pt>
                <c:pt idx="53">
                  <c:v>July 2019</c:v>
                </c:pt>
                <c:pt idx="54">
                  <c:v>August 2019</c:v>
                </c:pt>
                <c:pt idx="55">
                  <c:v>September 2019</c:v>
                </c:pt>
                <c:pt idx="56">
                  <c:v>October 2019</c:v>
                </c:pt>
                <c:pt idx="57">
                  <c:v>November 2019</c:v>
                </c:pt>
                <c:pt idx="58">
                  <c:v>December 2019</c:v>
                </c:pt>
                <c:pt idx="59">
                  <c:v>January 2020</c:v>
                </c:pt>
                <c:pt idx="60">
                  <c:v>February 2020</c:v>
                </c:pt>
                <c:pt idx="61">
                  <c:v>March 2020</c:v>
                </c:pt>
                <c:pt idx="62">
                  <c:v>April 2020</c:v>
                </c:pt>
                <c:pt idx="63">
                  <c:v>May 2020</c:v>
                </c:pt>
                <c:pt idx="64">
                  <c:v>June 2020</c:v>
                </c:pt>
                <c:pt idx="65">
                  <c:v>July 2020</c:v>
                </c:pt>
                <c:pt idx="66">
                  <c:v>August 2020</c:v>
                </c:pt>
                <c:pt idx="67">
                  <c:v>September 2020</c:v>
                </c:pt>
                <c:pt idx="68">
                  <c:v>October 2020</c:v>
                </c:pt>
                <c:pt idx="69">
                  <c:v>November 2020</c:v>
                </c:pt>
                <c:pt idx="70">
                  <c:v>December 2020</c:v>
                </c:pt>
                <c:pt idx="71">
                  <c:v>яну.21</c:v>
                </c:pt>
                <c:pt idx="72">
                  <c:v>фев.21</c:v>
                </c:pt>
                <c:pt idx="73">
                  <c:v>мар.21</c:v>
                </c:pt>
                <c:pt idx="74">
                  <c:v>апр.21</c:v>
                </c:pt>
                <c:pt idx="75">
                  <c:v>May.21</c:v>
                </c:pt>
                <c:pt idx="76">
                  <c:v>Jun.21</c:v>
                </c:pt>
              </c:strCache>
            </c:strRef>
          </c:cat>
          <c:val>
            <c:numRef>
              <c:f>'MAIN Analysis'!$B$141:$BZ$141</c:f>
              <c:numCache>
                <c:formatCode>General</c:formatCode>
                <c:ptCount val="77"/>
                <c:pt idx="0">
                  <c:v>-3</c:v>
                </c:pt>
                <c:pt idx="1">
                  <c:v>-4</c:v>
                </c:pt>
                <c:pt idx="2">
                  <c:v>0</c:v>
                </c:pt>
                <c:pt idx="3">
                  <c:v>0</c:v>
                </c:pt>
                <c:pt idx="4">
                  <c:v>7</c:v>
                </c:pt>
                <c:pt idx="5">
                  <c:v>9</c:v>
                </c:pt>
                <c:pt idx="6">
                  <c:v>0</c:v>
                </c:pt>
                <c:pt idx="7">
                  <c:v>-5</c:v>
                </c:pt>
                <c:pt idx="8">
                  <c:v>-7</c:v>
                </c:pt>
                <c:pt idx="9">
                  <c:v>-9</c:v>
                </c:pt>
                <c:pt idx="10">
                  <c:v>-7</c:v>
                </c:pt>
                <c:pt idx="11">
                  <c:v>-10</c:v>
                </c:pt>
                <c:pt idx="12">
                  <c:v>5</c:v>
                </c:pt>
                <c:pt idx="13">
                  <c:v>-7</c:v>
                </c:pt>
                <c:pt idx="14">
                  <c:v>-6</c:v>
                </c:pt>
                <c:pt idx="15">
                  <c:v>-9</c:v>
                </c:pt>
                <c:pt idx="16">
                  <c:v>-1</c:v>
                </c:pt>
                <c:pt idx="17">
                  <c:v>-3</c:v>
                </c:pt>
                <c:pt idx="18">
                  <c:v>-2</c:v>
                </c:pt>
                <c:pt idx="19">
                  <c:v>0</c:v>
                </c:pt>
                <c:pt idx="20">
                  <c:v>-8</c:v>
                </c:pt>
                <c:pt idx="21">
                  <c:v>0</c:v>
                </c:pt>
                <c:pt idx="22">
                  <c:v>-8</c:v>
                </c:pt>
                <c:pt idx="23">
                  <c:v>-3</c:v>
                </c:pt>
                <c:pt idx="24">
                  <c:v>6</c:v>
                </c:pt>
                <c:pt idx="25">
                  <c:v>5</c:v>
                </c:pt>
                <c:pt idx="26">
                  <c:v>7</c:v>
                </c:pt>
                <c:pt idx="27">
                  <c:v>-4</c:v>
                </c:pt>
                <c:pt idx="28">
                  <c:v>0</c:v>
                </c:pt>
                <c:pt idx="29">
                  <c:v>7</c:v>
                </c:pt>
                <c:pt idx="30">
                  <c:v>11</c:v>
                </c:pt>
                <c:pt idx="31">
                  <c:v>-1</c:v>
                </c:pt>
                <c:pt idx="32">
                  <c:v>-7</c:v>
                </c:pt>
                <c:pt idx="33">
                  <c:v>-5</c:v>
                </c:pt>
                <c:pt idx="34">
                  <c:v>2</c:v>
                </c:pt>
                <c:pt idx="35">
                  <c:v>1</c:v>
                </c:pt>
                <c:pt idx="36">
                  <c:v>11</c:v>
                </c:pt>
                <c:pt idx="37">
                  <c:v>0</c:v>
                </c:pt>
                <c:pt idx="38">
                  <c:v>7</c:v>
                </c:pt>
                <c:pt idx="39">
                  <c:v>4</c:v>
                </c:pt>
                <c:pt idx="40">
                  <c:v>7</c:v>
                </c:pt>
                <c:pt idx="41">
                  <c:v>8</c:v>
                </c:pt>
                <c:pt idx="42">
                  <c:v>11</c:v>
                </c:pt>
                <c:pt idx="43">
                  <c:v>8</c:v>
                </c:pt>
                <c:pt idx="44">
                  <c:v>2</c:v>
                </c:pt>
                <c:pt idx="45">
                  <c:v>3</c:v>
                </c:pt>
                <c:pt idx="46">
                  <c:v>-2</c:v>
                </c:pt>
                <c:pt idx="47">
                  <c:v>-5</c:v>
                </c:pt>
                <c:pt idx="48">
                  <c:v>3</c:v>
                </c:pt>
                <c:pt idx="49">
                  <c:v>6</c:v>
                </c:pt>
                <c:pt idx="50">
                  <c:v>2</c:v>
                </c:pt>
                <c:pt idx="51">
                  <c:v>4</c:v>
                </c:pt>
                <c:pt idx="52">
                  <c:v>3</c:v>
                </c:pt>
                <c:pt idx="53">
                  <c:v>5</c:v>
                </c:pt>
                <c:pt idx="54">
                  <c:v>3</c:v>
                </c:pt>
                <c:pt idx="55">
                  <c:v>-1</c:v>
                </c:pt>
                <c:pt idx="56">
                  <c:v>-7</c:v>
                </c:pt>
                <c:pt idx="57">
                  <c:v>-2</c:v>
                </c:pt>
                <c:pt idx="58">
                  <c:v>2</c:v>
                </c:pt>
                <c:pt idx="59">
                  <c:v>-5</c:v>
                </c:pt>
                <c:pt idx="60">
                  <c:v>-8</c:v>
                </c:pt>
                <c:pt idx="61">
                  <c:v>-9</c:v>
                </c:pt>
                <c:pt idx="62">
                  <c:v>3</c:v>
                </c:pt>
                <c:pt idx="63">
                  <c:v>1</c:v>
                </c:pt>
                <c:pt idx="64">
                  <c:v>-6</c:v>
                </c:pt>
                <c:pt idx="65">
                  <c:v>-4</c:v>
                </c:pt>
                <c:pt idx="66">
                  <c:v>-2</c:v>
                </c:pt>
                <c:pt idx="67">
                  <c:v>-4</c:v>
                </c:pt>
                <c:pt idx="68">
                  <c:v>-3</c:v>
                </c:pt>
                <c:pt idx="69">
                  <c:v>2</c:v>
                </c:pt>
                <c:pt idx="70">
                  <c:v>-3</c:v>
                </c:pt>
                <c:pt idx="71">
                  <c:v>4</c:v>
                </c:pt>
                <c:pt idx="72">
                  <c:v>-2</c:v>
                </c:pt>
                <c:pt idx="73">
                  <c:v>7</c:v>
                </c:pt>
                <c:pt idx="74">
                  <c:v>0</c:v>
                </c:pt>
                <c:pt idx="75">
                  <c:v>-1</c:v>
                </c:pt>
                <c:pt idx="76">
                  <c:v>-1</c:v>
                </c:pt>
              </c:numCache>
            </c:numRef>
          </c:val>
          <c:smooth val="0"/>
          <c:extLst xmlns:c16r2="http://schemas.microsoft.com/office/drawing/2015/06/chart">
            <c:ext xmlns:c16="http://schemas.microsoft.com/office/drawing/2014/chart" uri="{C3380CC4-5D6E-409C-BE32-E72D297353CC}">
              <c16:uniqueId val="{00000005-7D23-42A3-890B-C44E7C87A918}"/>
            </c:ext>
          </c:extLst>
        </c:ser>
        <c:dLbls>
          <c:showLegendKey val="0"/>
          <c:showVal val="0"/>
          <c:showCatName val="0"/>
          <c:showSerName val="0"/>
          <c:showPercent val="0"/>
          <c:showBubbleSize val="0"/>
        </c:dLbls>
        <c:marker val="1"/>
        <c:smooth val="0"/>
        <c:axId val="-1250559232"/>
        <c:axId val="-1250559776"/>
      </c:lineChart>
      <c:catAx>
        <c:axId val="-125055923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bg-BG"/>
          </a:p>
        </c:txPr>
        <c:crossAx val="-1250559776"/>
        <c:crosses val="autoZero"/>
        <c:auto val="1"/>
        <c:lblAlgn val="ctr"/>
        <c:lblOffset val="100"/>
        <c:noMultiLvlLbl val="0"/>
      </c:catAx>
      <c:valAx>
        <c:axId val="-125055977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900" b="0" i="0" u="none" strike="noStrike" kern="1200" baseline="0">
                <a:solidFill>
                  <a:schemeClr val="lt1">
                    <a:lumMod val="85000"/>
                  </a:schemeClr>
                </a:solidFill>
                <a:latin typeface="+mn-lt"/>
                <a:ea typeface="+mn-ea"/>
                <a:cs typeface="+mn-cs"/>
              </a:defRPr>
            </a:pPr>
            <a:endParaRPr lang="bg-BG"/>
          </a:p>
        </c:txPr>
        <c:crossAx val="-1250559232"/>
        <c:crosses val="autoZero"/>
        <c:crossBetween val="between"/>
      </c:valAx>
      <c:spPr>
        <a:noFill/>
        <a:ln>
          <a:noFill/>
        </a:ln>
        <a:effectLst/>
      </c:spPr>
    </c:plotArea>
    <c:legend>
      <c:legendPos val="b"/>
      <c:layout>
        <c:manualLayout>
          <c:xMode val="edge"/>
          <c:yMode val="edge"/>
          <c:x val="2.4383415487698176E-2"/>
          <c:y val="0.89115610033281933"/>
          <c:w val="0.94256091159336775"/>
          <c:h val="8.8718131882999166E-2"/>
        </c:manualLayout>
      </c:layout>
      <c:overlay val="0"/>
      <c:spPr>
        <a:noFill/>
        <a:ln>
          <a:noFill/>
        </a:ln>
        <a:effectLst/>
      </c:spPr>
      <c:txPr>
        <a:bodyPr rot="0" spcFirstLastPara="1" vertOverflow="ellipsis" vert="horz" wrap="square" anchor="ctr" anchorCtr="1"/>
        <a:lstStyle/>
        <a:p>
          <a:pPr>
            <a:defRPr sz="3000" b="0" i="0" u="none" strike="noStrike" kern="1200" baseline="0">
              <a:solidFill>
                <a:schemeClr val="lt1">
                  <a:lumMod val="85000"/>
                </a:schemeClr>
              </a:solidFill>
              <a:latin typeface="+mn-lt"/>
              <a:ea typeface="+mn-ea"/>
              <a:cs typeface="+mn-cs"/>
            </a:defRPr>
          </a:pPr>
          <a:endParaRPr lang="bg-BG"/>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January 21 ISM Manufacturing portfolio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bg-BG"/>
        </a:p>
      </c:txPr>
    </c:title>
    <c:autoTitleDeleted val="0"/>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cat>
            <c:numRef>
              <c:f>'Main portfolio'!$G$112:$O$112</c:f>
              <c:numCache>
                <c:formatCode>m/d/yyyy</c:formatCode>
                <c:ptCount val="9"/>
                <c:pt idx="0">
                  <c:v>44229</c:v>
                </c:pt>
                <c:pt idx="1">
                  <c:v>44230</c:v>
                </c:pt>
                <c:pt idx="2">
                  <c:v>44231</c:v>
                </c:pt>
                <c:pt idx="3">
                  <c:v>44232</c:v>
                </c:pt>
                <c:pt idx="4">
                  <c:v>44235</c:v>
                </c:pt>
                <c:pt idx="5">
                  <c:v>44236</c:v>
                </c:pt>
                <c:pt idx="6">
                  <c:v>44237</c:v>
                </c:pt>
                <c:pt idx="7">
                  <c:v>44238</c:v>
                </c:pt>
                <c:pt idx="8">
                  <c:v>44239</c:v>
                </c:pt>
              </c:numCache>
            </c:numRef>
          </c:cat>
          <c:val>
            <c:numRef>
              <c:f>'Main portfolio'!$G$114:$O$114</c:f>
              <c:numCache>
                <c:formatCode>_-[$$-409]* #\ ##0.00_ ;_-[$$-409]* \-#\ ##0.00\ ;_-[$$-409]* "-"??_ ;_-@_ </c:formatCode>
                <c:ptCount val="9"/>
                <c:pt idx="0">
                  <c:v>100403.719824</c:v>
                </c:pt>
                <c:pt idx="1">
                  <c:v>101583.550108</c:v>
                </c:pt>
                <c:pt idx="2">
                  <c:v>102347.118781</c:v>
                </c:pt>
                <c:pt idx="3">
                  <c:v>103279.260551</c:v>
                </c:pt>
                <c:pt idx="4">
                  <c:v>105047.160611</c:v>
                </c:pt>
                <c:pt idx="5">
                  <c:v>104727.710485</c:v>
                </c:pt>
                <c:pt idx="6">
                  <c:v>103888.26134300001</c:v>
                </c:pt>
                <c:pt idx="7">
                  <c:v>103617.410422</c:v>
                </c:pt>
                <c:pt idx="8">
                  <c:v>103623.43047799999</c:v>
                </c:pt>
              </c:numCache>
            </c:numRef>
          </c:val>
          <c:smooth val="0"/>
          <c:extLst xmlns:c16r2="http://schemas.microsoft.com/office/drawing/2015/06/chart">
            <c:ext xmlns:c16="http://schemas.microsoft.com/office/drawing/2014/chart" uri="{C3380CC4-5D6E-409C-BE32-E72D297353CC}">
              <c16:uniqueId val="{00000000-60A7-D241-A1A8-690AFE949A57}"/>
            </c:ext>
          </c:extLst>
        </c:ser>
        <c:dLbls>
          <c:showLegendKey val="0"/>
          <c:showVal val="0"/>
          <c:showCatName val="0"/>
          <c:showSerName val="0"/>
          <c:showPercent val="0"/>
          <c:showBubbleSize val="0"/>
        </c:dLbls>
        <c:smooth val="0"/>
        <c:axId val="-1250556512"/>
        <c:axId val="-1250557056"/>
      </c:lineChart>
      <c:dateAx>
        <c:axId val="-1250556512"/>
        <c:scaling>
          <c:orientation val="minMax"/>
        </c:scaling>
        <c:delete val="0"/>
        <c:axPos val="b"/>
        <c:numFmt formatCode="m/d/yy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50557056"/>
        <c:crosses val="autoZero"/>
        <c:auto val="1"/>
        <c:lblOffset val="100"/>
        <c:baseTimeUnit val="days"/>
      </c:dateAx>
      <c:valAx>
        <c:axId val="-1250557056"/>
        <c:scaling>
          <c:orientation val="minMax"/>
        </c:scaling>
        <c:delete val="0"/>
        <c:axPos val="l"/>
        <c:majorGridlines>
          <c:spPr>
            <a:ln w="9525" cap="flat" cmpd="sng" algn="ctr">
              <a:solidFill>
                <a:schemeClr val="lt1">
                  <a:lumMod val="95000"/>
                  <a:alpha val="10000"/>
                </a:schemeClr>
              </a:solidFill>
              <a:round/>
            </a:ln>
            <a:effectLst/>
          </c:spPr>
        </c:majorGridlines>
        <c:numFmt formatCode="_-[$$-409]* #\ ##0.00_ ;_-[$$-409]* \-#\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bg-BG"/>
          </a:p>
        </c:txPr>
        <c:crossAx val="-1250556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bg-B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7.xml"/><Relationship Id="rId13" Type="http://schemas.openxmlformats.org/officeDocument/2006/relationships/chart" Target="../charts/chart32.xml"/><Relationship Id="rId18" Type="http://schemas.openxmlformats.org/officeDocument/2006/relationships/chart" Target="../charts/chart37.xml"/><Relationship Id="rId3" Type="http://schemas.openxmlformats.org/officeDocument/2006/relationships/chart" Target="../charts/chart22.xml"/><Relationship Id="rId7" Type="http://schemas.openxmlformats.org/officeDocument/2006/relationships/chart" Target="../charts/chart26.xml"/><Relationship Id="rId12" Type="http://schemas.openxmlformats.org/officeDocument/2006/relationships/chart" Target="../charts/chart31.xml"/><Relationship Id="rId17" Type="http://schemas.openxmlformats.org/officeDocument/2006/relationships/chart" Target="../charts/chart36.xml"/><Relationship Id="rId2" Type="http://schemas.openxmlformats.org/officeDocument/2006/relationships/chart" Target="../charts/chart21.xml"/><Relationship Id="rId16" Type="http://schemas.openxmlformats.org/officeDocument/2006/relationships/chart" Target="../charts/chart35.xml"/><Relationship Id="rId1" Type="http://schemas.openxmlformats.org/officeDocument/2006/relationships/chart" Target="../charts/chart20.xml"/><Relationship Id="rId6" Type="http://schemas.openxmlformats.org/officeDocument/2006/relationships/chart" Target="../charts/chart25.xml"/><Relationship Id="rId11" Type="http://schemas.openxmlformats.org/officeDocument/2006/relationships/chart" Target="../charts/chart30.xml"/><Relationship Id="rId5" Type="http://schemas.openxmlformats.org/officeDocument/2006/relationships/chart" Target="../charts/chart24.xml"/><Relationship Id="rId15" Type="http://schemas.openxmlformats.org/officeDocument/2006/relationships/chart" Target="../charts/chart34.xml"/><Relationship Id="rId10" Type="http://schemas.openxmlformats.org/officeDocument/2006/relationships/chart" Target="../charts/chart29.xml"/><Relationship Id="rId4" Type="http://schemas.openxmlformats.org/officeDocument/2006/relationships/chart" Target="../charts/chart23.xml"/><Relationship Id="rId9" Type="http://schemas.openxmlformats.org/officeDocument/2006/relationships/chart" Target="../charts/chart28.xml"/><Relationship Id="rId14" Type="http://schemas.openxmlformats.org/officeDocument/2006/relationships/chart" Target="../charts/chart3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8.xml"/></Relationships>
</file>

<file path=xl/drawings/drawing1.xml><?xml version="1.0" encoding="utf-8"?>
<xdr:wsDr xmlns:xdr="http://schemas.openxmlformats.org/drawingml/2006/spreadsheetDrawing" xmlns:a="http://schemas.openxmlformats.org/drawingml/2006/main">
  <xdr:twoCellAnchor>
    <xdr:from>
      <xdr:col>133</xdr:col>
      <xdr:colOff>584921</xdr:colOff>
      <xdr:row>84</xdr:row>
      <xdr:rowOff>13422</xdr:rowOff>
    </xdr:from>
    <xdr:to>
      <xdr:col>196</xdr:col>
      <xdr:colOff>442911</xdr:colOff>
      <xdr:row>167</xdr:row>
      <xdr:rowOff>138112</xdr:rowOff>
    </xdr:to>
    <xdr:graphicFrame macro="">
      <xdr:nvGraphicFramePr>
        <xdr:cNvPr id="20" name="Chart 19">
          <a:extLst>
            <a:ext uri="{FF2B5EF4-FFF2-40B4-BE49-F238E27FC236}">
              <a16:creationId xmlns="" xmlns:a16="http://schemas.microsoft.com/office/drawing/2014/main" id="{00000000-0008-0000-4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20209</xdr:colOff>
      <xdr:row>159</xdr:row>
      <xdr:rowOff>100012</xdr:rowOff>
    </xdr:from>
    <xdr:to>
      <xdr:col>26</xdr:col>
      <xdr:colOff>881062</xdr:colOff>
      <xdr:row>259</xdr:row>
      <xdr:rowOff>71437</xdr:rowOff>
    </xdr:to>
    <xdr:graphicFrame macro="">
      <xdr:nvGraphicFramePr>
        <xdr:cNvPr id="21" name="Chart 20">
          <a:extLst>
            <a:ext uri="{FF2B5EF4-FFF2-40B4-BE49-F238E27FC236}">
              <a16:creationId xmlns="" xmlns:a16="http://schemas.microsoft.com/office/drawing/2014/main" id="{00000000-0008-0000-4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84</xdr:col>
      <xdr:colOff>113978</xdr:colOff>
      <xdr:row>641</xdr:row>
      <xdr:rowOff>0</xdr:rowOff>
    </xdr:from>
    <xdr:to>
      <xdr:col>147</xdr:col>
      <xdr:colOff>342899</xdr:colOff>
      <xdr:row>766</xdr:row>
      <xdr:rowOff>0</xdr:rowOff>
    </xdr:to>
    <xdr:graphicFrame macro="">
      <xdr:nvGraphicFramePr>
        <xdr:cNvPr id="22" name="Chart 21">
          <a:extLst>
            <a:ext uri="{FF2B5EF4-FFF2-40B4-BE49-F238E27FC236}">
              <a16:creationId xmlns="" xmlns:a16="http://schemas.microsoft.com/office/drawing/2014/main" id="{00000000-0008-0000-4B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83</xdr:col>
      <xdr:colOff>479932</xdr:colOff>
      <xdr:row>1082</xdr:row>
      <xdr:rowOff>44982</xdr:rowOff>
    </xdr:from>
    <xdr:to>
      <xdr:col>147</xdr:col>
      <xdr:colOff>381000</xdr:colOff>
      <xdr:row>1197</xdr:row>
      <xdr:rowOff>-1</xdr:rowOff>
    </xdr:to>
    <xdr:graphicFrame macro="">
      <xdr:nvGraphicFramePr>
        <xdr:cNvPr id="23" name="Chart 22">
          <a:extLst>
            <a:ext uri="{FF2B5EF4-FFF2-40B4-BE49-F238E27FC236}">
              <a16:creationId xmlns="" xmlns:a16="http://schemas.microsoft.com/office/drawing/2014/main" id="{00000000-0008-0000-4B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84</xdr:col>
      <xdr:colOff>142874</xdr:colOff>
      <xdr:row>863</xdr:row>
      <xdr:rowOff>124986</xdr:rowOff>
    </xdr:from>
    <xdr:to>
      <xdr:col>147</xdr:col>
      <xdr:colOff>380999</xdr:colOff>
      <xdr:row>966</xdr:row>
      <xdr:rowOff>114300</xdr:rowOff>
    </xdr:to>
    <xdr:graphicFrame macro="">
      <xdr:nvGraphicFramePr>
        <xdr:cNvPr id="24" name="Chart 23">
          <a:extLst>
            <a:ext uri="{FF2B5EF4-FFF2-40B4-BE49-F238E27FC236}">
              <a16:creationId xmlns="" xmlns:a16="http://schemas.microsoft.com/office/drawing/2014/main" id="{00000000-0008-0000-4B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84</xdr:col>
      <xdr:colOff>266700</xdr:colOff>
      <xdr:row>766</xdr:row>
      <xdr:rowOff>46264</xdr:rowOff>
    </xdr:from>
    <xdr:to>
      <xdr:col>147</xdr:col>
      <xdr:colOff>342900</xdr:colOff>
      <xdr:row>863</xdr:row>
      <xdr:rowOff>38100</xdr:rowOff>
    </xdr:to>
    <xdr:graphicFrame macro="">
      <xdr:nvGraphicFramePr>
        <xdr:cNvPr id="25" name="Chart 24">
          <a:extLst>
            <a:ext uri="{FF2B5EF4-FFF2-40B4-BE49-F238E27FC236}">
              <a16:creationId xmlns="" xmlns:a16="http://schemas.microsoft.com/office/drawing/2014/main" id="{00000000-0008-0000-4B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84</xdr:col>
      <xdr:colOff>53786</xdr:colOff>
      <xdr:row>386</xdr:row>
      <xdr:rowOff>153520</xdr:rowOff>
    </xdr:from>
    <xdr:to>
      <xdr:col>147</xdr:col>
      <xdr:colOff>190499</xdr:colOff>
      <xdr:row>505</xdr:row>
      <xdr:rowOff>38100</xdr:rowOff>
    </xdr:to>
    <xdr:graphicFrame macro="">
      <xdr:nvGraphicFramePr>
        <xdr:cNvPr id="26" name="Chart 25">
          <a:extLst>
            <a:ext uri="{FF2B5EF4-FFF2-40B4-BE49-F238E27FC236}">
              <a16:creationId xmlns="" xmlns:a16="http://schemas.microsoft.com/office/drawing/2014/main" id="{00000000-0008-0000-4B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83</xdr:col>
      <xdr:colOff>522194</xdr:colOff>
      <xdr:row>265</xdr:row>
      <xdr:rowOff>75078</xdr:rowOff>
    </xdr:from>
    <xdr:to>
      <xdr:col>147</xdr:col>
      <xdr:colOff>228600</xdr:colOff>
      <xdr:row>385</xdr:row>
      <xdr:rowOff>76200</xdr:rowOff>
    </xdr:to>
    <xdr:graphicFrame macro="">
      <xdr:nvGraphicFramePr>
        <xdr:cNvPr id="27" name="Chart 26">
          <a:extLst>
            <a:ext uri="{FF2B5EF4-FFF2-40B4-BE49-F238E27FC236}">
              <a16:creationId xmlns="" xmlns:a16="http://schemas.microsoft.com/office/drawing/2014/main" id="{00000000-0008-0000-4B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83</xdr:col>
      <xdr:colOff>537882</xdr:colOff>
      <xdr:row>967</xdr:row>
      <xdr:rowOff>118781</xdr:rowOff>
    </xdr:from>
    <xdr:to>
      <xdr:col>147</xdr:col>
      <xdr:colOff>476250</xdr:colOff>
      <xdr:row>1081</xdr:row>
      <xdr:rowOff>95250</xdr:rowOff>
    </xdr:to>
    <xdr:graphicFrame macro="">
      <xdr:nvGraphicFramePr>
        <xdr:cNvPr id="28" name="Chart 27">
          <a:extLst>
            <a:ext uri="{FF2B5EF4-FFF2-40B4-BE49-F238E27FC236}">
              <a16:creationId xmlns="" xmlns:a16="http://schemas.microsoft.com/office/drawing/2014/main" id="{00000000-0008-0000-4B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84</xdr:col>
      <xdr:colOff>33056</xdr:colOff>
      <xdr:row>506</xdr:row>
      <xdr:rowOff>26893</xdr:rowOff>
    </xdr:from>
    <xdr:to>
      <xdr:col>147</xdr:col>
      <xdr:colOff>228600</xdr:colOff>
      <xdr:row>640</xdr:row>
      <xdr:rowOff>0</xdr:rowOff>
    </xdr:to>
    <xdr:graphicFrame macro="">
      <xdr:nvGraphicFramePr>
        <xdr:cNvPr id="29" name="Chart 28">
          <a:extLst>
            <a:ext uri="{FF2B5EF4-FFF2-40B4-BE49-F238E27FC236}">
              <a16:creationId xmlns="" xmlns:a16="http://schemas.microsoft.com/office/drawing/2014/main" id="{00000000-0008-0000-4B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92</xdr:col>
      <xdr:colOff>234042</xdr:colOff>
      <xdr:row>108</xdr:row>
      <xdr:rowOff>181654</xdr:rowOff>
    </xdr:from>
    <xdr:to>
      <xdr:col>102</xdr:col>
      <xdr:colOff>253092</xdr:colOff>
      <xdr:row>127</xdr:row>
      <xdr:rowOff>2720</xdr:rowOff>
    </xdr:to>
    <xdr:graphicFrame macro="">
      <xdr:nvGraphicFramePr>
        <xdr:cNvPr id="30" name="Chart 29">
          <a:extLst>
            <a:ext uri="{FF2B5EF4-FFF2-40B4-BE49-F238E27FC236}">
              <a16:creationId xmlns="" xmlns:a16="http://schemas.microsoft.com/office/drawing/2014/main" id="{00000000-0008-0000-4B00-00001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83</xdr:col>
      <xdr:colOff>480332</xdr:colOff>
      <xdr:row>167</xdr:row>
      <xdr:rowOff>78240</xdr:rowOff>
    </xdr:from>
    <xdr:to>
      <xdr:col>146</xdr:col>
      <xdr:colOff>304799</xdr:colOff>
      <xdr:row>264</xdr:row>
      <xdr:rowOff>38100</xdr:rowOff>
    </xdr:to>
    <xdr:graphicFrame macro="">
      <xdr:nvGraphicFramePr>
        <xdr:cNvPr id="31" name="Chart 30">
          <a:extLst>
            <a:ext uri="{FF2B5EF4-FFF2-40B4-BE49-F238E27FC236}">
              <a16:creationId xmlns="" xmlns:a16="http://schemas.microsoft.com/office/drawing/2014/main" id="{00000000-0008-0000-4B00-00001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83</xdr:col>
      <xdr:colOff>434067</xdr:colOff>
      <xdr:row>1197</xdr:row>
      <xdr:rowOff>43544</xdr:rowOff>
    </xdr:from>
    <xdr:to>
      <xdr:col>147</xdr:col>
      <xdr:colOff>457200</xdr:colOff>
      <xdr:row>1299</xdr:row>
      <xdr:rowOff>114300</xdr:rowOff>
    </xdr:to>
    <xdr:graphicFrame macro="">
      <xdr:nvGraphicFramePr>
        <xdr:cNvPr id="32" name="Chart 31">
          <a:extLst>
            <a:ext uri="{FF2B5EF4-FFF2-40B4-BE49-F238E27FC236}">
              <a16:creationId xmlns="" xmlns:a16="http://schemas.microsoft.com/office/drawing/2014/main" id="{00000000-0008-0000-4B00-00002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83</xdr:col>
      <xdr:colOff>405492</xdr:colOff>
      <xdr:row>82</xdr:row>
      <xdr:rowOff>129949</xdr:rowOff>
    </xdr:from>
    <xdr:to>
      <xdr:col>146</xdr:col>
      <xdr:colOff>190499</xdr:colOff>
      <xdr:row>166</xdr:row>
      <xdr:rowOff>114300</xdr:rowOff>
    </xdr:to>
    <xdr:graphicFrame macro="">
      <xdr:nvGraphicFramePr>
        <xdr:cNvPr id="33" name="Chart 32">
          <a:extLst>
            <a:ext uri="{FF2B5EF4-FFF2-40B4-BE49-F238E27FC236}">
              <a16:creationId xmlns="" xmlns:a16="http://schemas.microsoft.com/office/drawing/2014/main" id="{00000000-0008-0000-4B00-00002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25</xdr:col>
      <xdr:colOff>341164</xdr:colOff>
      <xdr:row>502</xdr:row>
      <xdr:rowOff>41130</xdr:rowOff>
    </xdr:from>
    <xdr:to>
      <xdr:col>83</xdr:col>
      <xdr:colOff>495299</xdr:colOff>
      <xdr:row>639</xdr:row>
      <xdr:rowOff>38100</xdr:rowOff>
    </xdr:to>
    <xdr:graphicFrame macro="">
      <xdr:nvGraphicFramePr>
        <xdr:cNvPr id="34" name="Chart 33">
          <a:extLst>
            <a:ext uri="{FF2B5EF4-FFF2-40B4-BE49-F238E27FC236}">
              <a16:creationId xmlns="" xmlns:a16="http://schemas.microsoft.com/office/drawing/2014/main" id="{00000000-0008-0000-4B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26</xdr:col>
      <xdr:colOff>981074</xdr:colOff>
      <xdr:row>159</xdr:row>
      <xdr:rowOff>38098</xdr:rowOff>
    </xdr:from>
    <xdr:to>
      <xdr:col>82</xdr:col>
      <xdr:colOff>419100</xdr:colOff>
      <xdr:row>261</xdr:row>
      <xdr:rowOff>-1</xdr:rowOff>
    </xdr:to>
    <xdr:graphicFrame macro="">
      <xdr:nvGraphicFramePr>
        <xdr:cNvPr id="36" name="Chart 35">
          <a:extLst>
            <a:ext uri="{FF2B5EF4-FFF2-40B4-BE49-F238E27FC236}">
              <a16:creationId xmlns="" xmlns:a16="http://schemas.microsoft.com/office/drawing/2014/main" id="{00000000-0008-0000-4B00-00002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14</xdr:col>
      <xdr:colOff>433386</xdr:colOff>
      <xdr:row>381</xdr:row>
      <xdr:rowOff>9524</xdr:rowOff>
    </xdr:from>
    <xdr:to>
      <xdr:col>71</xdr:col>
      <xdr:colOff>38099</xdr:colOff>
      <xdr:row>500</xdr:row>
      <xdr:rowOff>152400</xdr:rowOff>
    </xdr:to>
    <xdr:graphicFrame macro="">
      <xdr:nvGraphicFramePr>
        <xdr:cNvPr id="37" name="Chart 36">
          <a:extLst>
            <a:ext uri="{FF2B5EF4-FFF2-40B4-BE49-F238E27FC236}">
              <a16:creationId xmlns="" xmlns:a16="http://schemas.microsoft.com/office/drawing/2014/main" id="{00000000-0008-0000-4B00-00002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26</xdr:col>
      <xdr:colOff>953179</xdr:colOff>
      <xdr:row>261</xdr:row>
      <xdr:rowOff>44222</xdr:rowOff>
    </xdr:from>
    <xdr:to>
      <xdr:col>83</xdr:col>
      <xdr:colOff>342900</xdr:colOff>
      <xdr:row>381</xdr:row>
      <xdr:rowOff>76200</xdr:rowOff>
    </xdr:to>
    <xdr:graphicFrame macro="">
      <xdr:nvGraphicFramePr>
        <xdr:cNvPr id="38" name="Chart 37">
          <a:extLst>
            <a:ext uri="{FF2B5EF4-FFF2-40B4-BE49-F238E27FC236}">
              <a16:creationId xmlns="" xmlns:a16="http://schemas.microsoft.com/office/drawing/2014/main" id="{00000000-0008-0000-4B00-00002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51027</xdr:colOff>
      <xdr:row>261</xdr:row>
      <xdr:rowOff>71437</xdr:rowOff>
    </xdr:from>
    <xdr:to>
      <xdr:col>26</xdr:col>
      <xdr:colOff>723900</xdr:colOff>
      <xdr:row>378</xdr:row>
      <xdr:rowOff>114300</xdr:rowOff>
    </xdr:to>
    <xdr:graphicFrame macro="">
      <xdr:nvGraphicFramePr>
        <xdr:cNvPr id="2" name="Chart 1">
          <a:extLst>
            <a:ext uri="{FF2B5EF4-FFF2-40B4-BE49-F238E27FC236}">
              <a16:creationId xmlns="" xmlns:a16="http://schemas.microsoft.com/office/drawing/2014/main" id="{00000000-0008-0000-4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xdr:colOff>
      <xdr:row>0</xdr:row>
      <xdr:rowOff>0</xdr:rowOff>
    </xdr:from>
    <xdr:to>
      <xdr:col>51</xdr:col>
      <xdr:colOff>484910</xdr:colOff>
      <xdr:row>46</xdr:row>
      <xdr:rowOff>51954</xdr:rowOff>
    </xdr:to>
    <xdr:graphicFrame macro="">
      <xdr:nvGraphicFramePr>
        <xdr:cNvPr id="2" name="Chart 1">
          <a:extLst>
            <a:ext uri="{FF2B5EF4-FFF2-40B4-BE49-F238E27FC236}">
              <a16:creationId xmlns="" xmlns:a16="http://schemas.microsoft.com/office/drawing/2014/main" id="{00000000-0008-0000-4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95250</xdr:colOff>
      <xdr:row>249</xdr:row>
      <xdr:rowOff>103909</xdr:rowOff>
    </xdr:from>
    <xdr:to>
      <xdr:col>52</xdr:col>
      <xdr:colOff>17318</xdr:colOff>
      <xdr:row>297</xdr:row>
      <xdr:rowOff>190499</xdr:rowOff>
    </xdr:to>
    <xdr:graphicFrame macro="">
      <xdr:nvGraphicFramePr>
        <xdr:cNvPr id="3" name="Chart 2">
          <a:extLst>
            <a:ext uri="{FF2B5EF4-FFF2-40B4-BE49-F238E27FC236}">
              <a16:creationId xmlns="" xmlns:a16="http://schemas.microsoft.com/office/drawing/2014/main" id="{00000000-0008-0000-4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352</xdr:row>
      <xdr:rowOff>69274</xdr:rowOff>
    </xdr:from>
    <xdr:to>
      <xdr:col>52</xdr:col>
      <xdr:colOff>17318</xdr:colOff>
      <xdr:row>401</xdr:row>
      <xdr:rowOff>95250</xdr:rowOff>
    </xdr:to>
    <xdr:graphicFrame macro="">
      <xdr:nvGraphicFramePr>
        <xdr:cNvPr id="4" name="Chart 3">
          <a:extLst>
            <a:ext uri="{FF2B5EF4-FFF2-40B4-BE49-F238E27FC236}">
              <a16:creationId xmlns="" xmlns:a16="http://schemas.microsoft.com/office/drawing/2014/main" id="{00000000-0008-0000-4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95250</xdr:colOff>
      <xdr:row>403</xdr:row>
      <xdr:rowOff>0</xdr:rowOff>
    </xdr:from>
    <xdr:to>
      <xdr:col>52</xdr:col>
      <xdr:colOff>0</xdr:colOff>
      <xdr:row>451</xdr:row>
      <xdr:rowOff>-1</xdr:rowOff>
    </xdr:to>
    <xdr:graphicFrame macro="">
      <xdr:nvGraphicFramePr>
        <xdr:cNvPr id="5" name="Chart 4">
          <a:extLst>
            <a:ext uri="{FF2B5EF4-FFF2-40B4-BE49-F238E27FC236}">
              <a16:creationId xmlns="" xmlns:a16="http://schemas.microsoft.com/office/drawing/2014/main" id="{00000000-0008-0000-4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47</xdr:row>
      <xdr:rowOff>0</xdr:rowOff>
    </xdr:from>
    <xdr:to>
      <xdr:col>51</xdr:col>
      <xdr:colOff>484909</xdr:colOff>
      <xdr:row>98</xdr:row>
      <xdr:rowOff>86591</xdr:rowOff>
    </xdr:to>
    <xdr:graphicFrame macro="">
      <xdr:nvGraphicFramePr>
        <xdr:cNvPr id="6" name="Chart 5">
          <a:extLst>
            <a:ext uri="{FF2B5EF4-FFF2-40B4-BE49-F238E27FC236}">
              <a16:creationId xmlns="" xmlns:a16="http://schemas.microsoft.com/office/drawing/2014/main" id="{00000000-0008-0000-4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300</xdr:row>
      <xdr:rowOff>1</xdr:rowOff>
    </xdr:from>
    <xdr:to>
      <xdr:col>52</xdr:col>
      <xdr:colOff>17318</xdr:colOff>
      <xdr:row>351</xdr:row>
      <xdr:rowOff>1</xdr:rowOff>
    </xdr:to>
    <xdr:graphicFrame macro="">
      <xdr:nvGraphicFramePr>
        <xdr:cNvPr id="7" name="Chart 6">
          <a:extLst>
            <a:ext uri="{FF2B5EF4-FFF2-40B4-BE49-F238E27FC236}">
              <a16:creationId xmlns="" xmlns:a16="http://schemas.microsoft.com/office/drawing/2014/main" id="{00000000-0008-0000-4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285749</xdr:colOff>
      <xdr:row>453</xdr:row>
      <xdr:rowOff>34636</xdr:rowOff>
    </xdr:from>
    <xdr:to>
      <xdr:col>51</xdr:col>
      <xdr:colOff>571499</xdr:colOff>
      <xdr:row>502</xdr:row>
      <xdr:rowOff>0</xdr:rowOff>
    </xdr:to>
    <xdr:graphicFrame macro="">
      <xdr:nvGraphicFramePr>
        <xdr:cNvPr id="8" name="Chart 7">
          <a:extLst>
            <a:ext uri="{FF2B5EF4-FFF2-40B4-BE49-F238E27FC236}">
              <a16:creationId xmlns="" xmlns:a16="http://schemas.microsoft.com/office/drawing/2014/main" id="{00000000-0008-0000-4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476250</xdr:colOff>
      <xdr:row>504</xdr:row>
      <xdr:rowOff>51955</xdr:rowOff>
    </xdr:from>
    <xdr:to>
      <xdr:col>51</xdr:col>
      <xdr:colOff>536863</xdr:colOff>
      <xdr:row>554</xdr:row>
      <xdr:rowOff>95250</xdr:rowOff>
    </xdr:to>
    <xdr:graphicFrame macro="">
      <xdr:nvGraphicFramePr>
        <xdr:cNvPr id="9" name="Chart 8">
          <a:extLst>
            <a:ext uri="{FF2B5EF4-FFF2-40B4-BE49-F238E27FC236}">
              <a16:creationId xmlns="" xmlns:a16="http://schemas.microsoft.com/office/drawing/2014/main" id="{00000000-0008-0000-4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86591</xdr:colOff>
      <xdr:row>100</xdr:row>
      <xdr:rowOff>103908</xdr:rowOff>
    </xdr:from>
    <xdr:to>
      <xdr:col>51</xdr:col>
      <xdr:colOff>502227</xdr:colOff>
      <xdr:row>149</xdr:row>
      <xdr:rowOff>129885</xdr:rowOff>
    </xdr:to>
    <xdr:graphicFrame macro="">
      <xdr:nvGraphicFramePr>
        <xdr:cNvPr id="10" name="Chart 9">
          <a:extLst>
            <a:ext uri="{FF2B5EF4-FFF2-40B4-BE49-F238E27FC236}">
              <a16:creationId xmlns="" xmlns:a16="http://schemas.microsoft.com/office/drawing/2014/main" id="{00000000-0008-0000-4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514350</xdr:colOff>
      <xdr:row>557</xdr:row>
      <xdr:rowOff>19050</xdr:rowOff>
    </xdr:from>
    <xdr:to>
      <xdr:col>51</xdr:col>
      <xdr:colOff>536863</xdr:colOff>
      <xdr:row>605</xdr:row>
      <xdr:rowOff>95250</xdr:rowOff>
    </xdr:to>
    <xdr:graphicFrame macro="">
      <xdr:nvGraphicFramePr>
        <xdr:cNvPr id="11" name="Chart 10">
          <a:extLst>
            <a:ext uri="{FF2B5EF4-FFF2-40B4-BE49-F238E27FC236}">
              <a16:creationId xmlns="" xmlns:a16="http://schemas.microsoft.com/office/drawing/2014/main" id="{00000000-0008-0000-4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285750</xdr:colOff>
      <xdr:row>807</xdr:row>
      <xdr:rowOff>34636</xdr:rowOff>
    </xdr:from>
    <xdr:to>
      <xdr:col>51</xdr:col>
      <xdr:colOff>450272</xdr:colOff>
      <xdr:row>857</xdr:row>
      <xdr:rowOff>0</xdr:rowOff>
    </xdr:to>
    <xdr:graphicFrame macro="">
      <xdr:nvGraphicFramePr>
        <xdr:cNvPr id="12" name="Chart 11">
          <a:extLst>
            <a:ext uri="{FF2B5EF4-FFF2-40B4-BE49-F238E27FC236}">
              <a16:creationId xmlns="" xmlns:a16="http://schemas.microsoft.com/office/drawing/2014/main" id="{00000000-0008-0000-4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709</xdr:row>
      <xdr:rowOff>34635</xdr:rowOff>
    </xdr:from>
    <xdr:to>
      <xdr:col>51</xdr:col>
      <xdr:colOff>467590</xdr:colOff>
      <xdr:row>758</xdr:row>
      <xdr:rowOff>103908</xdr:rowOff>
    </xdr:to>
    <xdr:graphicFrame macro="">
      <xdr:nvGraphicFramePr>
        <xdr:cNvPr id="13" name="Chart 12">
          <a:extLst>
            <a:ext uri="{FF2B5EF4-FFF2-40B4-BE49-F238E27FC236}">
              <a16:creationId xmlns="" xmlns:a16="http://schemas.microsoft.com/office/drawing/2014/main" id="{00000000-0008-0000-4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151</xdr:row>
      <xdr:rowOff>0</xdr:rowOff>
    </xdr:from>
    <xdr:to>
      <xdr:col>52</xdr:col>
      <xdr:colOff>-1</xdr:colOff>
      <xdr:row>198</xdr:row>
      <xdr:rowOff>0</xdr:rowOff>
    </xdr:to>
    <xdr:graphicFrame macro="">
      <xdr:nvGraphicFramePr>
        <xdr:cNvPr id="14" name="Chart 13">
          <a:extLst>
            <a:ext uri="{FF2B5EF4-FFF2-40B4-BE49-F238E27FC236}">
              <a16:creationId xmlns="" xmlns:a16="http://schemas.microsoft.com/office/drawing/2014/main" id="{00000000-0008-0000-4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xdr:col>
      <xdr:colOff>1</xdr:colOff>
      <xdr:row>760</xdr:row>
      <xdr:rowOff>0</xdr:rowOff>
    </xdr:from>
    <xdr:to>
      <xdr:col>51</xdr:col>
      <xdr:colOff>432954</xdr:colOff>
      <xdr:row>803</xdr:row>
      <xdr:rowOff>119062</xdr:rowOff>
    </xdr:to>
    <xdr:graphicFrame macro="">
      <xdr:nvGraphicFramePr>
        <xdr:cNvPr id="15" name="Chart 14">
          <a:extLst>
            <a:ext uri="{FF2B5EF4-FFF2-40B4-BE49-F238E27FC236}">
              <a16:creationId xmlns="" xmlns:a16="http://schemas.microsoft.com/office/drawing/2014/main" id="{00000000-0008-0000-4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0</xdr:col>
      <xdr:colOff>514350</xdr:colOff>
      <xdr:row>609</xdr:row>
      <xdr:rowOff>171450</xdr:rowOff>
    </xdr:from>
    <xdr:to>
      <xdr:col>51</xdr:col>
      <xdr:colOff>502227</xdr:colOff>
      <xdr:row>656</xdr:row>
      <xdr:rowOff>-1</xdr:rowOff>
    </xdr:to>
    <xdr:graphicFrame macro="">
      <xdr:nvGraphicFramePr>
        <xdr:cNvPr id="16" name="Chart 15">
          <a:extLst>
            <a:ext uri="{FF2B5EF4-FFF2-40B4-BE49-F238E27FC236}">
              <a16:creationId xmlns="" xmlns:a16="http://schemas.microsoft.com/office/drawing/2014/main" id="{00000000-0008-0000-4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0</xdr:col>
      <xdr:colOff>190501</xdr:colOff>
      <xdr:row>858</xdr:row>
      <xdr:rowOff>121227</xdr:rowOff>
    </xdr:from>
    <xdr:to>
      <xdr:col>51</xdr:col>
      <xdr:colOff>346364</xdr:colOff>
      <xdr:row>915</xdr:row>
      <xdr:rowOff>95251</xdr:rowOff>
    </xdr:to>
    <xdr:graphicFrame macro="">
      <xdr:nvGraphicFramePr>
        <xdr:cNvPr id="17" name="Chart 16">
          <a:extLst>
            <a:ext uri="{FF2B5EF4-FFF2-40B4-BE49-F238E27FC236}">
              <a16:creationId xmlns="" xmlns:a16="http://schemas.microsoft.com/office/drawing/2014/main" id="{00000000-0008-0000-4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0</xdr:colOff>
      <xdr:row>200</xdr:row>
      <xdr:rowOff>1</xdr:rowOff>
    </xdr:from>
    <xdr:to>
      <xdr:col>52</xdr:col>
      <xdr:colOff>0</xdr:colOff>
      <xdr:row>248</xdr:row>
      <xdr:rowOff>0</xdr:rowOff>
    </xdr:to>
    <xdr:graphicFrame macro="">
      <xdr:nvGraphicFramePr>
        <xdr:cNvPr id="18" name="Chart 17">
          <a:extLst>
            <a:ext uri="{FF2B5EF4-FFF2-40B4-BE49-F238E27FC236}">
              <a16:creationId xmlns="" xmlns:a16="http://schemas.microsoft.com/office/drawing/2014/main" id="{00000000-0008-0000-4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0</xdr:col>
      <xdr:colOff>495300</xdr:colOff>
      <xdr:row>658</xdr:row>
      <xdr:rowOff>95250</xdr:rowOff>
    </xdr:from>
    <xdr:to>
      <xdr:col>51</xdr:col>
      <xdr:colOff>467589</xdr:colOff>
      <xdr:row>706</xdr:row>
      <xdr:rowOff>95250</xdr:rowOff>
    </xdr:to>
    <xdr:graphicFrame macro="">
      <xdr:nvGraphicFramePr>
        <xdr:cNvPr id="19" name="Chart 18">
          <a:extLst>
            <a:ext uri="{FF2B5EF4-FFF2-40B4-BE49-F238E27FC236}">
              <a16:creationId xmlns="" xmlns:a16="http://schemas.microsoft.com/office/drawing/2014/main" id="{00000000-0008-0000-4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495299</xdr:colOff>
      <xdr:row>114</xdr:row>
      <xdr:rowOff>233362</xdr:rowOff>
    </xdr:from>
    <xdr:to>
      <xdr:col>14</xdr:col>
      <xdr:colOff>790574</xdr:colOff>
      <xdr:row>136</xdr:row>
      <xdr:rowOff>114300</xdr:rowOff>
    </xdr:to>
    <xdr:graphicFrame macro="">
      <xdr:nvGraphicFramePr>
        <xdr:cNvPr id="2" name="Chart 1">
          <a:extLst>
            <a:ext uri="{FF2B5EF4-FFF2-40B4-BE49-F238E27FC236}">
              <a16:creationId xmlns="" xmlns:a16="http://schemas.microsoft.com/office/drawing/2014/main" id="{00000000-0008-0000-5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754">
  <rv s="0">
    <v>http://en.wikipedia.org/wiki/Public_domain</v>
    <v>Public domain</v>
  </rv>
  <rv s="0">
    <v>http://en.wikipedia.org/wiki/Mohawk_Industries</v>
    <v>Wikipedia</v>
  </rv>
  <rv s="1">
    <v>0</v>
    <v>1</v>
  </rv>
  <rv s="2">
    <v>6</v>
    <v>https://www.bing.com/th?id=AMMS_b8fd0cf86a7403883417bdad4f2a2766&amp;qlt=95</v>
    <v>2</v>
    <v>0</v>
    <v>https://www.bing.com/images/search?form=xlimg&amp;q=mohawk+industries</v>
    <v>Image of MOHAWK INDUSTRIES, INC.</v>
  </rv>
  <rv s="0">
    <v>https://www.bing.com/financeapi/forcetrigger?t=a1xlk2&amp;q=XNYS%3aMHK&amp;form=skydnc</v>
    <v>Learn more on Bing</v>
  </rv>
  <rv s="3">
    <v>en-GB</v>
    <v>a1xlk2</v>
    <v>268435456</v>
    <v>1</v>
    <v>Powered by Refinitiv</v>
    <v>0</v>
    <v>MOHAWK INDUSTRIES, INC. (XNYS:MHK)</v>
    <v>3</v>
    <v>4</v>
    <v>Finance</v>
    <v>5</v>
    <v>192.57</v>
    <v>56.62</v>
    <v>1.5626</v>
    <v>1.35</v>
    <v>7.3509999999999999E-3</v>
    <v>USD</v>
    <v>Mohawk Industries, Inc. is a flooring manufacturer that creates products for residential and commercial spaces around the world. The Company' segments include Global Ceramic, Flooring North America (Flooring NA) and Flooring Rest of the World (Flooring ROW). Its manufacturing and distribution processes provide carpet, rugs, ceramic tile, laminate, wood, stone, luxury vinyl tile and vinyl flooring. The Global Ceramic segment designs, manufactures, sources, distributes and markets a line of ceramic tile, porcelain tile and natural stone products used in the residential and commercial markets for both remodeling and new construction. The Flooring NA segment designs, manufactures, sources, distributes and markets carpet, laminate, carpet pad, rugs, hardwood and vinyl. The Flooring ROW segment designs, manufactures, sources, distributes and markets laminate, hardwood flooring, roofing elements, insulation boards, medium-density fiberboard (MDF), chipboards, and vinyl flooring products.</v>
    <v>42000</v>
    <v>New York Stock Exchange</v>
    <v>XNYS</v>
    <v>XNYS</v>
    <v>160 S INDUSTRIAL BLVD, PO BOX 12069, CALHOUN, GA, 30701-3030 US</v>
    <v>188.13</v>
    <v>3</v>
    <v>Household Goods</v>
    <v>Stock</v>
    <v>44266.000000022657</v>
    <v>4</v>
    <v>182.91</v>
    <v>12991170000</v>
    <v>MOHAWK INDUSTRIES, INC.</v>
    <v>MOHAWK INDUSTRIES, INC.</v>
    <v>184.01</v>
    <v>25.6709</v>
    <v>183.64</v>
    <v>184.99</v>
    <v>70226350</v>
    <v>MHK</v>
    <v>MOHAWK INDUSTRIES, INC. (XNYS:MHK)</v>
    <v>546374</v>
    <v>602683</v>
    <v>1988</v>
  </rv>
  <rv s="4">
    <v>5</v>
  </rv>
  <rv s="0">
    <v>https://www.bing.com/financeapi/forcetrigger?t=a1n6nm&amp;q=XNYS%3aAIN&amp;form=skydnc</v>
    <v>Learn more on Bing</v>
  </rv>
  <rv s="5">
    <v>en-GB</v>
    <v>a1n6nm</v>
    <v>268435456</v>
    <v>1</v>
    <v>Powered by Refinitiv</v>
    <v>7</v>
    <v>ALBANY INTERNATIONAL CORP. (XNYS:AIN)</v>
    <v>8</v>
    <v>9</v>
    <v>Finance</v>
    <v>5</v>
    <v>89.69</v>
    <v>30.46</v>
    <v>1.4673</v>
    <v>2.34</v>
    <v>2.7313999999999998E-2</v>
    <v>USD</v>
    <v>Albany International Corp. is focused on textiles and materials processing business. The Company operates through two segments: Machine Clothing and Albany Engineered Composites. The Company's Machine Clothing segment supplies permeable and impermeable belts used in the manufacture of paper, paperboard, nonwovens, fiber cement and various other industrial applications. The Machine Clothing segment also supplies customized, consumable fabrics used in the manufacturing process in the pulp, corrugator, nonwovens, fiber cement, building products, and tannery and textile industries. Its Albany Engineered Composites segment includes Albany Safran Composites, LLC (ASC), in which its customer SAFRAN Group owns interest and provides engineered composite structures based on its technology to customers in the aerospace and defense industries.</v>
    <v>4000</v>
    <v>New York Stock Exchange</v>
    <v>XNYS</v>
    <v>XNYS</v>
    <v>216 Airport Dr, ROCHESTER, NH, 03867-1718 US</v>
    <v>88.34</v>
    <v>Machinery, Equipment &amp; Components</v>
    <v>Stock</v>
    <v>44266.000000046093</v>
    <v>7</v>
    <v>85.224999999999994</v>
    <v>2842723000</v>
    <v>ALBANY INTERNATIONAL CORP.</v>
    <v>ALBANY INTERNATIONAL CORP.</v>
    <v>85.68</v>
    <v>28.906600000000001</v>
    <v>85.67</v>
    <v>88.01</v>
    <v>32300000</v>
    <v>AIN</v>
    <v>ALBANY INTERNATIONAL CORP. (XNYS:AIN)</v>
    <v>131090</v>
    <v>173876</v>
    <v>1987</v>
  </rv>
  <rv s="4">
    <v>8</v>
  </rv>
  <rv s="0">
    <v>https://www.bing.com/financeapi/forcetrigger?t=a248rw&amp;q=XNAS%3aTILE&amp;form=skydnc</v>
    <v>Learn more on Bing</v>
  </rv>
  <rv s="5">
    <v>en-GB</v>
    <v>a248rw</v>
    <v>268435456</v>
    <v>1</v>
    <v>Powered by Refinitiv</v>
    <v>7</v>
    <v>INTERFACE, INC. (XNAS:TILE)</v>
    <v>8</v>
    <v>9</v>
    <v>Finance</v>
    <v>5</v>
    <v>13.65</v>
    <v>5.0599999999999996</v>
    <v>2.1738</v>
    <v>0.2</v>
    <v>1.5221E-2</v>
    <v>USD</v>
    <v>Interface Inc. is engaged in design, production and sale of modular carpet, also known as carpet tile. As of January 1, 2017, the Company marketed its modular carpets in over 110 countries under the brand names Interface and FLOR. The Company operates through three segments: Americas, Europe and Asia-Pacific. The Company distributes its products through two primary channels, including direct sales to end users and indirect sales through independent contractors or distributors. The Company sells an antimicrobial chemical compound under the trademark Intersept that the Company incorporates in all of its modular carpet products. It also sells its TacTiles carpet tile installation system, along with a range of traditional adhesives and products for carpet installation and maintenance that are manufactured by a third party. It also provides turnkey project management services for national accounts and other customers through its InterfaceSERVICES business.</v>
    <v>3742</v>
    <v>Nasdaq Stock Market</v>
    <v>XNAS</v>
    <v>XNAS</v>
    <v>1280 W Peachtree St NW, ATLANTA, GA, 30309-3445 US</v>
    <v>13.46</v>
    <v>Household Goods</v>
    <v>Stock</v>
    <v>44265.879063344531</v>
    <v>10</v>
    <v>13.05</v>
    <v>782283200</v>
    <v>INTERFACE, INC.</v>
    <v>INTERFACE, INC.</v>
    <v>13.25</v>
    <v>5.8780999999999999</v>
    <v>13.14</v>
    <v>13.34</v>
    <v>58641920</v>
    <v>TILE</v>
    <v>INTERFACE, INC. (XNAS:TILE)</v>
    <v>50</v>
    <v>360100</v>
    <v>1981</v>
  </rv>
  <rv s="4">
    <v>11</v>
  </rv>
  <rv s="0">
    <v>https://www.bing.com/financeapi/forcetrigger?t=a24u3m&amp;q=XNYS%3aUFI&amp;form=skydnc</v>
    <v>Learn more on Bing</v>
  </rv>
  <rv s="5">
    <v>en-GB</v>
    <v>a24u3m</v>
    <v>268435456</v>
    <v>1</v>
    <v>Powered by Refinitiv</v>
    <v>7</v>
    <v>UNIFI, INC. (XNYS:UFI)</v>
    <v>8</v>
    <v>9</v>
    <v>Finance</v>
    <v>5</v>
    <v>30.7577</v>
    <v>7.48</v>
    <v>0.83779999999999999</v>
    <v>0.06</v>
    <v>2.0599999999999998E-3</v>
    <v>USD</v>
    <v>Unifi, Inc. is a manufacturing company. The Company processes and sells commodity yarns, specialized yarns and premier value-added (PVA) yarns. The Company operates through three segments: Polyester segment, Nylon segment and International segment. The Company's polyester products include polyester polymer beads (Chip), partially oriented yarn (POY), textured, solution and package dyed, twisted, beamed and draw wound yarns. Each polyester product is available in virgin or recycled varieties, where the recycled is made from both pre-consumer yarn waste and post-consumer waste, including plastic bottles. The Company's nylon products include textured, solution dyed and spandex covered products. The Company's products include REPREVE, Sorbtek, Reflexx, aio, Augusta and A.M.Y. The Company's principal geographic markets for its products are located in North America, Central America, South America and Asia.</v>
    <v>2560</v>
    <v>New York Stock Exchange</v>
    <v>XNYS</v>
    <v>XNYS</v>
    <v>PO Box 19109, 7201 W Friendly Rd, GREENSBORO, NC, 27419-9109 US</v>
    <v>30.7577</v>
    <v>Textiles &amp; Apparel</v>
    <v>Stock</v>
    <v>44266.000000010936</v>
    <v>13</v>
    <v>28.57</v>
    <v>539453100</v>
    <v>UNIFI, INC.</v>
    <v>UNIFI, INC.</v>
    <v>29.5</v>
    <v>0</v>
    <v>29.13</v>
    <v>29.19</v>
    <v>18480750</v>
    <v>UFI</v>
    <v>UNIFI, INC. (XNYS:UFI)</v>
    <v>151062</v>
    <v>85359</v>
    <v>1969</v>
  </rv>
  <rv s="4">
    <v>14</v>
  </rv>
  <rv s="0">
    <v>https://www.bing.com/financeapi/forcetrigger?t=a1qjgh&amp;q=XNYS%3aCULP&amp;form=skydnc</v>
    <v>Learn more on Bing</v>
  </rv>
  <rv s="5">
    <v>en-GB</v>
    <v>a1qjgh</v>
    <v>268435456</v>
    <v>1</v>
    <v>Powered by Refinitiv</v>
    <v>7</v>
    <v>CULP, INC. (XNYS:CULP)</v>
    <v>8</v>
    <v>9</v>
    <v>Finance</v>
    <v>5</v>
    <v>17.88</v>
    <v>5.28</v>
    <v>1.2779</v>
    <v>7.0000000000000007E-2</v>
    <v>4.2170000000000003E-3</v>
    <v>USD</v>
    <v>Culp, Inc. is a producer of mattress fabrics and marketer of upholstery fabrics for furniture in North America. The Company is engaged in the manufacture, sourcing and marketing of mattress fabrics and sewn covers used for covering mattresses and box springs, and upholstery fabrics, including cut and sewn kits used in production of upholstered furniture. The Company operates through two segments: mattress fabrics (Culp Home Fashions) and upholstery fabrics. Its mattress fabrics segment manufactures and markets mattress fabric and mattress covers to bedding manufacturers. Its upholstery fabrics segment markets fabrics for residential and commercial furniture, including jacquard woven fabrics, velvets, microdenier suedes, woven dobbies, knitted fabrics, piece-dyed woven products and polyurethane leather look fabrics. The Company markets a range of fabrics in the categories, including fabrics produced at its manufacturing facilities and fabrics produced by other suppliers.</v>
    <v>1399</v>
    <v>New York Stock Exchange</v>
    <v>XNYS</v>
    <v>XNYS</v>
    <v>1823 Eastchester Dr, HIGH POINT, NC, 27265-1558 US</v>
    <v>17.09</v>
    <v>Textiles &amp; Apparel</v>
    <v>Stock</v>
    <v>44266.000000034372</v>
    <v>16</v>
    <v>16.5</v>
    <v>205104300</v>
    <v>CULP, INC.</v>
    <v>CULP, INC.</v>
    <v>16.63</v>
    <v>0</v>
    <v>16.600000000000001</v>
    <v>16.670000000000002</v>
    <v>12303790</v>
    <v>CULP</v>
    <v>CULP, INC. (XNYS:CULP)</v>
    <v>86949</v>
    <v>52073</v>
    <v>1972</v>
  </rv>
  <rv s="4">
    <v>17</v>
  </rv>
  <rv s="0">
    <v>https://www.bing.com/financeapi/forcetrigger?t=a1qdhw&amp;q=XNAS%3aCRWS&amp;form=skydnc</v>
    <v>Learn more on Bing</v>
  </rv>
  <rv s="5">
    <v>en-GB</v>
    <v>a1qdhw</v>
    <v>268435456</v>
    <v>1</v>
    <v>Powered by Refinitiv</v>
    <v>7</v>
    <v>CROWN CRAFTS, INC. (XNAS:CRWS)</v>
    <v>8</v>
    <v>9</v>
    <v>Finance</v>
    <v>5</v>
    <v>8.4</v>
    <v>4.0019</v>
    <v>0.99260000000000004</v>
    <v>0.51</v>
    <v>6.4639000000000002E-2</v>
    <v>USD</v>
    <v>Crown Crafts, Inc. operates indirectly through its subsidiaries, Crown Crafts Infant Products, Inc., Hamco, Inc. and Carousel Designs, LLC, in the infant and toddler products segment within the consumer products industry. The Company operates though the segment of infant and toddler products. These products consist of infant and toddler bedding, bibs, soft bath products, disposable products and accessories. Its focus is on infant, toddler and juvenile products, including crib; blankets and swaddle blankets; nursery and toddler accessories; room decor; reusable and disposable bibs; hooded bath towels and washcloths; reusable and disposable placemats and floor mats; disposable cup labels, toilet seat covers and changing mats, and other infant, toddler and juvenile soft goods. Sales of its products are made directly to retailers, which are mass merchants, juvenile specialty stores, value channel stores, grocery and drug stores, restaurants, Internet accounts and wholesale clubs.</v>
    <v>138</v>
    <v>Nasdaq Stock Market</v>
    <v>XNAS</v>
    <v>XNAS</v>
    <v>916 S Burnside Ave, GONZALES, LA, 70737-4281 US</v>
    <v>8.4</v>
    <v>Leisure Products</v>
    <v>Stock</v>
    <v>44266.012822939061</v>
    <v>19</v>
    <v>7.82</v>
    <v>83844040</v>
    <v>CROWN CRAFTS, INC.</v>
    <v>CROWN CRAFTS, INC.</v>
    <v>7.87</v>
    <v>11.3895</v>
    <v>7.89</v>
    <v>8.4</v>
    <v>9981430</v>
    <v>CRWS</v>
    <v>CROWN CRAFTS, INC. (XNAS:CRWS)</v>
    <v>56158</v>
    <v>29597</v>
    <v>2003</v>
  </rv>
  <rv s="4">
    <v>20</v>
  </rv>
  <rv s="0">
    <v>https://www.bing.com/financeapi/forcetrigger?t=a1ric7&amp;q=XNAS%3aDXYN&amp;form=skydnc</v>
    <v>Learn more on Bing</v>
  </rv>
  <rv s="5">
    <v>en-GB</v>
    <v>a1ric7</v>
    <v>268435456</v>
    <v>1</v>
    <v>Powered by Refinitiv</v>
    <v>7</v>
    <v>THE DIXIE GROUP, INC. (XNAS:DXYN)</v>
    <v>8</v>
    <v>9</v>
    <v>Finance</v>
    <v>5</v>
    <v>6</v>
    <v>0.52959999999999996</v>
    <v>2.9136000000000002</v>
    <v>-0.05</v>
    <v>-1.6286999999999999E-2</v>
    <v>USD</v>
    <v>The Dixie Group, Inc. is engaged in marketing, manufacturing and selling floorcovering products to residential and commercial customers through its various sales forces and brands. Its brands include Fabrica, Masland Residential, Dixie Home, and Atlas Masland Contract. Fabrica markets and manufactures residential carpet, custom rugs, and engineered wood. Masland Residential markets and manufactures design-driven specialty carpets and rugs for the residential marketplace. Dixie Home markets a range of residential tufted broadloom carpet and rugs to selected retailers and home centers under the Dixie Home and private label brands. Atlas Masland Contract is its combined brand and products are marketed to the architectural and specified design community and directly to commercial end-users, as well as to consumers through specialty floorcovering retailers.</v>
    <v>1526</v>
    <v>Nasdaq Stock Market</v>
    <v>XNAS</v>
    <v>XNAS</v>
    <v>Po Box 2007, DALTON, GA, 30722-2007 US</v>
    <v>3.1</v>
    <v>Household Goods</v>
    <v>Stock</v>
    <v>44265.932099235935</v>
    <v>22</v>
    <v>2.88</v>
    <v>47757330</v>
    <v>THE DIXIE GROUP, INC.</v>
    <v>THE DIXIE GROUP, INC.</v>
    <v>3.07</v>
    <v>2.8809999999999998</v>
    <v>3.07</v>
    <v>3.02</v>
    <v>15813690</v>
    <v>DXYN</v>
    <v>THE DIXIE GROUP, INC. (XNAS:DXYN)</v>
    <v>4</v>
    <v>336038</v>
    <v>1932</v>
  </rv>
  <rv s="4">
    <v>23</v>
  </rv>
  <rv s="0">
    <v>https://www.bing.com/financeapi/forcetrigger?t=a2zoww&amp;q=OTCM%3aUNIR&amp;form=skydnc</v>
    <v>Learn more on Bing</v>
  </rv>
  <rv s="6">
    <v>en-GB</v>
    <v>a2zoww</v>
    <v>268435456</v>
    <v>1</v>
    <v>Powered by Refinitiv</v>
    <v>10</v>
    <v>UNIROYAL GLOBAL ENGINEERED PRODUCTS, INC. (OTCM:UNIR)</v>
    <v>8</v>
    <v>11</v>
    <v>Finance</v>
    <v>12</v>
    <v>3.8</v>
    <v>0.375</v>
    <v>-0.36580000000000001</v>
    <v>0.05</v>
    <v>3.3333000000000002E-2</v>
    <v>USD</v>
    <v>Uniroyal Global Engineered Products, Inc., formerly Invisa, Inc., is a manufacturer and seller of vinyl coated fabrics products. The Company's products are used in various applications, such as automotive and non-automotive transportation, certain indoor/outdoor furniture, commercial and hospitality seating, healthcare facilities and athletic equipment. In the automotive industry, its products are used primarily in seating, door panels, head and arm rests, security shades and trim components, including instrument panels, door casings, seating, gear lever and steering column gaiters, headliners and load space covers. Non-automotive applications include outdoor seating for utility and sports vehicles, and sheeting used in medical, nuclear protection, personal protection, moisture barriers, pram and nursery, movie screen and decorative surface applications. Its brands include Naugahyde, BeautyGard, Flameblocker, Spirit Millennium, Ambla, Amblon, Velbex, Cirroflex, Plastolene and Vynide.</v>
    <v>337</v>
    <v>OTC Markets</v>
    <v>OTCM</v>
    <v>OTCM</v>
    <v>1800 2nd St Ste 970, SARASOTA, FL, 34236-5992 US</v>
    <v>1.55</v>
    <v>Textiles &amp; Apparel</v>
    <v>Stock</v>
    <v>44265.719034235939</v>
    <v>25</v>
    <v>1.55</v>
    <v>UNIROYAL GLOBAL ENGINEERED PRODUCTS, INC.</v>
    <v>UNIROYAL GLOBAL ENGINEERED PRODUCTS, INC.</v>
    <v>1.55</v>
    <v>1.5</v>
    <v>1.55</v>
    <v>3736010</v>
    <v>UNIR</v>
    <v>UNIROYAL GLOBAL ENGINEERED PRODUCTS, INC. (OTCM:UNIR)</v>
    <v>2000</v>
    <v>1998</v>
  </rv>
  <rv s="4">
    <v>26</v>
  </rv>
  <rv s="7">
    <v>12</v>
    <v>P/E</v>
    <v>0</v>
  </rv>
  <rv s="0">
    <v>https://www.bing.com/financeapi/forcetrigger?t=ao9uh7&amp;q=XLON%3aHWG&amp;form=skydnc</v>
    <v>Learn more on Bing</v>
  </rv>
  <rv s="8">
    <v>en-GB</v>
    <v>ao9uh7</v>
    <v>268435456</v>
    <v>1</v>
    <v>Powered by Refinitiv</v>
    <v>13</v>
    <v>HARWORTH GROUP PLC (XLON:HWG)</v>
    <v>8</v>
    <v>14</v>
    <v>Finance</v>
    <v>15</v>
    <v>135.5</v>
    <v>83.662999999999997</v>
    <v>0.79890000000000005</v>
    <v>0.1699</v>
    <v>1.3650000000000001E-3</v>
    <v>GBp</v>
    <v>Harworth Group Plc is a United Kingdom-based land and property regeneration company. The Company specializes in the regeneration of former coalfield and other brownfield land into employment areas, new residential development and low carbon energy projects. The Company operates through two segments: Capital Growth and Income Generation. The Income Generation segment focuses on generating rental returns from the business space portfolio, rental returns and royalties from energy generation, environmental technologies and the agricultural portfolio, and income generating streams from recycled aggregates and secondary coal products. The Capital Growth segment focuses on delivering value by developing the underlying investment and development property portfolios, and includes planning and development activity, value engineering, proactive asset management and strategic land acquisitions.</v>
    <v>75</v>
    <v>London Stock Exchange</v>
    <v>XLON</v>
    <v>XLON</v>
    <v>Advantage House, Poplar Way, ROTHERHAM, SOUTH YORKSHIRE, S60 5TR GB</v>
    <v>126</v>
    <v>Real Estate Operations</v>
    <v>Stock</v>
    <v>44266.473098587499</v>
    <v>29</v>
    <v>121.5</v>
    <v>401574500</v>
    <v>HARWORTH GROUP PLC</v>
    <v>HARWORTH GROUP PLC</v>
    <v>121.5</v>
    <v>75</v>
    <v>124.5</v>
    <v>124.6699</v>
    <v>322549800</v>
    <v>HWG</v>
    <v>HARWORTH GROUP PLC (XLON:HWG)</v>
    <v>22786</v>
    <v>1991</v>
  </rv>
  <rv s="4">
    <v>30</v>
  </rv>
  <rv s="0">
    <v>https://www.bing.com/financeapi/forcetrigger?t=bhbw5r&amp;q=XICE%3aHAMP&amp;form=skydnc</v>
    <v>Learn more on Bing</v>
  </rv>
  <rv s="9">
    <v>en-GB</v>
    <v>bhbw5r</v>
    <v>268435456</v>
    <v>1</v>
    <v>Powered by Refinitiv</v>
    <v>16</v>
    <v>Hampidjan hf (XICE:HAMP)</v>
    <v>8</v>
    <v>17</v>
    <v>Finance</v>
    <v>18</v>
    <v>92</v>
    <v>36.5</v>
    <v>0.6</v>
    <v>-7</v>
    <v>-7.6087000000000002E-2</v>
    <v>ISK</v>
    <v>Hampidjan hf is an Iceland-based company active in the production of nets and ropes. It is mainly engaged in the manufacture of fishing nets, ropes and fishing longlines for the fishing fleet. Its products are tailored for specific tasks for the fishing industry, as well as for other industries and tasks, like leisure, military, lifting, mooring, seismic, tugging, yachting, and off road activities. The Company also manufactures different types of sport netting, ropes, straps and hardware. As of December 31, 2011, the Company had nine subsidiaries, out of which seven were wholly owned. The Company’s subsidiaries are active in such countries, as New Zealand, Norway, Canada, Lithuania, the United States, Cayman Islands, Denmark, Ireland and Iceland. Additionally, as of December 31, 2011, the Company owned 9.43% of shares of HB Grandi hf.</v>
    <v>1126</v>
    <v>NASDAQ Iceland</v>
    <v>XICE</v>
    <v>XICE</v>
    <v>Skarfagardar 4, REYKJAVIK, 104 IS</v>
    <v>85</v>
    <v>Textiles &amp; Apparel</v>
    <v>Stock</v>
    <v>44258.666666666664</v>
    <v>32</v>
    <v>85</v>
    <v>42717230000</v>
    <v>Hampidjan hf</v>
    <v>Hampidjan hf</v>
    <v>85</v>
    <v>1500</v>
    <v>92</v>
    <v>85</v>
    <v>500000000</v>
    <v>HAMP</v>
    <v>Hampidjan hf (XICE:HAMP)</v>
    <v>3400</v>
  </rv>
  <rv s="4">
    <v>33</v>
  </rv>
  <rv s="0">
    <v>https://www.bing.com/financeapi/forcetrigger?t=alct52&amp;q=XMEX%3aITXN&amp;form=skydnc</v>
    <v>Learn more on Bing</v>
  </rv>
  <rv s="10">
    <v>en-GB</v>
    <v>alct52</v>
    <v>268435456</v>
    <v>1</v>
    <v>Powered by Refinitiv</v>
    <v>19</v>
    <v>Industria de Diseno Textil SA (XMEX:ITXN)</v>
    <v>8</v>
    <v>20</v>
    <v>Finance</v>
    <v>21</v>
    <v>735.01</v>
    <v>594.47</v>
    <v>0.98909999999999998</v>
    <v>0</v>
    <v>0</v>
    <v>MXN</v>
    <v>Industria de Diseno Textil SA, known as Inditex SA, is a Spain-based company primarily engaged in the textile industry. The Company’s activities include the design, confection, manufacturing, distribution and retail of men, women and children apparel, footwear and fashion accessories, as well as home furnishings and household textile products. The Company’s business is divided into three segments: Zara, which provides various fashion and home items under the Zara brand name; Bershka, offering clothes under the Bershka brand name, which aims at teenagers, and Other, which retails apparel under Stradivarius, Oysho, Pull&amp;Bear and Massimo Dutti brand names, among others. The Company operates worldwide through numerous subsidiaries. It is controlled by Pontegadea Inversiones SL.</v>
    <v>156240</v>
    <v>Mexican Stock Exchange</v>
    <v>XMEX</v>
    <v>XMEX</v>
    <v>Edificio Inditex, Avda. Diputacion, s/n, ARTEIXO, LA CORUNA, 15143 ES</v>
    <v>730.32</v>
    <v>Specialty Retailers</v>
    <v>Stock</v>
    <v>44265.691828703704</v>
    <v>35</v>
    <v>730.32</v>
    <v>91660730000</v>
    <v>Industria de Diseno Textil SA</v>
    <v>Industria de Diseno Textil SA</v>
    <v>730.32</v>
    <v>730.32</v>
    <v>730.32</v>
    <v>3116652000</v>
    <v>ITXN</v>
    <v>Industria de Diseno Textil SA (XMEX:ITXN)</v>
    <v>9750</v>
  </rv>
  <rv s="4">
    <v>36</v>
  </rv>
  <rv s="0">
    <v>http://en.wikipedia.org/wiki/Levi_Strauss_&amp;_Co.</v>
    <v>Wikipedia</v>
  </rv>
  <rv s="1">
    <v>0</v>
    <v>38</v>
  </rv>
  <rv s="2">
    <v>6</v>
    <v>https://www.bing.com/th?id=AMMS_0314b828864f4f1bab2ae8cf774460d5&amp;qlt=95</v>
    <v>39</v>
    <v>0</v>
    <v>https://www.bing.com/images/search?form=xlimg&amp;q=levi+strauss+%26+co.</v>
    <v>Image of LEVI STRAUSS &amp; CO.</v>
  </rv>
  <rv s="0">
    <v>https://www.bing.com/financeapi/forcetrigger?t=bpipfr&amp;q=XNYS%3aLEVI&amp;form=skydnc</v>
    <v>Learn more on Bing</v>
  </rv>
  <rv s="11">
    <v>en-GB</v>
    <v>bpipfr</v>
    <v>268435456</v>
    <v>1</v>
    <v>Powered by Refinitiv</v>
    <v>22</v>
    <v>LEVI STRAUSS &amp; CO. (XNYS:LEVI)</v>
    <v>3</v>
    <v>23</v>
    <v>Finance</v>
    <v>5</v>
    <v>25.1</v>
    <v>9.09</v>
    <v>-0.18</v>
    <v>-7.2610000000000001E-3</v>
    <v>USD</v>
    <v>Levi Strauss &amp; Co. is an apparel company. The Company designs, markets and sells its products under the Levi's, Dockers, Signature by Levi Strauss &amp; Co. and Denizen brands directly or through third parties and licensees. Its products include jeans, casual and dress pants, tops, shorts, skirts, jackets, footwear, and related accessories for men, women and children across the world. The Company's trademarks include Arcuate Stitching Design, the Tab Device, 501, the Two Horse Design, the Housemark and the Wings and Anchor Design. The Company operates in three geographic segments: the Americas, Europe and Asia. The Company's products are sold in more than 110 countries. The Company licenses its Levi's and Dockers trademarks for a range of product categories in markets in each of its regions, including footwear, belts, wallets and bags, outerwear, sweaters, dress shirts, kidswear, sleepwear and hosiery.</v>
    <v>14800</v>
    <v>New York Stock Exchange</v>
    <v>XNYS</v>
    <v>XNYS</v>
    <v>1155 Battery St, SAN FRANCISCO, CA, 94111-1203 US</v>
    <v>24.84</v>
    <v>40</v>
    <v>Textiles &amp; Apparel</v>
    <v>Stock</v>
    <v>44265.933713124999</v>
    <v>41</v>
    <v>24.19</v>
    <v>9847685000</v>
    <v>LEVI STRAUSS &amp; CO.</v>
    <v>LEVI STRAUSS &amp; CO.</v>
    <v>24.84</v>
    <v>0</v>
    <v>24.79</v>
    <v>24.61</v>
    <v>399824800</v>
    <v>LEVI</v>
    <v>LEVI STRAUSS &amp; CO. (XNYS:LEVI)</v>
    <v>1</v>
    <v>1381655</v>
    <v>1970</v>
  </rv>
  <rv s="4">
    <v>42</v>
  </rv>
  <rv s="7">
    <v>12</v>
    <v>Beta</v>
    <v>0</v>
  </rv>
  <rv s="0">
    <v>https://creativecommons.org/licenses/by/2.0</v>
    <v>CC BY 2.0</v>
  </rv>
  <rv s="0">
    <v>http://es.wikipedia.org/wiki/Ralph_Lauren_Corporation</v>
    <v>Wikipedia</v>
  </rv>
  <rv s="1">
    <v>45</v>
    <v>46</v>
  </rv>
  <rv s="2">
    <v>6</v>
    <v>https://www.bing.com/th?id=AMMS_cc5570742108269cdc83565b45e9860f&amp;qlt=95</v>
    <v>47</v>
    <v>0</v>
    <v>https://www.bing.com/images/search?form=xlimg&amp;q=ralph+lauren</v>
    <v>Image of RALPH LAUREN CORPORATION</v>
  </rv>
  <rv s="0">
    <v>https://www.bing.com/financeapi/forcetrigger?t=a222gh&amp;q=XNYS%3aRL&amp;form=skydnc</v>
    <v>Learn more on Bing</v>
  </rv>
  <rv s="3">
    <v>en-GB</v>
    <v>a222gh</v>
    <v>268435456</v>
    <v>1</v>
    <v>Powered by Refinitiv</v>
    <v>0</v>
    <v>RALPH LAUREN CORPORATION (XNYS:RL)</v>
    <v>3</v>
    <v>4</v>
    <v>Finance</v>
    <v>24</v>
    <v>128.4</v>
    <v>59.82</v>
    <v>1.5293000000000001</v>
    <v>-2.34</v>
    <v>-1.8727000000000001E-2</v>
    <v>USD</v>
    <v>Ralph Lauren Corporation is engaged in the design, marketing and distribution of lifestyle products, including apparel, accessories, home furnishings and other licensed product categories. The Company operates through three segments: Wholesale, Retail and Licensing. Wholesale business consists of sales made to department stores and specialty stores around the world. Retail business consists of sales made directly to consumers through retail channel, which includes Company's' retail stores, concession-based shop-within-shops and e-commerce operations around the world. Licensing business consists of royalty-based arrangements, under which the Company licenses to unrelated third parties for specified periods the right to operate retail stores and/or to use its various trademarks in connection with the manufacture and sale of designated products, such as certain apparel, eyewear, fragrances and home furnishings.</v>
    <v>13700</v>
    <v>New York Stock Exchange</v>
    <v>XNYS</v>
    <v>XNYS</v>
    <v>650 Madison Ave, NEW YORK, NY, 10022-1029 US</v>
    <v>127.08</v>
    <v>48</v>
    <v>Textiles &amp; Apparel</v>
    <v>Stock</v>
    <v>44266.035538471871</v>
    <v>49</v>
    <v>121.82</v>
    <v>8965043000</v>
    <v>RALPH LAUREN CORPORATION</v>
    <v>RALPH LAUREN CORPORATION</v>
    <v>125.02</v>
    <v>0</v>
    <v>124.95</v>
    <v>122.61</v>
    <v>73118370</v>
    <v>RL</v>
    <v>RALPH LAUREN CORPORATION (XNYS:RL)</v>
    <v>10</v>
    <v>1087284</v>
    <v>1997</v>
  </rv>
  <rv s="4">
    <v>50</v>
  </rv>
  <rv s="0">
    <v>http://en.wikipedia.org/wiki/Columbia_Sportswear</v>
    <v>Wikipedia</v>
  </rv>
  <rv s="1">
    <v>0</v>
    <v>52</v>
  </rv>
  <rv s="2">
    <v>6</v>
    <v>https://www.bing.com/th?id=AMMS_27d067be21f5847f8a6782dd25f09b35&amp;qlt=95</v>
    <v>53</v>
    <v>0</v>
    <v>https://www.bing.com/images/search?form=xlimg&amp;q=columbia+sportswear</v>
    <v>Image of COLUMBIA SPORTSWEAR COMPANY</v>
  </rv>
  <rv s="0">
    <v>https://www.bing.com/financeapi/forcetrigger?t=a1q4u2&amp;q=XNAS%3aCOLM&amp;form=skydnc</v>
    <v>Learn more on Bing</v>
  </rv>
  <rv s="3">
    <v>en-GB</v>
    <v>a1q4u2</v>
    <v>268435456</v>
    <v>1</v>
    <v>Powered by Refinitiv</v>
    <v>0</v>
    <v>COLUMBIA SPORTSWEAR COMPANY (XNAS:COLM)</v>
    <v>3</v>
    <v>4</v>
    <v>Finance</v>
    <v>5</v>
    <v>112.21</v>
    <v>51.82</v>
    <v>0.86860000000000004</v>
    <v>0.45</v>
    <v>4.3660000000000001E-3</v>
    <v>USD</v>
    <v>Columbia Sportswear Company is an apparel and footwear company. The Company designs, sources, markets and distributes outdoor lifestyle apparel, footwear, accessories and equipment under the Columbia, Mountain Hardwear, Sorel, prAna and other brands. Its geographic segments are the United States, Latin America and Asia Pacific (LAAP), Europe, Middle East and Africa (EMEA), and Canada. The Company develops and manages its merchandise in categories, including apparel, accessories and equipment, and footwear. It distributes its products through a mix of wholesale distribution channels, its own direct-to-consumer channels (retail stores and e-commerce), independent distributors and licensees. As of December 31, 2016, its products were sold in approximately 90 countries. In 59 of those countries, it sells to independent distributors to whom it has granted distribution rights. Contract manufacturers located outside the United States manufacture all of its products.</v>
    <v>7275</v>
    <v>Nasdaq Stock Market</v>
    <v>XNAS</v>
    <v>XNAS</v>
    <v>14375 NW Science Park Dr, PORTLAND, OR, 97229-5418 US</v>
    <v>104.27</v>
    <v>54</v>
    <v>Textiles &amp; Apparel</v>
    <v>Stock</v>
    <v>44265.90368856406</v>
    <v>55</v>
    <v>102.18</v>
    <v>6871626000</v>
    <v>COLUMBIA SPORTSWEAR COMPANY</v>
    <v>COLUMBIA SPORTSWEAR COMPANY</v>
    <v>103.42</v>
    <v>64.058400000000006</v>
    <v>103.06</v>
    <v>103.51</v>
    <v>66386110</v>
    <v>COLM</v>
    <v>COLUMBIA SPORTSWEAR COMPANY (XNAS:COLM)</v>
    <v>233098</v>
    <v>418963</v>
    <v>1961</v>
  </rv>
  <rv s="4">
    <v>56</v>
  </rv>
  <rv s="12">
    <v>12</v>
    <v>1</v>
  </rv>
  <rv s="0">
    <v>https://www.bing.com/financeapi/forcetrigger?t=a24fmw&amp;q=XNYS%3aTPR&amp;form=skydnc</v>
    <v>Learn more on Bing</v>
  </rv>
  <rv s="5">
    <v>en-GB</v>
    <v>a24fmw</v>
    <v>268435456</v>
    <v>1</v>
    <v>Powered by Refinitiv</v>
    <v>7</v>
    <v>TAPESTRY, INC. (XNYS:TPR)</v>
    <v>8</v>
    <v>9</v>
    <v>Finance</v>
    <v>5</v>
    <v>44.5</v>
    <v>10.18</v>
    <v>1.5444</v>
    <v>-0.39</v>
    <v>-8.9940000000000003E-3</v>
    <v>USD</v>
    <v>Tapestry, Inc., formerly Coach, Inc., is a design house of luxury accessories and lifestyle collections. The Company's product offering uses a range of leathers, fabrics and materials. The Company’s brands include Coach, Kate Spade, and Stuart Weitzman. Its segments include North America, International and Stuart Weitzman. The North America segment includes sales of Tapestry brand products to North American customers through Tapestry-operated stores (including the Internet) and sales to North American wholesale customers. The International segment operates department store concession shop-in-shop locations and retail and outlet stores, as well as e-commerce Websites. The Stuart Weitzman segment includes sales across the world generated by the Stuart Weitzman brand, primarily through department stores in North America and international locations, and within Stuart Weitzman operated stores (including the Internet) in the United States, Canada and Europe.</v>
    <v>9200</v>
    <v>New York Stock Exchange</v>
    <v>XNYS</v>
    <v>XNYS</v>
    <v>10 Hudson Yards, NEW YORK, NY, 10001 US</v>
    <v>44.25</v>
    <v>Specialty Retailers</v>
    <v>Stock</v>
    <v>44266.000000034372</v>
    <v>59</v>
    <v>42.36</v>
    <v>11938700000</v>
    <v>TAPESTRY, INC.</v>
    <v>TAPESTRY, INC.</v>
    <v>43.6</v>
    <v>0</v>
    <v>43.36</v>
    <v>42.97</v>
    <v>277838100</v>
    <v>TPR</v>
    <v>TAPESTRY, INC. (XNYS:TPR)</v>
    <v>30</v>
    <v>4964697</v>
    <v>2000</v>
  </rv>
  <rv s="4">
    <v>60</v>
  </rv>
  <rv s="0">
    <v>http://en.wikipedia.org/wiki/Deckers_Outdoor_Corporation</v>
    <v>Wikipedia</v>
  </rv>
  <rv s="1">
    <v>0</v>
    <v>62</v>
  </rv>
  <rv s="2">
    <v>6</v>
    <v>https://www.bing.com/th?id=AMMS_a7de301d5cc609eb5c35da9b55f4fdb7&amp;qlt=95</v>
    <v>63</v>
    <v>0</v>
    <v>https://www.bing.com/images/search?form=xlimg&amp;q=deckers+outdoor+corporation</v>
    <v>Image of DECKERS OUTDOOR CORPORATION</v>
  </rv>
  <rv s="0">
    <v>https://www.bing.com/financeapi/forcetrigger?t=a1qvp2&amp;q=XNYS%3aDECK&amp;form=skydnc</v>
    <v>Learn more on Bing</v>
  </rv>
  <rv s="3">
    <v>en-GB</v>
    <v>a1qvp2</v>
    <v>268435456</v>
    <v>1</v>
    <v>Powered by Refinitiv</v>
    <v>0</v>
    <v>DECKERS OUTDOOR CORPORATION (XNYS:DECK)</v>
    <v>3</v>
    <v>25</v>
    <v>Finance</v>
    <v>5</v>
    <v>340.57499999999999</v>
    <v>78.7</v>
    <v>0.80210000000000004</v>
    <v>-6.69</v>
    <v>-2.0735999999999997E-2</v>
    <v>USD</v>
    <v>Deckers Outdoor Corporation is engaged in designing, marketing and distributing footwear, apparel and accessories for both everyday casual lifestyle use and high performance activities. The Company's segments include operations of its brands, such as UGG, Teva, Sanuk and other brands; wholesale divisions, and Direct-to-Consumer (DTC) business, which includes E-Commerce business and retail store business. The Company sells accessories, such as handbags and loungewear, through domestic and international retailers, international distributors and directly to end user consumers both domestically and internationally, through its Websites, call centers and retail stores. The Company markets its products primarily under three brands: UGG, Teva and Sanuk. The Company's other brands include Hoka One One (Hoka), Ahnu and Koolaburra by UGG (Koolaburra). It has a total of over 150 retail stores across the world.</v>
    <v>3600</v>
    <v>New York Stock Exchange</v>
    <v>XNYS</v>
    <v>XNYS</v>
    <v>250 Coromar Dr, GOLETA, CA, 93117-5583 US</v>
    <v>328.16</v>
    <v>64</v>
    <v>Textiles &amp; Apparel</v>
    <v>Stock</v>
    <v>44266</v>
    <v>65</v>
    <v>314.63</v>
    <v>8900005000</v>
    <v>DECKERS OUTDOOR CORPORATION</v>
    <v>DECKERS OUTDOOR CORPORATION</v>
    <v>326.43</v>
    <v>24.405000000000001</v>
    <v>322.63</v>
    <v>315.94</v>
    <v>28169920</v>
    <v>DECK</v>
    <v>DECKERS OUTDOOR CORPORATION (XNYS:DECK)</v>
    <v>285069</v>
    <v>331393</v>
    <v>1993</v>
  </rv>
  <rv s="4">
    <v>66</v>
  </rv>
  <rv s="0">
    <v>http://en.wikipedia.org/wiki/Under_Armour</v>
    <v>Wikipedia</v>
  </rv>
  <rv s="1">
    <v>0</v>
    <v>68</v>
  </rv>
  <rv s="2">
    <v>6</v>
    <v>https://www.bing.com/th?id=AMMS_d19a066df2d6bda1e8978500a94dee48&amp;qlt=95</v>
    <v>69</v>
    <v>0</v>
    <v>https://www.bing.com/images/search?form=xlimg&amp;q=under+armour</v>
    <v>Image of UNDER ARMOUR, INC.</v>
  </rv>
  <rv s="0">
    <v>https://www.bing.com/financeapi/forcetrigger?t=a24qf2&amp;q=XNYS%3aUAA&amp;form=skydnc</v>
    <v>Learn more on Bing</v>
  </rv>
  <rv s="3">
    <v>en-GB</v>
    <v>a24qf2</v>
    <v>268435456</v>
    <v>1</v>
    <v>Powered by Refinitiv</v>
    <v>0</v>
    <v>UNDER ARMOUR, INC. (XNYS:UAA)</v>
    <v>3</v>
    <v>4</v>
    <v>Finance</v>
    <v>5</v>
    <v>23.7254</v>
    <v>7.15</v>
    <v>1.2535000000000001</v>
    <v>0.13</v>
    <v>5.8009999999999997E-3</v>
    <v>USD</v>
    <v>Under Armour, Inc. is engaged in the development, marketing and distribution of branded performance apparel, footwear and accessories for men, women and youth. The Company's segments include North America, consisting of the United States and Canada; Europe, the Middle East and Africa (EMEA); Asia-Pacific; Latin America, and Connected Fitness. Its products are sold across the world and worn by athletes at all levels, from youth to professional, on playing fields around the globe, as well as by consumers with active lifestyles. The Company sells its branded apparel, footwear and accessories in North America through its wholesale and direct to consumer channels. As of December 31, 2016, the Company had approximately 151 factory house stores in North America primarily located in outlet centers throughout the United States. In addition, the Company distributes its products in North America through third-party logistics providers with primary locations in Canada, New Jersey and Florida.</v>
    <v>7000</v>
    <v>New York Stock Exchange</v>
    <v>XNYS</v>
    <v>XNYS</v>
    <v>1020 Hull St Fl 3, BALTIMORE, MD, 21230-5356 US</v>
    <v>22.92</v>
    <v>70</v>
    <v>Textiles &amp; Apparel</v>
    <v>Stock</v>
    <v>44266.035780068749</v>
    <v>71</v>
    <v>22.31</v>
    <v>9403200000</v>
    <v>UNDER ARMOUR, INC.</v>
    <v>UNDER ARMOUR, INC.</v>
    <v>22.55</v>
    <v>0</v>
    <v>22.41</v>
    <v>22.54</v>
    <v>455053300</v>
    <v>UAA</v>
    <v>UNDER ARMOUR, INC. (XNYS:UAA)</v>
    <v>3964299</v>
    <v>6269463</v>
    <v>1996</v>
  </rv>
  <rv s="4">
    <v>72</v>
  </rv>
  <rv s="0">
    <v>http://en.wikipedia.org/wiki/Skechers</v>
    <v>Wikipedia</v>
  </rv>
  <rv s="1">
    <v>0</v>
    <v>74</v>
  </rv>
  <rv s="2">
    <v>6</v>
    <v>https://www.bing.com/th?id=AMMS_d3f452a87e2f37a2374266c65a7ca012&amp;qlt=95</v>
    <v>75</v>
    <v>0</v>
    <v>https://www.bing.com/images/search?form=xlimg&amp;q=skechers</v>
    <v>Image of SKECHERS U.S.A., INC.</v>
  </rv>
  <rv s="0">
    <v>https://www.bing.com/financeapi/forcetrigger?t=a2325r&amp;q=XNYS%3aSKX&amp;form=skydnc</v>
    <v>Learn more on Bing</v>
  </rv>
  <rv s="3">
    <v>en-GB</v>
    <v>a2325r</v>
    <v>268435456</v>
    <v>1</v>
    <v>Powered by Refinitiv</v>
    <v>0</v>
    <v>SKECHERS U.S.A., INC. (XNYS:SKX)</v>
    <v>3</v>
    <v>4</v>
    <v>Finance</v>
    <v>5</v>
    <v>39.381700000000002</v>
    <v>17.059999999999999</v>
    <v>1.3727</v>
    <v>0.3</v>
    <v>7.9279999999999993E-3</v>
    <v>USD</v>
    <v>Skechers U.S.A., Inc. is a designer and marketer of Skechers-branded lifestyle footwear for men, women and children, and performance footwear for men and women under the Skechers Performance brand name. It also offers apparel, accessories, eyewear, scrubs and other merchandise. It sells its footwear in department, specialty and independent stores, as well as through its Skechers retail stores and online at skechers.com. The Company operates through three segments: domestic wholesale sales, international wholesale sales, and retail sales, which includes e-commerce sales. Its lifestyle brands include Skechers USA, Skechers Sport, and Skechers Active and Skechers Sport Active. Its Performance Brands include Skechers Performance, Skechers Kids and Skechers Work. As of December 31, 2017, the Company's products are available in over 170 countries and territories through its network of subsidiaries in Asia, Europe, Canada, Central America and South America.</v>
    <v>5900</v>
    <v>New York Stock Exchange</v>
    <v>XNYS</v>
    <v>XNYS</v>
    <v>228 Manhattan Beach Blvd, MANHATTAN BEACH, CA, 90266-5347 US</v>
    <v>39.04</v>
    <v>76</v>
    <v>Textiles &amp; Apparel</v>
    <v>Stock</v>
    <v>44265.962552661716</v>
    <v>77</v>
    <v>37.840000000000003</v>
    <v>6016437000</v>
    <v>SKECHERS U.S.A., INC.</v>
    <v>SKECHERS U.S.A., INC.</v>
    <v>38.03</v>
    <v>71.502200000000002</v>
    <v>37.840000000000003</v>
    <v>38.14</v>
    <v>157746100</v>
    <v>SKX</v>
    <v>SKECHERS U.S.A., INC. (XNYS:SKX)</v>
    <v>933875</v>
    <v>1453660</v>
    <v>1998</v>
  </rv>
  <rv s="4">
    <v>78</v>
  </rv>
  <rv s="0">
    <v>http://en.wikipedia.org/wiki/Hanesbrands</v>
    <v>Wikipedia</v>
  </rv>
  <rv s="1">
    <v>0</v>
    <v>80</v>
  </rv>
  <rv s="2">
    <v>6</v>
    <v>https://www.bing.com/th?id=AMMS_c24975ed18339087911e989d5a38f632&amp;qlt=95</v>
    <v>81</v>
    <v>0</v>
    <v>https://www.bing.com/images/search?form=xlimg&amp;q=hanesbrands</v>
    <v>Image of HANESBRANDS INC.</v>
  </rv>
  <rv s="0">
    <v>https://www.bing.com/financeapi/forcetrigger?t=a1uh3m&amp;q=XNYS%3aHBI&amp;form=skydnc</v>
    <v>Learn more on Bing</v>
  </rv>
  <rv s="3">
    <v>en-GB</v>
    <v>a1uh3m</v>
    <v>268435456</v>
    <v>1</v>
    <v>Powered by Refinitiv</v>
    <v>0</v>
    <v>HANESBRANDS INC. (XNYS:HBI)</v>
    <v>3</v>
    <v>4</v>
    <v>Finance</v>
    <v>24</v>
    <v>21.24</v>
    <v>6.96</v>
    <v>1.5176000000000001</v>
    <v>7.0000000000000007E-2</v>
    <v>3.5370000000000002E-3</v>
    <v>USD</v>
    <v>Hanesbrands Inc. is a marketer of basic innerwear and activewear apparel in the Americas, Europe, Australia and Asia/Pacific under apparel brands, such as Hanes, Champion, Maidenform, DIM, Bali, Playtex, Bonds, JMS/Just My Size, Nur Die/Nur Der, L'eggs, Lovable, Wonderbra, Gear for Sports and Berlei. The Company operates through three segments: Innerwear, Activewear and International. The Innerwear segment focuses on core apparel products, such as intimate apparel, men's underwear, women's panties, children's underwear, socks and hosiery. The Company operates in the activewear market through its Champion, Hanes and JMS/Just My Size brands. The International segment includes products that primarily span across the innerwear and activewear segments.</v>
    <v>61000</v>
    <v>New York Stock Exchange</v>
    <v>XNYS</v>
    <v>XNYS</v>
    <v>1000 E Hanes Mill Rd, WINSTON SALEM, NC, 27105-1384 US</v>
    <v>19.989999999999998</v>
    <v>82</v>
    <v>Textiles &amp; Apparel</v>
    <v>Stock</v>
    <v>44266.000000034372</v>
    <v>83</v>
    <v>19.63</v>
    <v>6927265000</v>
    <v>HANESBRANDS INC.</v>
    <v>HANESBRANDS INC.</v>
    <v>19.89</v>
    <v>0</v>
    <v>19.79</v>
    <v>19.86</v>
    <v>348804900</v>
    <v>HBI</v>
    <v>HANESBRANDS INC. (XNYS:HBI)</v>
    <v>3035400</v>
    <v>6301692</v>
    <v>2005</v>
  </rv>
  <rv s="4">
    <v>84</v>
  </rv>
  <rv s="0">
    <v>http://en.wikipedia.org/wiki/PVH_(company)</v>
    <v>Wikipedia</v>
  </rv>
  <rv s="1">
    <v>0</v>
    <v>86</v>
  </rv>
  <rv s="2">
    <v>6</v>
    <v>https://www.bing.com/th?id=AMMS_a0172fdb210ee509a5c4561ca5ba9a47&amp;qlt=95</v>
    <v>87</v>
    <v>0</v>
    <v>https://www.bing.com/images/search?form=xlimg&amp;q=pvh+company</v>
    <v>Image of PVH CORP.</v>
  </rv>
  <rv s="0">
    <v>https://www.bing.com/financeapi/forcetrigger?t=a21fw7&amp;q=XNYS%3aPVH&amp;form=skydnc</v>
    <v>Learn more on Bing</v>
  </rv>
  <rv s="3">
    <v>en-GB</v>
    <v>a21fw7</v>
    <v>268435456</v>
    <v>1</v>
    <v>Powered by Refinitiv</v>
    <v>0</v>
    <v>PVH CORP. (XNYS:PVH)</v>
    <v>3</v>
    <v>4</v>
    <v>Finance</v>
    <v>5</v>
    <v>110.89</v>
    <v>28.4</v>
    <v>2.4011999999999998</v>
    <v>1.23</v>
    <v>1.1812E-2</v>
    <v>USD</v>
    <v>PVH Corp., incorporated on April 8, 1976, is an apparel company. The Company operates through three segments: Calvin Klein, which consists of the Calvin Klein North America and Calvin Klein International segments; Tommy Hilfiger, which consists of the Tommy Hilfiger North America and Tommy Hilfiger International segments, and Heritage Brands, which consists of the Heritage Brands Wholesale and Heritage Brands Retail segments. The Company's brand portfolio consists of various brand names, including Calvin Klein, Tommy Hilfiger, Van Heusen, IZOD, ARROW, Warner's, Olga and Eagle, which are owned, and Geoffrey Beene, Kenneth Cole New York, Kenneth Cole Reaction, Sean John, MICHAEL Michael Kors, Michael Kors Collection and Chaps, which are licensed, as well as various other licensed and private label brands. It designs and markets dress shirts, neckwear, sportswear, jeanswear, intimate apparel, swim products and handbags, footwear and other related products.</v>
    <v>21500</v>
    <v>New York Stock Exchange</v>
    <v>XNYS</v>
    <v>XNYS</v>
    <v>200 Madison Ave, NEW YORK, NY, 10016-3903 US</v>
    <v>106.49</v>
    <v>88</v>
    <v>Textiles &amp; Apparel</v>
    <v>Stock</v>
    <v>44266.000000046093</v>
    <v>89</v>
    <v>103.28</v>
    <v>7491123000</v>
    <v>PVH CORP.</v>
    <v>PVH CORP.</v>
    <v>104.63</v>
    <v>0</v>
    <v>104.13</v>
    <v>105.36</v>
    <v>71100250</v>
    <v>PVH</v>
    <v>PVH CORP. (XNYS:PVH)</v>
    <v>776056</v>
    <v>885380</v>
    <v>1976</v>
  </rv>
  <rv s="4">
    <v>90</v>
  </rv>
  <rv s="0">
    <v>http://de.wikipedia.org/wiki/Gildan_Activewear</v>
    <v>Wikipedia</v>
  </rv>
  <rv s="1">
    <v>0</v>
    <v>92</v>
  </rv>
  <rv s="2">
    <v>6</v>
    <v>https://www.bing.com/th?id=AMMS_e61401af6dd8a027800f01f082400d83&amp;qlt=95</v>
    <v>93</v>
    <v>0</v>
    <v>https://www.bing.com/images/search?form=xlimg&amp;q=gildan+activewear</v>
    <v>Image of GILDAN ACTIVEWEAR INC.</v>
  </rv>
  <rv s="0">
    <v>https://www.bing.com/financeapi/forcetrigger?t=a1tvlh&amp;q=XNYS%3aGIL&amp;form=skydnc</v>
    <v>Learn more on Bing</v>
  </rv>
  <rv s="3">
    <v>en-GB</v>
    <v>a1tvlh</v>
    <v>268435456</v>
    <v>1</v>
    <v>Powered by Refinitiv</v>
    <v>0</v>
    <v>GILDAN ACTIVEWEAR INC. (XNYS:GIL)</v>
    <v>3</v>
    <v>4</v>
    <v>Finance</v>
    <v>5</v>
    <v>32.020000000000003</v>
    <v>9.42</v>
    <v>1.7033</v>
    <v>-0.05</v>
    <v>-1.668E-3</v>
    <v>USD</v>
    <v>Gildan Activewear Inc. is a manufacturer of everyday basic apparel, including activewear, underwear, socks, hosiery, and legwear products. The Company’s products are sold in North America, Europe, Asia-Pacific, and Latin America to wholesale distributors, screen printers or embellishers, as well as to retailers in North America, and directly to consumers, primarily through its own e-commerce platforms. The products it manufactures and sells are marketed under its Company-owned brands, including Gildan, American Apparel, Comfort Colors, Gildan Hammer, Gold Toe, Anvil, Alstyle, Secret, Silks, Kushyfoot, Secret Silky, Therapy Plus, Peds and MediPeds. Through a sock licensing agreement providing exclusive distribution rights in the United States and Canada, it also sells socks under the Under Armour brand.</v>
    <v>44000</v>
    <v>New York Stock Exchange</v>
    <v>XNYS</v>
    <v>XNYS</v>
    <v>33rd, 600 De Maisonneuve Blvd W Floor, MONTREAL, QC, H3A 3J2 CA</v>
    <v>30.37</v>
    <v>94</v>
    <v>Textiles &amp; Apparel</v>
    <v>Stock</v>
    <v>44265.881944444445</v>
    <v>95</v>
    <v>29.43</v>
    <v>7488481000</v>
    <v>GILDAN ACTIVEWEAR INC.</v>
    <v>GILDAN ACTIVEWEAR INC.</v>
    <v>30.14</v>
    <v>0</v>
    <v>29.97</v>
    <v>29.92</v>
    <v>198422900</v>
    <v>GIL</v>
    <v>GILDAN ACTIVEWEAR INC. (XNYS:GIL)</v>
    <v>242606</v>
    <v>649913</v>
    <v>1984</v>
  </rv>
  <rv s="4">
    <v>96</v>
  </rv>
  <rv s="0">
    <v>http://en.wikipedia.org/wiki/Carter's</v>
    <v>Wikipedia</v>
  </rv>
  <rv s="1">
    <v>0</v>
    <v>98</v>
  </rv>
  <rv s="2">
    <v>6</v>
    <v>https://www.bing.com/th?id=AMMS_cd1581008ad5a7d2ad3e19db064279c3&amp;qlt=95</v>
    <v>99</v>
    <v>0</v>
    <v>https://www.bing.com/images/search?form=xlimg&amp;q=carter%27s</v>
    <v>Image of CARTER'S, INC.</v>
  </rv>
  <rv s="0">
    <v>https://www.bing.com/financeapi/forcetrigger?t=a1qbp2&amp;q=XNYS%3aCRI&amp;form=skydnc</v>
    <v>Learn more on Bing</v>
  </rv>
  <rv s="3">
    <v>en-GB</v>
    <v>a1qbp2</v>
    <v>268435456</v>
    <v>1</v>
    <v>Powered by Refinitiv</v>
    <v>0</v>
    <v>CARTER'S, INC. (XNYS:CRI)</v>
    <v>3</v>
    <v>4</v>
    <v>Finance</v>
    <v>5</v>
    <v>105.41</v>
    <v>60.17</v>
    <v>1.3438000000000001</v>
    <v>-1.06</v>
    <v>-1.2135E-2</v>
    <v>USD</v>
    <v>Carter’s,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Company’s Child of Mine brand is available at Walmart, its Just One You brand is available at Target, and its Simple Joys brand is available on Amazon. The Company also owns Skip Hop, a global lifestyle brand for families with young children.</v>
    <v>18000</v>
    <v>New York Stock Exchange</v>
    <v>XNYS</v>
    <v>XNYS</v>
    <v>3438 Peachtree Rd NE Ste 1800, ATLANTA, GA, 30326-1595 US</v>
    <v>88.17</v>
    <v>100</v>
    <v>Specialty Retailers</v>
    <v>Stock</v>
    <v>44266.000000022657</v>
    <v>101</v>
    <v>85.84</v>
    <v>3801345000</v>
    <v>CARTER'S, INC.</v>
    <v>CARTER'S, INC.</v>
    <v>88.17</v>
    <v>34.490600000000001</v>
    <v>87.35</v>
    <v>86.29</v>
    <v>44053140</v>
    <v>CRI</v>
    <v>CARTER'S, INC. (XNYS:CRI)</v>
    <v>646354</v>
    <v>734970</v>
    <v>2003</v>
  </rv>
  <rv s="4">
    <v>102</v>
  </rv>
  <rv s="0">
    <v>http://creativecommons.org/publicdomain/zero/1.0/deed.en</v>
    <v>CC0</v>
  </rv>
  <rv s="0">
    <v>http://de.wikipedia.org/wiki/Lululemon_Athletica</v>
    <v>Wikipedia</v>
  </rv>
  <rv s="1">
    <v>104</v>
    <v>105</v>
  </rv>
  <rv s="2">
    <v>6</v>
    <v>https://www.bing.com/th?id=AMMS_b200b509eff40a6e9f380cf29e4e0ab9&amp;qlt=95</v>
    <v>106</v>
    <v>0</v>
    <v>https://www.bing.com/images/search?form=xlimg&amp;q=lululemon+athletica</v>
    <v>Image of LULULEMON ATHLETICA INC.</v>
  </rv>
  <rv s="0">
    <v>https://www.bing.com/financeapi/forcetrigger?t=a1x6m7&amp;q=XNAS%3aLULU&amp;form=skydnc</v>
    <v>Learn more on Bing</v>
  </rv>
  <rv s="3">
    <v>en-GB</v>
    <v>a1x6m7</v>
    <v>268435456</v>
    <v>1</v>
    <v>Powered by Refinitiv</v>
    <v>0</v>
    <v>LULULEMON ATHLETICA INC. (XNAS:LULU)</v>
    <v>3</v>
    <v>4</v>
    <v>Finance</v>
    <v>24</v>
    <v>399.8965</v>
    <v>128.845</v>
    <v>1.3575999999999999</v>
    <v>10.65</v>
    <v>3.5695999999999999E-2</v>
    <v>USD</v>
    <v>lululemon athletica inc. is a designer, distributor and retailer of lifestyle inspired athletic apparel and accessories. The Company’s segments include Company-operated stores and direct to consumer. Its apparel assortment includes items such as pants, shorts, tops, and jackets designed for a healthy lifestyle including athletic activities such as yoga, running, training, and other sweaty pursuits. It also offers fitness-related accessories. Its direct to consumer segment includes electronic commerce Website www.lululemon.com, other country and region-specific websites, and mobile applications, including mobile applications on in-store devices. Its Company-operated stores include approximately 491 stores. Its Company-operated stores are branded lululemon and ivivva. The ivivva branded stores specializes in athletic wear for female youth. It also offers weekly live classes, on-demand workouts and one-on-one personal training through its subsidiary.</v>
    <v>19000</v>
    <v>Nasdaq Stock Market</v>
    <v>XNAS</v>
    <v>XNAS</v>
    <v>1818 Cornwall Ave, VANCOUVER, BC, V6J 1C7 CA</v>
    <v>311.41000000000003</v>
    <v>107</v>
    <v>Textiles &amp; Apparel</v>
    <v>Stock</v>
    <v>44266.04161381875</v>
    <v>108</v>
    <v>299.19</v>
    <v>40274460000</v>
    <v>LULULEMON ATHLETICA INC.</v>
    <v>LULULEMON ATHLETICA INC.</v>
    <v>302.07</v>
    <v>72.576800000000006</v>
    <v>298.35000000000002</v>
    <v>309</v>
    <v>130338000</v>
    <v>LULU</v>
    <v>LULULEMON ATHLETICA INC. (XNAS:LULU)</v>
    <v>531</v>
    <v>1459055</v>
    <v>2005</v>
  </rv>
  <rv s="4">
    <v>109</v>
  </rv>
  <rv s="0">
    <v>http://en.wikipedia.org/wiki/VF_Corporation</v>
    <v>Wikipedia</v>
  </rv>
  <rv s="1">
    <v>0</v>
    <v>111</v>
  </rv>
  <rv s="2">
    <v>6</v>
    <v>https://www.bing.com/th?id=AMMS_8c6eb8787b2c89b65ad5d9505705ae03&amp;qlt=95</v>
    <v>112</v>
    <v>0</v>
    <v>https://www.bing.com/images/search?form=xlimg&amp;q=vf+corporation</v>
    <v>Image of V.F. CORPORATION</v>
  </rv>
  <rv s="0">
    <v>https://www.bing.com/financeapi/forcetrigger?t=a25afr&amp;q=XNYS%3aVFC&amp;form=skydnc</v>
    <v>Learn more on Bing</v>
  </rv>
  <rv s="3">
    <v>en-GB</v>
    <v>a25afr</v>
    <v>268435456</v>
    <v>1</v>
    <v>Powered by Refinitiv</v>
    <v>0</v>
    <v>V.F. CORPORATION (XNYS:VFC)</v>
    <v>3</v>
    <v>4</v>
    <v>Finance</v>
    <v>24</v>
    <v>89.68</v>
    <v>45.07</v>
    <v>1.4271</v>
    <v>0.14000000000000001</v>
    <v>1.761E-3</v>
    <v>USD</v>
    <v>V.F. Corporation is engaged in the design, production, procurement, marketing and distribution of branded lifestyle apparel, footwear and related products. The Company's segments include Outdoor &amp; Action Sports, Jeanswear, Imagewear and Sportswear. It owns a portfolio of brands in the outerwear, footwear, denim, backpack, luggage, accessory, sportswear, occupational and performance apparel categories. Its products are marketed to consumers shopping in specialty stores, department stores, national chains, mass merchants and its own direct-to-consumer operations. Its direct-to-consumer business includes concession retail stores and e-commerce sites. Its brands sell products in international markets through licensees, distributors and independently-operated partnership stores. Its brands primarily include The North Face, Vans, Timberland, and Kipling.</v>
    <v>48000</v>
    <v>New York Stock Exchange</v>
    <v>XNYS</v>
    <v>XNYS</v>
    <v>1551 WEWATTA STREET, DENVER, CO, 80202 US</v>
    <v>80.78</v>
    <v>113</v>
    <v>Textiles &amp; Apparel</v>
    <v>Stock</v>
    <v>44265.90476342578</v>
    <v>114</v>
    <v>79.56</v>
    <v>31207830000</v>
    <v>V.F. CORPORATION</v>
    <v>V.F. CORPORATION</v>
    <v>79.75</v>
    <v>0</v>
    <v>79.5</v>
    <v>79.64</v>
    <v>391713700</v>
    <v>VFC</v>
    <v>V.F. CORPORATION (XNYS:VFC)</v>
    <v>3077021</v>
    <v>1888673</v>
    <v>1899</v>
  </rv>
  <rv s="4">
    <v>115</v>
  </rv>
  <rv s="0">
    <v>https://www.bing.com/financeapi/forcetrigger?t=a24xcw&amp;q=XNYS%3aUNF&amp;form=skydnc</v>
    <v>Learn more on Bing</v>
  </rv>
  <rv s="5">
    <v>en-GB</v>
    <v>a24xcw</v>
    <v>268435456</v>
    <v>1</v>
    <v>Powered by Refinitiv</v>
    <v>7</v>
    <v>UNIFIRST CORPORATION (XNYS:UNF)</v>
    <v>8</v>
    <v>9</v>
    <v>Finance</v>
    <v>5</v>
    <v>257.86</v>
    <v>121.89</v>
    <v>1.0938000000000001</v>
    <v>4.3099999999999996</v>
    <v>1.7033E-2</v>
    <v>USD</v>
    <v>UniFirst Corporation is a provider of workplace uniforms and protective work wear clothing in the United States. The Company designs, manufactures, personalizes, rents, cleans, delivers, and sells a range of uniforms and protective clothing, including shirts, pants, jackets, coveralls, lab coats, smocks, aprons and specialized protective wear, such as flame resistant and high visibility garments. It operates in six segments: the US Rental and Cleaning, Canadian Rental and Cleaning, Manufacturing (MFG), Specialty Garments Rental and Cleaning (Specialty Garments), First Aid and Corporate. The Company also rents and sells industrial wiping products, floor mats, facility service products and other non-garment items, and provides restroom and cleaning supplies and first aid cabinet services, and other safety supplies. It also decontaminates and cleans work clothes, which has been exposed to radioactive materials and service special cleanroom protective wear and facilities.</v>
    <v>14000</v>
    <v>New York Stock Exchange</v>
    <v>XNYS</v>
    <v>XNYS</v>
    <v>68 Jonspin Rd, WILMINGTON, MA, 01887-1090 US</v>
    <v>257.39999999999998</v>
    <v>Professional &amp; Commercial Services</v>
    <v>Stock</v>
    <v>44266.000000022657</v>
    <v>117</v>
    <v>253</v>
    <v>4853098000</v>
    <v>UNIFIRST CORPORATION</v>
    <v>UNIFIRST CORPORATION</v>
    <v>254.29</v>
    <v>37.789099999999998</v>
    <v>253.04</v>
    <v>257.35000000000002</v>
    <v>18857970</v>
    <v>UNF</v>
    <v>UNIFIRST CORPORATION (XNYS:UNF)</v>
    <v>74700</v>
    <v>62337</v>
    <v>1950</v>
  </rv>
  <rv s="4">
    <v>118</v>
  </rv>
  <rv s="0">
    <v>https://www.bing.com/financeapi/forcetrigger?t=a1sy77&amp;q=XNYS%3aFL&amp;form=skydnc</v>
    <v>Learn more on Bing</v>
  </rv>
  <rv s="5">
    <v>en-GB</v>
    <v>a1sy77</v>
    <v>268435456</v>
    <v>1</v>
    <v>Powered by Refinitiv</v>
    <v>7</v>
    <v>FOOT LOCKER, INC. (XNYS:FL)</v>
    <v>8</v>
    <v>9</v>
    <v>Finance</v>
    <v>5</v>
    <v>57.37</v>
    <v>17.46</v>
    <v>1.3514999999999999</v>
    <v>0.88</v>
    <v>1.5772999999999999E-2</v>
    <v>USD</v>
    <v>Foot Locker, Inc. is a retailer of shoes and apparel. The Company operates through two segments: Athletic Stores and Direct-to-Customers. The Company is an athletic footwear and apparel retailer, which include businesses, such as include Foot Locker, Kids Foot Locker, Lady Foot Locker, Champs Sports, Footaction, Runners Point, Sidestep and SIX:02. The Direct-to-Customers segment is multi-branded and sells directly to customers through Internet and mobile sites and catalogs. The Direct-to-Customers segment operates the Websites for eastbay.com, final-score.com, eastbayteamsales.com and sp24.com. Additionally, this segment includes the Websites, both desktop and mobile, aligned with the brand names of its store banners (footlocker.com, ladyfootlocker.com, six02.com kidsfootlocker.com, champssports.com, footaction.com, footlocker.ca, footlocker.eu, runnerspoint.com and sidestep-shoes.com).</v>
    <v>15589</v>
    <v>New York Stock Exchange</v>
    <v>XNYS</v>
    <v>XNYS</v>
    <v>330 W 34th St, NEW YORK, NY, 10001-2406 US</v>
    <v>57.37</v>
    <v>Specialty Retailers</v>
    <v>Stock</v>
    <v>44266.000000034372</v>
    <v>120</v>
    <v>55.28</v>
    <v>5905669000</v>
    <v>FOOT LOCKER, INC.</v>
    <v>FOOT LOCKER, INC.</v>
    <v>56</v>
    <v>18.439699999999998</v>
    <v>55.79</v>
    <v>56.67</v>
    <v>104211600</v>
    <v>FL</v>
    <v>FOOT LOCKER, INC. (XNYS:FL)</v>
    <v>1991844</v>
    <v>2116944</v>
    <v>1989</v>
  </rv>
  <rv s="4">
    <v>121</v>
  </rv>
  <rv s="0">
    <v>http://en.wikipedia.org/wiki/Capri_Holdings</v>
    <v>Wikipedia</v>
  </rv>
  <rv s="1">
    <v>0</v>
    <v>123</v>
  </rv>
  <rv s="2">
    <v>6</v>
    <v>https://www.bing.com/th?id=AMMS_28af934752e391bdd01b61fcbd758b29&amp;qlt=95</v>
    <v>124</v>
    <v>0</v>
    <v>https://www.bing.com/images/search?form=xlimg&amp;q=michael+kors+selfridges+oxford+street</v>
    <v>Image of Capri Holdings Limited</v>
  </rv>
  <rv s="0">
    <v>https://www.bing.com/financeapi/forcetrigger?t=a1wmfr&amp;q=XNYS%3aCPRI&amp;form=skydnc</v>
    <v>Learn more on Bing</v>
  </rv>
  <rv s="3">
    <v>en-GB</v>
    <v>a1wmfr</v>
    <v>268435456</v>
    <v>1</v>
    <v>Powered by Refinitiv</v>
    <v>0</v>
    <v>Capri Holdings Limited (XNYS:CPRI)</v>
    <v>3</v>
    <v>4</v>
    <v>Finance</v>
    <v>5</v>
    <v>54.36</v>
    <v>5.42</v>
    <v>2.5394999999999999</v>
    <v>0.35</v>
    <v>6.5339999999999999E-3</v>
    <v>USD</v>
    <v>Capri Holdings Limited, formerly Michael Kors Holdings Limited ,is a designer, marketer, distributor and retailer of branded women's apparel and accessories and men's apparel bearing the Michael Kors tradename and related trademarks MICHAEL KORS, MICHAEL MICHAEL KORS, and various other related trademarks and logos. The Company operates through three segments: retail, wholesale and licensing. The Retail operations consist of collection stores and lifestyle stores, including concessions and outlet stores, located primarily in the Americas (the United States, Canada and Latin America), Europe and Asia, as well as e-commerce. Wholesale revenues are principally derived from major department and specialty stores located throughout the Americas, Europe and Asia. The Company licenses its trademarks on products, such as fragrances, beauty, eyewear, leather goods, jewelry, watches, coats, men's suits, swimwear, furs and ties, as well as through geographic licenses.</v>
    <v>10834</v>
    <v>New York Stock Exchange</v>
    <v>XNYS</v>
    <v>XNYS</v>
    <v>33 Kingsway, LONDON, UNITED KINGDOM-NA, WC2B 6UF GB</v>
    <v>54.07</v>
    <v>125</v>
    <v>Specialty Retailers</v>
    <v>Stock</v>
    <v>44265.935569235939</v>
    <v>126</v>
    <v>52.68</v>
    <v>8135239000</v>
    <v>Capri Holdings Limited</v>
    <v>Capri Holdings Limited</v>
    <v>53.35</v>
    <v>0</v>
    <v>53.57</v>
    <v>53.92</v>
    <v>151044200</v>
    <v>CPRI</v>
    <v>Capri Holdings Limited (XNYS:CPRI)</v>
    <v>4</v>
    <v>2583968</v>
    <v>2002</v>
  </rv>
  <rv s="4">
    <v>127</v>
  </rv>
  <rv s="0">
    <v>http://en.wikipedia.org/wiki/Nike,_Inc.</v>
    <v>Wikipedia</v>
  </rv>
  <rv s="1">
    <v>0</v>
    <v>129</v>
  </rv>
  <rv s="2">
    <v>6</v>
    <v>https://www.bing.com/th?id=AMMS_882c11048bdae731d2d7cd88419e0049&amp;qlt=95</v>
    <v>130</v>
    <v>0</v>
    <v>https://www.bing.com/images/search?form=xlimg&amp;q=nike+inc</v>
    <v>Image of NIKE, INC.</v>
  </rv>
  <rv s="0">
    <v>https://www.bing.com/financeapi/forcetrigger?t=a1yjxm&amp;q=XNYS%3aNKE&amp;form=skydnc</v>
    <v>Learn more on Bing</v>
  </rv>
  <rv s="3">
    <v>en-GB</v>
    <v>a1yjxm</v>
    <v>268435456</v>
    <v>1</v>
    <v>Powered by Refinitiv</v>
    <v>0</v>
    <v>NIKE, INC. (XNYS:NKE)</v>
    <v>3</v>
    <v>4</v>
    <v>Finance</v>
    <v>24</v>
    <v>147.94999999999999</v>
    <v>60</v>
    <v>0.89219999999999999</v>
    <v>1.64</v>
    <v>1.2062999999999999E-2</v>
    <v>USD</v>
    <v>NIKE, Inc. is engaged in the design, development, marketing and selling of athletic footwear, apparel, equipment, accessories and services. The Company's operating segments include North America, Western Europe, Central &amp; Eastern Europe, Greater China, Japan and Emerging Markets. Its portfolio brands include the NIKE Brand, Jordan Brand, Hurley and Converse. As of May 31, 2016, the Company focused its NIKE brand product offerings in nine categories: Running, NIKE Basketball, the Jordan Brand, Football (Soccer), Men's Training, Women's Training, Action Sports, Sportswear (its sports-inspired lifestyle products) and Golf. Men's Training includes its baseball and American football product offerings. It also markets products designed for kids, as well as for other athletic and recreational uses, such as cricket, lacrosse, tennis, volleyball, wrestling, walking and outdoor activities. The Company sells a range of performance equipment and accessories under the NIKE Brand name.</v>
    <v>75400</v>
    <v>New York Stock Exchange</v>
    <v>XNYS</v>
    <v>XNYS</v>
    <v>1 SW Bowerman Dr, BEAVERTON, OR, 97005-6453 US</v>
    <v>138.19999999999999</v>
    <v>131</v>
    <v>Textiles &amp; Apparel</v>
    <v>Stock</v>
    <v>44266.040696423435</v>
    <v>132</v>
    <v>136.1</v>
    <v>216909300000</v>
    <v>NIKE, INC.</v>
    <v>NIKE, INC.</v>
    <v>136.5</v>
    <v>78.5488</v>
    <v>135.94999999999999</v>
    <v>137.59</v>
    <v>1576490000</v>
    <v>NKE</v>
    <v>NIKE, INC. (XNYS:NKE)</v>
    <v>3818</v>
    <v>5701369</v>
    <v>1969</v>
  </rv>
  <rv s="4">
    <v>133</v>
  </rv>
  <rv s="0">
    <v>https://www.bing.com/financeapi/forcetrigger?t=a22ww7&amp;q=XNAS%3aSHOO&amp;form=skydnc</v>
    <v>Learn more on Bing</v>
  </rv>
  <rv s="5">
    <v>en-GB</v>
    <v>a22ww7</v>
    <v>268435456</v>
    <v>1</v>
    <v>Powered by Refinitiv</v>
    <v>7</v>
    <v>STEVEN MADDEN, LTD. (XNAS:SHOO)</v>
    <v>8</v>
    <v>9</v>
    <v>Finance</v>
    <v>5</v>
    <v>39.524999999999999</v>
    <v>16.38</v>
    <v>1.3440000000000001</v>
    <v>0.36</v>
    <v>9.300000000000001E-3</v>
    <v>USD</v>
    <v>Steven Madden, Ltd. and its subsidiaries design, source, market and sell name brand and private label footwear for women, men and children, and name brand and private label fashion handbags and accessories. The Company operates through five segments: Wholesale Footwear, Wholesale Accessories, Retail, First Cost and Licensing. Its products are sold through its retail stores and e-commerce Websites within the United States, Canada, Mexico and South Africa, as well as department stores, specialty stores, luxury retailers, value priced retailers, national chains, merchants and catalog retailers. It provides merchandising support to its department store customers, including in-store fixtures and signage, supervision of displays and merchandising of its various product lines. Its brands include Madden Girl, Steve Madden Men's, Madden, Steven, Stevies and Steve Madden Kids, Betsey Johnson, Superga, FREEBIRD by Steve, Report, Mad Love, Dolce Vita, Brian Atwood and Blondo.</v>
    <v>2500</v>
    <v>Nasdaq Stock Market</v>
    <v>XNAS</v>
    <v>XNAS</v>
    <v>5216 Barnett Ave, LONG ISLAND CITY, NY, 11104-1018 US</v>
    <v>39.524999999999999</v>
    <v>Textiles &amp; Apparel</v>
    <v>Stock</v>
    <v>44265.879059883591</v>
    <v>135</v>
    <v>38.51</v>
    <v>3250299000</v>
    <v>STEVEN MADDEN, LTD.</v>
    <v>STEVEN MADDEN, LTD.</v>
    <v>39</v>
    <v>56.227499999999999</v>
    <v>38.71</v>
    <v>39.07</v>
    <v>83191680</v>
    <v>SHOO</v>
    <v>STEVEN MADDEN, LTD. (XNAS:SHOO)</v>
    <v>628714</v>
    <v>596755</v>
    <v>1998</v>
  </rv>
  <rv s="4">
    <v>136</v>
  </rv>
  <rv s="0">
    <v>https://www.bing.com/financeapi/forcetrigger?t=a264nm&amp;q=XNYS%3aWWW&amp;form=skydnc</v>
    <v>Learn more on Bing</v>
  </rv>
  <rv s="5">
    <v>en-GB</v>
    <v>a264nm</v>
    <v>268435456</v>
    <v>1</v>
    <v>Powered by Refinitiv</v>
    <v>7</v>
    <v>WOLVERINE WORLD WIDE, INC. (XNYS:WWW)</v>
    <v>8</v>
    <v>9</v>
    <v>Finance</v>
    <v>5</v>
    <v>38.61</v>
    <v>12.19</v>
    <v>1.8445</v>
    <v>1.48</v>
    <v>3.9978E-2</v>
    <v>USD</v>
    <v>Wolverine World Wide, Inc. is a designer, manufacturer and marketer of a range of casual footwear and apparel, outdoor and athletic footwear and apparel, children's footwear, industrial work boots and apparel, and uniform shoes and boots. It operates in four segments: Wolverine Outdoor &amp; Lifestyle Group, which offers Merrell footwear and apparel, Cat footwear, Hush Puppies footwear and apparel, and Chaco footwear; Wolverine Boston Group, which offers Sperry footwear and apparel, Saucony footwear and apparel, and Keds footwear and apparel; Wolverine Heritage Group, which offers Wolverine footwear and apparel, Bates uniform footwear, Harley-Davidson footwear and HyTest safety footwear, and Wolverine Multi-Brand Group, which offers Stride Rite footwear and apparel, and its multi-brand consumer-direct businesses. It also operates a performance leather business. The Wolverine Leathers Division markets pigskin leather for use primarily in the footwear industry.</v>
    <v>3400</v>
    <v>New York Stock Exchange</v>
    <v>XNYS</v>
    <v>XNYS</v>
    <v>9341 Courtland Dr NE, ROCKFORD, MI, 49351-1002 US</v>
    <v>38.61</v>
    <v>Textiles &amp; Apparel</v>
    <v>Stock</v>
    <v>44266.000000034372</v>
    <v>138</v>
    <v>37.299999999999997</v>
    <v>3175447000</v>
    <v>WOLVERINE WORLD WIDE, INC.</v>
    <v>WOLVERINE WORLD WIDE, INC.</v>
    <v>37.299999999999997</v>
    <v>0</v>
    <v>37.020000000000003</v>
    <v>38.5</v>
    <v>82479130</v>
    <v>WWW</v>
    <v>WOLVERINE WORLD WIDE, INC. (XNYS:WWW)</v>
    <v>572765</v>
    <v>476719</v>
    <v>1969</v>
  </rv>
  <rv s="4">
    <v>139</v>
  </rv>
  <rv s="0">
    <v>http://en.wikipedia.org/wiki/Crocs</v>
    <v>Wikipedia</v>
  </rv>
  <rv s="1">
    <v>0</v>
    <v>141</v>
  </rv>
  <rv s="2">
    <v>6</v>
    <v>https://www.bing.com/th?id=AMMS_ec23adce2b95e3d306b2caa4f1dd925a&amp;qlt=95</v>
    <v>142</v>
    <v>0</v>
    <v>https://www.bing.com/images/search?form=xlimg&amp;q=crocs</v>
    <v>Image of CROCS, INC.</v>
  </rv>
  <rv s="0">
    <v>https://www.bing.com/financeapi/forcetrigger?t=a1qclh&amp;q=XNAS%3aCROX&amp;form=skydnc</v>
    <v>Learn more on Bing</v>
  </rv>
  <rv s="3">
    <v>en-GB</v>
    <v>a1qclh</v>
    <v>268435456</v>
    <v>1</v>
    <v>Powered by Refinitiv</v>
    <v>0</v>
    <v>CROCS, INC. (XNAS:CROX)</v>
    <v>3</v>
    <v>4</v>
    <v>Finance</v>
    <v>5</v>
    <v>84.09</v>
    <v>8.4</v>
    <v>1.8110999999999999</v>
    <v>0.87</v>
    <v>1.1325E-2</v>
    <v>USD</v>
    <v>Crocs, Inc. is engaged in the design, development, manufacturing, marketing, distribution and sale of casual lifestyle footwear and accessories for men, women, and children. The Company's segments include Americas, Asia Pacific and Europe. Its products include footwear and accessories that utilize its closed-cell resin, called Croslite, as well as casual lifestyle footwear that use a range of materials. Its Croslite material enables the Company to produce non-marking, and odor-resistant footwear. The Company sells its products in more than 90 countries, through three distribution channels: wholesale, retail, and e-commerce. Its wholesale channel, which includes domestic wholesalers as well as international wholesalers and distributors; The retail channel includes Company-operated stores, and e-commerce channel includes Company-operated e-commerce.</v>
    <v>4600</v>
    <v>Nasdaq Stock Market</v>
    <v>XNAS</v>
    <v>XNAS</v>
    <v>13601 Via Varra, BROOMFIELD, CO, 80020 US</v>
    <v>80.9054</v>
    <v>143</v>
    <v>Textiles &amp; Apparel</v>
    <v>Stock</v>
    <v>44266.03923069375</v>
    <v>144</v>
    <v>76.89</v>
    <v>5243864000</v>
    <v>CROCS, INC.</v>
    <v>CROCS, INC.</v>
    <v>78</v>
    <v>16.9682</v>
    <v>76.819999999999993</v>
    <v>77.69</v>
    <v>67497290</v>
    <v>CROX</v>
    <v>CROCS, INC. (XNAS:CROX)</v>
    <v>2</v>
    <v>969368</v>
    <v>2005</v>
  </rv>
  <rv s="4">
    <v>145</v>
  </rv>
  <rv s="0">
    <v>https://www.bing.com/financeapi/forcetrigger?t=a1u3ur&amp;q=XNYS%3aGOOS&amp;form=skydnc</v>
    <v>Learn more on Bing</v>
  </rv>
  <rv s="5">
    <v>en-GB</v>
    <v>a1u3ur</v>
    <v>268435456</v>
    <v>1</v>
    <v>Powered by Refinitiv</v>
    <v>7</v>
    <v>CANADA GOOSE HOLDINGS INC. (XNYS:GOOS)</v>
    <v>8</v>
    <v>26</v>
    <v>Finance</v>
    <v>5</v>
    <v>50.05</v>
    <v>12.94</v>
    <v>1.6011</v>
    <v>0.72</v>
    <v>1.6032000000000001E-2</v>
    <v>USD</v>
    <v>Canada Goose Holdings Inc. is a Canada-based company and with its subsidiaries is primarily engaged in designing, manufacturing and selling outdoor apparel for men, women, youth, children and babies. The Company operates through two segments: Wholesale and Direct to Consumer. The Wholesale business comprises sales made to a mix of functional and fashionable retailers, including luxury department stores, outdoor specialty stores, individual shops and international distributors. The Direct to Consumer business comprises sales through the country-specific e-commerce platforms and its Company-owned retail stores located in luxury shopping locations. The Company’s apparel collections include various styles of parkas, lightweight down jackets, rainwear, windwear, knitwear, footwear, and accessories for the fall, winter, and spring seasons.</v>
    <v>1219</v>
    <v>New York Stock Exchange</v>
    <v>XNYS</v>
    <v>XNYS</v>
    <v>250 Bowie Ave, YORK, ON, M6E 4Y2 CA</v>
    <v>46.21</v>
    <v>Textiles &amp; Apparel</v>
    <v>Stock</v>
    <v>44266.000000022657</v>
    <v>147</v>
    <v>44.98</v>
    <v>6354393000</v>
    <v>CANADA GOOSE HOLDINGS INC.</v>
    <v>CANADA GOOSE HOLDINGS INC.</v>
    <v>45.44</v>
    <v>94.999799999999993</v>
    <v>44.91</v>
    <v>45.63</v>
    <v>110338500</v>
    <v>GOOS</v>
    <v>CANADA GOOSE HOLDINGS INC. (XNYS:GOOS)</v>
    <v>673146</v>
    <v>2117168</v>
    <v>2013</v>
  </rv>
  <rv s="4">
    <v>148</v>
  </rv>
  <rv s="0">
    <v>https://creativecommons.org/licenses/by-sa/4.0</v>
    <v>CC BY-SA 4.0</v>
  </rv>
  <rv s="0">
    <v>http://en.wikipedia.org/wiki/Kontoor_Brands</v>
    <v>Wikipedia</v>
  </rv>
  <rv s="1">
    <v>150</v>
    <v>151</v>
  </rv>
  <rv s="2">
    <v>6</v>
    <v>https://www.bing.com/th?id=AMMS_25fd2bb7c5e21c3f5057a1e86e0f4715&amp;qlt=95</v>
    <v>152</v>
    <v>0</v>
    <v>https://www.bing.com/images/search?form=xlimg&amp;q=kontoor+brands</v>
    <v>Image of Kontoor Brands, Inc.</v>
  </rv>
  <rv s="0">
    <v>https://www.bing.com/financeapi/forcetrigger?t=bq2a8m&amp;q=XNYS%3aKTB&amp;form=skydnc</v>
    <v>Learn more on Bing</v>
  </rv>
  <rv s="11">
    <v>en-GB</v>
    <v>bq2a8m</v>
    <v>268435456</v>
    <v>1</v>
    <v>Powered by Refinitiv</v>
    <v>22</v>
    <v>Kontoor Brands, Inc. (XNYS:KTB)</v>
    <v>3</v>
    <v>23</v>
    <v>Finance</v>
    <v>24</v>
    <v>51.79</v>
    <v>12.904999999999999</v>
    <v>1.92</v>
    <v>3.9377000000000002E-2</v>
    <v>USD</v>
    <v>Kontoor Brands, Inc. is a global apparel company. The Company is focused on the design, manufacturing, sourcing, marketing, and distribution of its portfolio of brands, including Wrangler, Lee and and Rock &amp; Republic. It sells its products primarily through its wholesale and digital channels. Its distribution channels include United States (U.S.) Wholesale, Non-U.S. Wholesale, Branded Direct-to-Consumer and Others. Wrangler offers denim, apparel, and accessories for men and women. Lee is a denim and apparel brand. Lee product collections include a range of jeans, pants, shirts, shorts, and jackets for men, women, boys and girls. Rock &amp; Republic is a premium apparel brand. Rock &amp; Republic products are sold in the United States exclusively through Kohl’s. It also owns and operates other various brands worldwide, which include Gitano and Chic.</v>
    <v>14000</v>
    <v>New York Stock Exchange</v>
    <v>XNYS</v>
    <v>XNYS</v>
    <v>400 N Elm St, Greensboro, NC, 27401-2143 US</v>
    <v>50.89</v>
    <v>153</v>
    <v>Textiles &amp; Apparel</v>
    <v>Stock</v>
    <v>44266.000000046093</v>
    <v>154</v>
    <v>48.64</v>
    <v>2907615000</v>
    <v>Kontoor Brands, Inc.</v>
    <v>Kontoor Brands, Inc.</v>
    <v>48.64</v>
    <v>46.351599999999998</v>
    <v>48.76</v>
    <v>50.68</v>
    <v>57372050</v>
    <v>KTB</v>
    <v>Kontoor Brands, Inc. (XNYS:KTB)</v>
    <v>263551</v>
    <v>413163</v>
    <v>2018</v>
  </rv>
  <rv s="4">
    <v>155</v>
  </rv>
  <rv s="0">
    <v>https://www.bing.com/financeapi/forcetrigger?t=afqgvh&amp;q=XETR%3aADS&amp;form=skydnc</v>
    <v>Learn more on Bing</v>
  </rv>
  <rv s="8">
    <v>en-GB</v>
    <v>afqgvh</v>
    <v>268435456</v>
    <v>1</v>
    <v>Powered by Refinitiv</v>
    <v>13</v>
    <v>Adidas AG (XETR:ADS)</v>
    <v>8</v>
    <v>27</v>
    <v>Finance</v>
    <v>12</v>
    <v>306.8</v>
    <v>162.19999999999999</v>
    <v>0.69569999999999999</v>
    <v>9</v>
    <v>3.1002000000000002E-2</v>
    <v>EUR</v>
    <v>Adidas AG is a Germany-based company that designs, develops, produces and markets a range of athletic and sports lifestyle products. The Company's segments include Europe, North America adidas, North America Reebok, Asia-Pacific, Russia/CIS, Latin America; Emerging Markets, adidas Golf, Runtastic and Other centrally managed business. Each segment includes wholesale, retail and e-commerce business activities relating to the distribution and sale of products of the adidas and Reebok brands to retail customers and end consumers. The Company has over 2,300 own-retail stores, over 14,000 mono-branded franchise stores and over 150,000 wholesale doors. The adidas and Reebok branded products include footwear, apparel and hardware, such as bags and balls.</v>
    <v>59246</v>
    <v>Xetra</v>
    <v>XETR</v>
    <v>XETR</v>
    <v>Adi-Dassler-Strasse 1, HERZOGENAURACH, BAYERN, 91074 DE</v>
    <v>301.2</v>
    <v>Textiles &amp; Apparel</v>
    <v>Stock</v>
    <v>44266.49663914297</v>
    <v>157</v>
    <v>292.3</v>
    <v>58180820000</v>
    <v>Adidas AG</v>
    <v>Adidas AG</v>
    <v>294.5</v>
    <v>120.79</v>
    <v>290.3</v>
    <v>299.3</v>
    <v>200416200</v>
    <v>ADS</v>
    <v>Adidas AG (XETR:ADS)</v>
    <v>240696</v>
    <v>1989</v>
  </rv>
  <rv s="4">
    <v>158</v>
  </rv>
  <rv s="0">
    <v>http://en.wikipedia.org/wiki/The_Coca-Cola_Company</v>
    <v>Wikipedia</v>
  </rv>
  <rv s="1">
    <v>0</v>
    <v>160</v>
  </rv>
  <rv s="2">
    <v>6</v>
    <v>https://www.bing.com/th?id=AMMS_5c38a19703348515f2ba1542f244f1f6&amp;qlt=95</v>
    <v>161</v>
    <v>0</v>
    <v>https://www.bing.com/images/search?form=xlimg&amp;q=the+coca-cola+company</v>
    <v>Image of THE COCA-COLA COMPANY</v>
  </rv>
  <rv s="0">
    <v>https://www.bing.com/financeapi/forcetrigger?t=a1wljc&amp;q=XNYS%3aKO&amp;form=skydnc</v>
    <v>Learn more on Bing</v>
  </rv>
  <rv s="3">
    <v>en-GB</v>
    <v>a1wljc</v>
    <v>268435456</v>
    <v>1</v>
    <v>Powered by Refinitiv</v>
    <v>0</v>
    <v>THE COCA-COLA COMPANY (XNYS:KO)</v>
    <v>3</v>
    <v>4</v>
    <v>Finance</v>
    <v>24</v>
    <v>54.93</v>
    <v>36.270000000000003</v>
    <v>0.60929999999999995</v>
    <v>0.57999999999999996</v>
    <v>1.1404000000000001E-2</v>
    <v>USD</v>
    <v>The Coca-Cola Company is a beverage company. The Company owns or licenses and markets non-alcoholic beverage brands, primarily sparkling beverages and a range of still beverages, such as waters, flavored waters and enhanced waters, juices and juice drinks, ready-to-drink teas and coffees, sports drinks, dairy and energy drinks. The Company's segments include Europe, Middle East and Africa; Latin America; North America; Asia Pacific; Bottling Investments, and Corporate. The Company owns and markets a range of non-alcoholic sparkling beverage brands, including Coca-Cola, Diet Coke, Fanta and Sprite. The Company owns or licenses and markets over 500 non-alcoholic beverage brands. The Company markets, manufactures and sells beverage concentrates, which are referred to as beverage bases, and syrups, including fountain syrups, and finished sparkling and still beverages.</v>
    <v>80300</v>
    <v>New York Stock Exchange</v>
    <v>XNYS</v>
    <v>XNYS</v>
    <v>1 Coca Cola Plz NW, ATLANTA, GA, 30313-2420 US</v>
    <v>51.63</v>
    <v>162</v>
    <v>Beverages</v>
    <v>Stock</v>
    <v>44266.041424930467</v>
    <v>163</v>
    <v>50.715000000000003</v>
    <v>221671000000</v>
    <v>THE COCA-COLA COMPANY</v>
    <v>THE COCA-COLA COMPANY</v>
    <v>51.18</v>
    <v>28.703099999999999</v>
    <v>50.86</v>
    <v>51.44</v>
    <v>4309312000</v>
    <v>KO</v>
    <v>THE COCA-COLA COMPANY (XNYS:KO)</v>
    <v>16095</v>
    <v>17179794</v>
    <v>1919</v>
  </rv>
  <rv s="4">
    <v>164</v>
  </rv>
  <rv s="0">
    <v>http://en.wikipedia.org/wiki/PepsiCo</v>
    <v>Wikipedia</v>
  </rv>
  <rv s="1">
    <v>0</v>
    <v>166</v>
  </rv>
  <rv s="2">
    <v>6</v>
    <v>https://www.bing.com/th?id=AMMS_8652a45bbfd0de9b1ee14358b3e31e8d&amp;qlt=95</v>
    <v>167</v>
    <v>0</v>
    <v>https://www.bing.com/images/search?form=xlimg&amp;q=pepsico</v>
    <v>Image of PEPSICO, INC.</v>
  </rv>
  <rv s="0">
    <v>https://www.bing.com/financeapi/forcetrigger?t=axyhnm&amp;q=XNAS%3aPEP&amp;form=skydnc</v>
    <v>Learn more on Bing</v>
  </rv>
  <rv s="3">
    <v>en-GB</v>
    <v>axyhnm</v>
    <v>268435456</v>
    <v>1</v>
    <v>Powered by Refinitiv</v>
    <v>0</v>
    <v>PEPSICO, INC. (XNAS:PEP)</v>
    <v>3</v>
    <v>4</v>
    <v>Finance</v>
    <v>24</v>
    <v>148.77000000000001</v>
    <v>101.42</v>
    <v>0.5978</v>
    <v>1.33</v>
    <v>1.0057E-2</v>
    <v>USD</v>
    <v>PepsiCo, Inc. is a global food and beverage company. The Company's portfolio of brands includes Frito-Lay, Gatorade, Pepsi-Cola, Quaker and Tropicana. The Company operates through six segments: Frito-Lay North America (FLNA), Quaker Foods North America (QFNA), North America Beverages (NAB), Latin America, Europe Sub-Saharan Africa (ESSA), and Asia, Middle East and North Africa (AMENA). The FLNA segment includes its branded food and snack businesses in the United States and Canada. The QFNA segment includes its cereal, rice, pasta and other branded food businesses in the United States and Canada. The NAB segment includes its beverage businesses in the United States and Canada. The Latin America segment includes its beverage, food and snack businesses in Latin America. The ESSA segment includes its beverage, food and snack businesses in Europe and Sub-Saharan Africa. The AMENA segment includes its beverage, food and snack businesses in Asia, Middle East and North Africa.</v>
    <v>291000</v>
    <v>Nasdaq Stock Market</v>
    <v>XNAS</v>
    <v>XNAS</v>
    <v>700 ANDERSON HILL RD, PURCHASE, NY, 10577-1401 US</v>
    <v>134.47</v>
    <v>168</v>
    <v>Beverages</v>
    <v>Stock</v>
    <v>44266.041374270309</v>
    <v>169</v>
    <v>130.54</v>
    <v>184288100000</v>
    <v>PEPSICO, INC.</v>
    <v>PEPSICO, INC.</v>
    <v>132.52260000000001</v>
    <v>26.1157</v>
    <v>132.25</v>
    <v>133.58000000000001</v>
    <v>1379609000</v>
    <v>PEP</v>
    <v>PEPSICO, INC. (XNAS:PEP)</v>
    <v>605</v>
    <v>6053263</v>
    <v>1986</v>
  </rv>
  <rv s="4">
    <v>170</v>
  </rv>
  <rv s="0">
    <v>https://creativecommons.org/licenses/by-sa/3.0</v>
    <v>CC BY-SA 3.0</v>
  </rv>
  <rv s="0">
    <v>http://es.wikipedia.org/wiki/Philip_Morris_International</v>
    <v>Wikipedia</v>
  </rv>
  <rv s="1">
    <v>172</v>
    <v>173</v>
  </rv>
  <rv s="2">
    <v>6</v>
    <v>https://www.bing.com/th?id=AMMS_dfaeac42ecdfcc0598c8cc7d3293fb26&amp;qlt=95</v>
    <v>174</v>
    <v>0</v>
    <v>https://www.bing.com/images/search?form=xlimg&amp;q=philip+morris+international</v>
    <v>Image of Philip Morris International Inc.</v>
  </rv>
  <rv s="0">
    <v>https://www.bing.com/financeapi/forcetrigger?t=a1zzmw&amp;q=XNYS%3aPM&amp;form=skydnc</v>
    <v>Learn more on Bing</v>
  </rv>
  <rv s="3">
    <v>en-GB</v>
    <v>a1zzmw</v>
    <v>268435456</v>
    <v>1</v>
    <v>Powered by Refinitiv</v>
    <v>0</v>
    <v>Philip Morris International Inc. (XNYS:PM)</v>
    <v>3</v>
    <v>4</v>
    <v>Finance</v>
    <v>5</v>
    <v>88.19</v>
    <v>56.01</v>
    <v>0.83230000000000004</v>
    <v>-0.31</v>
    <v>-3.5599999999999998E-3</v>
    <v>USD</v>
    <v>Philip Morris International Inc. is a holding company. The Company is engaged in the manufacture and sale of cigarettes, other tobacco products and other nicotine-containing products in markets outside of the United States. Its segments include European Union (EU); Eastern Europe, Middle East &amp; Africa (EEMA); Asia, and Latin America &amp; Canada. The Company's portfolio of international and local brands is led by Marlboro. Its mid-price brands are L&amp;M, Lark, Merit, Muratti and Philip Morris. Its other international brands include Bond Street, Chesterfield, Next and Red &amp; White. The Company also owns various local cigarette brands, such as Dji Sam Soe, Sampoerna and U Mild in Indonesia; Champion, Fortune and Jackpot in the Philippines; Apollo-Soyuz and Optima in Russia; Morven Gold in Pakistan; Boston in Colombia; Belmont, Canadian Classics and Number 7 in Canada; f6 in Germany; Delicados in Mexico; Assos in Greece, and Petra in the Czech Republic and Slovakia.</v>
    <v>71000</v>
    <v>New York Stock Exchange</v>
    <v>XNYS</v>
    <v>XNYS</v>
    <v>120 Park Ave, NEW YORK, NY, 10017-5577 US</v>
    <v>87.5</v>
    <v>175</v>
    <v>Food &amp; Tobacco</v>
    <v>Stock</v>
    <v>44266.000000022657</v>
    <v>176</v>
    <v>85.88</v>
    <v>135124500000</v>
    <v>Philip Morris International Inc.</v>
    <v>Philip Morris International Inc.</v>
    <v>87.07</v>
    <v>16.818300000000001</v>
    <v>87.07</v>
    <v>86.76</v>
    <v>1557452000</v>
    <v>PM</v>
    <v>Philip Morris International Inc. (XNYS:PM)</v>
    <v>297</v>
    <v>4493591</v>
    <v>2007</v>
  </rv>
  <rv s="4">
    <v>177</v>
  </rv>
  <rv s="0">
    <v>http://es.wikipedia.org/wiki/British_American_Tobacco</v>
    <v>Wikipedia</v>
  </rv>
  <rv s="1">
    <v>172</v>
    <v>179</v>
  </rv>
  <rv s="2">
    <v>6</v>
    <v>https://www.bing.com/th?id=AMMS_efca94391e496ace01b86d222249a8e7&amp;qlt=95</v>
    <v>180</v>
    <v>0</v>
    <v>https://www.bing.com/images/search?form=xlimg&amp;q=british+american+tobacco</v>
    <v>Image of BRITISH AMERICAN TOBACCO P.L.C.</v>
  </rv>
  <rv s="0">
    <v>https://www.bing.com/financeapi/forcetrigger?t=a1oyfr&amp;q=XNYS%3aBTI&amp;form=skydnc</v>
    <v>Learn more on Bing</v>
  </rv>
  <rv s="3">
    <v>en-GB</v>
    <v>a1oyfr</v>
    <v>268435456</v>
    <v>1</v>
    <v>Powered by Refinitiv</v>
    <v>0</v>
    <v>BRITISH AMERICAN TOBACCO P.L.C. (XNYS:BTI)</v>
    <v>3</v>
    <v>28</v>
    <v>Finance</v>
    <v>24</v>
    <v>41.58</v>
    <v>27.32</v>
    <v>1.121</v>
    <v>0.42</v>
    <v>1.1434999999999999E-2</v>
    <v>USD</v>
    <v>British American Tobacco p.l.c. is a holding company. The Company is a multi-category consumer goods company that provides tobacco and nicotine products. Its Potentially Reduced-Risk Products (PRRP) include vapour, tobacco heating products (THP), modern oral products including tobacco-free nicotine pouches, as well as traditional oral products such as snus and moist snuff. Its THP includes glo, neo sticks and its hybrid products; vapour products include vype, vuse, ten motives and ViP, and modern oral includes white modern oral brands of EPOK, Lyft and Velo. The Company’s segments include United States of America, Americas and Sub-Saharan Africa, Europe and North Africa, and Asia-Pacific and Middle East. The Company’s international and local cigarette brands include Vogue, Viceroy, Kool, Peter Stuyvesant, Craven A, Benson &amp; Hedges, John Player Gold Leaf, State Express 555 and Shuang Xi.</v>
    <v>55329</v>
    <v>New York Stock Exchange</v>
    <v>XNYS</v>
    <v>XNYS</v>
    <v>Globe House, 4 Temple Place, LONDON, UNITED KINGDOM-NA, WC2R 2PG GB</v>
    <v>37.300699999999999</v>
    <v>181</v>
    <v>Food &amp; Tobacco</v>
    <v>Stock</v>
    <v>44266.040382036721</v>
    <v>182</v>
    <v>36.58</v>
    <v>60109260000</v>
    <v>BRITISH AMERICAN TOBACCO P.L.C.</v>
    <v>BRITISH AMERICAN TOBACCO P.L.C.</v>
    <v>36.92</v>
    <v>9.8369999999999997</v>
    <v>36.729999999999997</v>
    <v>37.15</v>
    <v>2294246000</v>
    <v>BTI</v>
    <v>BRITISH AMERICAN TOBACCO P.L.C. (XNYS:BTI)</v>
    <v>13097</v>
    <v>2654529</v>
    <v>1997</v>
  </rv>
  <rv s="4">
    <v>183</v>
  </rv>
  <rv s="0">
    <v>https://www.bing.com/financeapi/forcetrigger?t=a1xtpr&amp;q=XNYS%3aMO&amp;form=skydnc</v>
    <v>Learn more on Bing</v>
  </rv>
  <rv s="5">
    <v>en-GB</v>
    <v>a1xtpr</v>
    <v>268435456</v>
    <v>1</v>
    <v>Powered by Refinitiv</v>
    <v>7</v>
    <v>Altria Group, Inc. (XNYS:MO)</v>
    <v>8</v>
    <v>9</v>
    <v>Finance</v>
    <v>24</v>
    <v>48.44</v>
    <v>30.95</v>
    <v>0.6462</v>
    <v>0.52</v>
    <v>1.0906000000000001E-2</v>
    <v>USD</v>
    <v>Altria Group, Inc. is a holding company. The Company's segments include smokeable products, smokeless products and wine. The Company's subsidiaries include Philip Morris USA Inc. (PM USA), which is engaged in the manufacture and sale of cigarettes in the United States; John Middleton Co. (Middleton), which is engaged in the manufacture and sale of machine-made cigars and pipe tobacco, and UST LLC (UST), which, through its subsidiaries, including U.S. Smokeless Tobacco Company LLC (USSTC) and Ste. Michelle Wine Estates Ltd. (Ste. Michelle), is engaged in the manufacture and sale of smokeless tobacco products and wine. Its other operating companies include Nu Mark LLC (Nu Mark), a subsidiary that is engaged in the manufacture and sale of tobacco products, and Philip Morris Capital Corporation (PMCC), a subsidiary that maintains a portfolio of finance assets. Other subsidiaries include Altria Group Distribution Company and Altria Client Services LLC.</v>
    <v>7100</v>
    <v>New York Stock Exchange</v>
    <v>XNYS</v>
    <v>XNYS</v>
    <v>6601 W Broad St, RICHMOND, VA, 23230-1723 US</v>
    <v>48.44</v>
    <v>Food &amp; Tobacco</v>
    <v>Stock</v>
    <v>44266.040536284374</v>
    <v>185</v>
    <v>47.76</v>
    <v>89588840000</v>
    <v>Altria Group, Inc.</v>
    <v>Altria Group, Inc.</v>
    <v>47.9</v>
    <v>19.9861</v>
    <v>47.68</v>
    <v>48.2</v>
    <v>1858690000</v>
    <v>MO</v>
    <v>Altria Group, Inc. (XNYS:MO)</v>
    <v>7674</v>
    <v>8823542</v>
    <v>2009</v>
  </rv>
  <rv s="4">
    <v>186</v>
  </rv>
  <rv s="0">
    <v>http://en.wikipedia.org/wiki/Kraft_Heinz</v>
    <v>Wikipedia</v>
  </rv>
  <rv s="1">
    <v>0</v>
    <v>188</v>
  </rv>
  <rv s="2">
    <v>6</v>
    <v>https://www.bing.com/th?id=AMMS_5098531199359ee57c091e19b1d459bf&amp;qlt=95</v>
    <v>189</v>
    <v>0</v>
    <v>https://www.bing.com/images/search?form=xlimg&amp;q=kraft+heinz</v>
    <v>Image of THE KRAFT HEINZ COMPANY</v>
  </rv>
  <rv s="0">
    <v>https://www.bing.com/financeapi/forcetrigger?t=a1wi77&amp;q=XNAS%3aKHC&amp;form=skydnc</v>
    <v>Learn more on Bing</v>
  </rv>
  <rv s="3">
    <v>en-GB</v>
    <v>a1wi77</v>
    <v>268435456</v>
    <v>1</v>
    <v>Powered by Refinitiv</v>
    <v>0</v>
    <v>THE KRAFT HEINZ COMPANY (XNAS:KHC)</v>
    <v>3</v>
    <v>4</v>
    <v>Finance</v>
    <v>24</v>
    <v>39.71</v>
    <v>19.989999999999998</v>
    <v>1.1248</v>
    <v>0.38</v>
    <v>9.7109999999999991E-3</v>
    <v>USD</v>
    <v>Kraft Heinz Company (Kraft Heinz) is a global food and beverage company. The Company’s segments include United States, International and Canada. It manufactures and markets food and beverage products, including condiments and sauces, cheese and dairy, meals, meats, refreshment beverages, coffee, and other grocery products throughout the world. It offers its products under various brands, such as Kraft, Oscar Mayer, Heinz, Philadelphia, Lunchables, Velveeta, Planters, Maxwell House, Kool-Aid, Ore-Ida, Jell-O, Master, Quero, Golden Circle and Wattie's. Its products are sold through its own sales organizations and through independent brokers, agents, and distributors to chain, wholesale, cooperative and independent grocery accounts, convenience stores, drug stores, value stores, bakeries, pharmacies, mass merchants, club stores, foodservice distributors, and institutions, including hotels, restaurants, hospitals, health care facilities and certain government agencies.</v>
    <v>38000</v>
    <v>Nasdaq Stock Market</v>
    <v>XNAS</v>
    <v>XNAS</v>
    <v>1 Ppg Pl, PITTSBURGH, PA, 15222-5415 US</v>
    <v>39.71</v>
    <v>190</v>
    <v>Food &amp; Tobacco</v>
    <v>Stock</v>
    <v>44266.041500231251</v>
    <v>191</v>
    <v>38.942</v>
    <v>48327670000</v>
    <v>THE KRAFT HEINZ COMPANY</v>
    <v>THE KRAFT HEINZ COMPANY</v>
    <v>39.619999999999997</v>
    <v>188.15549999999999</v>
    <v>39.130000000000003</v>
    <v>39.51</v>
    <v>1223176000</v>
    <v>KHC</v>
    <v>THE KRAFT HEINZ COMPANY (XNAS:KHC)</v>
    <v>3518</v>
    <v>8734592</v>
    <v>2013</v>
  </rv>
  <rv s="4">
    <v>192</v>
  </rv>
  <rv s="0">
    <v>https://www.bing.com/financeapi/forcetrigger?t=a1r9cw&amp;q=XNAS%3aKDP&amp;form=skydnc</v>
    <v>Learn more on Bing</v>
  </rv>
  <rv s="5">
    <v>en-GB</v>
    <v>a1r9cw</v>
    <v>268435456</v>
    <v>1</v>
    <v>Powered by Refinitiv</v>
    <v>7</v>
    <v>KEURIG DR PEPPER INC. (XNAS:KDP)</v>
    <v>8</v>
    <v>9</v>
    <v>Finance</v>
    <v>5</v>
    <v>34.049999999999997</v>
    <v>18.98</v>
    <v>0.71599999999999997</v>
    <v>0.47</v>
    <v>1.4204000000000001E-2</v>
    <v>USD</v>
    <v>Keurig Dr Pepper Inc., formerly Dr Pepper Snapple Group, Inc., is an integrated brand owner, manufacturer and distributor of non-alcoholic beverages in the United States, Mexico and Canada. The Company offers a diverse portfolio of flavored (non-cola) carbonated soft drinks (CSDs) and non-carbonated beverages (NCBs), including ready-to-drink teas, juices, juice drinks, water and mixers. The Company's segments include Beverage Concentrates, Packaged Beverages and Latin America Beverages. The Company's brand portfolio includes CSD brands, such as Dr Pepper, Canada Dry, Penafiel, Squirt, 7UP, Crush, A&amp;W, Sunkist soda and Schweppes, and NCB brands, such as Snapple, Hawaiian Punch, Mott's and Clamato. The Company's NCB brands include Snapple, Hawaiian Punch, Mott's, FIJI mineral water, Clamato, Yoo-Hoo, Deja Blue, Bai Brands, ReaLemon, AriZona tea, Vita Coco coconut water, Mr and Mrs T mixers, BodyArmor, Nantucket Nectars, Garden Cocktail, Mistic and Rose's.</v>
    <v>27000</v>
    <v>Nasdaq Stock Market</v>
    <v>XNAS</v>
    <v>XNAS</v>
    <v>53 South Ave, BURLINGTON, MA, 01803-4903 US</v>
    <v>34.049999999999997</v>
    <v>Beverages</v>
    <v>Stock</v>
    <v>44265.958602383595</v>
    <v>194</v>
    <v>33.29</v>
    <v>47227890000</v>
    <v>KEURIG DR PEPPER INC.</v>
    <v>KEURIG DR PEPPER INC.</v>
    <v>33.335000000000001</v>
    <v>35.2074</v>
    <v>33.090000000000003</v>
    <v>33.56</v>
    <v>1407267000</v>
    <v>KDP</v>
    <v>KEURIG DR PEPPER INC. (XNAS:KDP)</v>
    <v>10</v>
    <v>4895553</v>
    <v>2007</v>
  </rv>
  <rv s="4">
    <v>195</v>
  </rv>
  <rv s="0">
    <v>http://en.wikipedia.org/wiki/General_Mills</v>
    <v>Wikipedia</v>
  </rv>
  <rv s="1">
    <v>0</v>
    <v>197</v>
  </rv>
  <rv s="2">
    <v>6</v>
    <v>https://www.bing.com/th?id=AMMS_269be79b624330f44ce58ba83b2d7100&amp;qlt=95</v>
    <v>198</v>
    <v>0</v>
    <v>https://www.bing.com/images/search?form=xlimg&amp;q=general+mills</v>
    <v>Image of GENERAL MILLS, INC.</v>
  </rv>
  <rv s="0">
    <v>https://www.bing.com/financeapi/forcetrigger?t=a1tvzr&amp;q=XNYS%3aGIS&amp;form=skydnc</v>
    <v>Learn more on Bing</v>
  </rv>
  <rv s="3">
    <v>en-GB</v>
    <v>a1tvzr</v>
    <v>268435456</v>
    <v>1</v>
    <v>Powered by Refinitiv</v>
    <v>0</v>
    <v>GENERAL MILLS, INC. (XNYS:GIS)</v>
    <v>3</v>
    <v>4</v>
    <v>Finance</v>
    <v>5</v>
    <v>66.14</v>
    <v>46.88</v>
    <v>0.54279999999999995</v>
    <v>1.1599999999999999</v>
    <v>2.0209000000000001E-2</v>
    <v>USD</v>
    <v>General Mills, Inc., is a manufacturer and marketer of branded consumer foods and pet food products sold through retail stores. The Company is a supplier of branded and unbranded consumer food products to the North American foodservice and commercial baking industries. It also provides pet food products through its subsidiary Blue Buffalo Pet Products Inc. The Company has four segments: U.S. Retail, International, Pet operating, and Convenience Stores and Foodservice. The Company offers a range of food products with a focus on categories, including ready-to-eat cereal; convenient meals, including meal kits, ethnic meals, pizza, soup, side dish mixes, frozen breakfast and frozen entrees; snacks, including grain, nutrition bars and frozen hot snacks; yogurt, and super-premium ice cream. The Company's other product categories include baking mixes and ingredients, and refrigerated and frozen dough. It also provides food products for dogs and cats.</v>
    <v>35000</v>
    <v>New York Stock Exchange</v>
    <v>XNYS</v>
    <v>XNYS</v>
    <v>Number One General Mills Blvd, MINNEAPOLIS, MN, 55426 US</v>
    <v>59.26</v>
    <v>199</v>
    <v>Food &amp; Tobacco</v>
    <v>Stock</v>
    <v>44266.038791689061</v>
    <v>200</v>
    <v>56.91</v>
    <v>35805730000</v>
    <v>GENERAL MILLS, INC.</v>
    <v>GENERAL MILLS, INC.</v>
    <v>57.57</v>
    <v>15.026400000000001</v>
    <v>57.4</v>
    <v>58.56</v>
    <v>611436600</v>
    <v>GIS</v>
    <v>GENERAL MILLS, INC. (XNYS:GIS)</v>
    <v>244</v>
    <v>3904188</v>
    <v>1928</v>
  </rv>
  <rv s="4">
    <v>201</v>
  </rv>
  <rv s="0">
    <v>https://www.bing.com/financeapi/forcetrigger?t=a1xth7&amp;q=XNAS%3aMNST&amp;form=skydnc</v>
    <v>Learn more on Bing</v>
  </rv>
  <rv s="5">
    <v>en-GB</v>
    <v>a1xth7</v>
    <v>268435456</v>
    <v>1</v>
    <v>Powered by Refinitiv</v>
    <v>7</v>
    <v>MONSTER BEVERAGE CORPORATION (XNAS:MNST)</v>
    <v>8</v>
    <v>9</v>
    <v>Finance</v>
    <v>24</v>
    <v>95.105000000000004</v>
    <v>50.06</v>
    <v>1.0924</v>
    <v>0.96</v>
    <v>1.0854999999999998E-2</v>
    <v>USD</v>
    <v>Monster Beverage Corporation develops, markets, sells and distributes energy drink beverages, sodas and/or concentrates for energy drink beverages, primarily under various brand names, including Monster Energy, Monster Rehab, Monster Energy Extra Strength Nitrous Technology, Java Monster, Muscle Monster, Mega Monster Energy, Punch Monster, Juice Monster, Ubermonster, BU, Mutant Super Soda, Nalu, NOS, Burn, Mother, Ultra, Play and Power Play, Gladiator, Relentless, Samurai, BPM and Full Throttle. The Company has three segments: Monster Energy Drinks segment, which consists of its Monster Energy drinks, as well as Mutant Super Soda drinks; Strategic Brands segment, which includes various energy drink brands owned through The Coca-Cola Company (TCCC), and Other segment (Other), which includes the American Fruits &amp; Flavors (AFF) third-party products. The Strategic Brands segment sells concentrates and/or beverage bases to authorized bottling and canning operations.</v>
    <v>3529</v>
    <v>Nasdaq Stock Market</v>
    <v>XNAS</v>
    <v>XNAS</v>
    <v>1 Monster Way, CORONA, CA, 92879-7101 US</v>
    <v>90.1</v>
    <v>Beverages</v>
    <v>Stock</v>
    <v>44266.037969767967</v>
    <v>203</v>
    <v>88.694999999999993</v>
    <v>47215450000</v>
    <v>MONSTER BEVERAGE CORPORATION</v>
    <v>MONSTER BEVERAGE CORPORATION</v>
    <v>88.8</v>
    <v>8.6365999999999996</v>
    <v>88.44</v>
    <v>89.4</v>
    <v>528137000</v>
    <v>MNST</v>
    <v>MONSTER BEVERAGE CORPORATION (XNAS:MNST)</v>
    <v>60</v>
    <v>2070921</v>
    <v>2014</v>
  </rv>
  <rv s="4">
    <v>204</v>
  </rv>
  <rv s="0">
    <v>https://www.bing.com/financeapi/forcetrigger?t=a23rm7&amp;q=XNYS%3aSTZ&amp;form=skydnc</v>
    <v>Learn more on Bing</v>
  </rv>
  <rv s="5">
    <v>en-GB</v>
    <v>a23rm7</v>
    <v>268435456</v>
    <v>1</v>
    <v>Powered by Refinitiv</v>
    <v>7</v>
    <v>CONSTELLATION BRANDS, INC. (XNYS:STZ)</v>
    <v>8</v>
    <v>9</v>
    <v>Finance</v>
    <v>5</v>
    <v>242.62</v>
    <v>104.28</v>
    <v>1.1930000000000001</v>
    <v>-0.04</v>
    <v>-1.761E-4</v>
    <v>USD</v>
    <v>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v>
    <v>9000</v>
    <v>New York Stock Exchange</v>
    <v>XNYS</v>
    <v>XNYS</v>
    <v>207 High Point Dr Bldg 100, VICTOR, NY, 14564-1061 US</v>
    <v>229.93</v>
    <v>Beverages</v>
    <v>Stock</v>
    <v>44266.016357615626</v>
    <v>206</v>
    <v>225.72</v>
    <v>43514590000</v>
    <v>CONSTELLATION BRANDS, INC.</v>
    <v>CONSTELLATION BRANDS, INC.</v>
    <v>227.9</v>
    <v>23.621300000000002</v>
    <v>227.1</v>
    <v>227.06</v>
    <v>193297500</v>
    <v>STZ</v>
    <v>CONSTELLATION BRANDS, INC. (XNYS:STZ)</v>
    <v>442</v>
    <v>1161261</v>
    <v>1972</v>
  </rv>
  <rv s="4">
    <v>207</v>
  </rv>
  <rv s="0">
    <v>https://www.bing.com/financeapi/forcetrigger?t=a1odxm&amp;q=XNYS%3aBF.B&amp;form=skydnc</v>
    <v>Learn more on Bing</v>
  </rv>
  <rv s="5">
    <v>en-GB</v>
    <v>a1odxm</v>
    <v>268435456</v>
    <v>1</v>
    <v>Powered by Refinitiv</v>
    <v>7</v>
    <v>BROWN-FORMAN CORPORATION (XNYS:BF.B)</v>
    <v>8</v>
    <v>9</v>
    <v>Finance</v>
    <v>5</v>
    <v>83.4</v>
    <v>44.68</v>
    <v>0.82089999999999996</v>
    <v>1.35</v>
    <v>1.9099999999999999E-2</v>
    <v>USD</v>
    <v>Brown-Forman Corporation is a spirit and wine company. The Company manufactures, bottles, imports, exports, markets and sells a range of alcoholic beverages. The Company has a portfolio of approximately 40 spirit, wine and ready-to-drink cocktail (RTD)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Finlandia RTDs, Korbel California Brandy, Woodford Reserve Kentucky Bourbons, el Jimador Tequilas, el Jimador New Mix RTDs, Herradura Tequilas, Sonoma-Cutrer California Wines, Chambord Liqueur, Old Forester Kentucky Bourbon, Antiguo Tequila, Pepe Lopez Tequila, and Santa Dose Cachaca.</v>
    <v>4800</v>
    <v>New York Stock Exchange</v>
    <v>XNYS</v>
    <v>XNYS</v>
    <v>850 DIXIE HWY, LOUISVILLE, KY, 40210-1038 US</v>
    <v>72.37</v>
    <v>Beverages</v>
    <v>Stock</v>
    <v>44265.911740485935</v>
    <v>209</v>
    <v>70.23</v>
    <v>33594290000</v>
    <v>BROWN-FORMAN CORPORATION</v>
    <v>BROWN-FORMAN CORPORATION</v>
    <v>70.23</v>
    <v>38.182200000000002</v>
    <v>70.680000000000007</v>
    <v>72.03</v>
    <v>478695400</v>
    <v>BF.B</v>
    <v>BROWN-FORMAN CORPORATION (XNYS:BF.B)</v>
    <v>881022</v>
    <v>762689</v>
    <v>1933</v>
  </rv>
  <rv s="4">
    <v>210</v>
  </rv>
  <rv s="0">
    <v>http://it.wikipedia.org/wiki/Hormel</v>
    <v>Wikipedia</v>
  </rv>
  <rv s="13">
    <v>http://it.wikipedia.org/wiki/Hormel</v>
    <v>212</v>
  </rv>
  <rv s="2">
    <v>6</v>
    <v>https://www.bing.com/th?id=AMMS_5b18c40c45f75c80ebf5ca1427ee631f&amp;qlt=95</v>
    <v>213</v>
    <v>0</v>
    <v>https://www.bing.com/images/search?form=xlimg&amp;q=hormel</v>
    <v>Image of HORMEL FOODS CORPORATION</v>
  </rv>
  <rv s="0">
    <v>https://www.bing.com/financeapi/forcetrigger?t=a1uv7w&amp;q=XNYS%3aHRL&amp;form=skydnc</v>
    <v>Learn more on Bing</v>
  </rv>
  <rv s="3">
    <v>en-GB</v>
    <v>a1uv7w</v>
    <v>268435456</v>
    <v>1</v>
    <v>Powered by Refinitiv</v>
    <v>0</v>
    <v>HORMEL FOODS CORPORATION (XNYS:HRL)</v>
    <v>3</v>
    <v>4</v>
    <v>Finance</v>
    <v>5</v>
    <v>52.97</v>
    <v>39.01</v>
    <v>-5.79E-2</v>
    <v>0.65</v>
    <v>1.3657999999999998E-2</v>
    <v>USD</v>
    <v>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v>
    <v>20100</v>
    <v>New York Stock Exchange</v>
    <v>XNYS</v>
    <v>XNYS</v>
    <v>1 Hormel Pl, AUSTIN, MN, 55912-3680 US</v>
    <v>48.64</v>
    <v>214</v>
    <v>Food &amp; Tobacco</v>
    <v>Stock</v>
    <v>44265.918923969533</v>
    <v>215</v>
    <v>47.19</v>
    <v>26056750000</v>
    <v>HORMEL FOODS CORPORATION</v>
    <v>HORMEL FOODS CORPORATION</v>
    <v>47.72</v>
    <v>29.746400000000001</v>
    <v>47.59</v>
    <v>48.24</v>
    <v>540148300</v>
    <v>HRL</v>
    <v>HORMEL FOODS CORPORATION (XNYS:HRL)</v>
    <v>1495650</v>
    <v>2541477</v>
    <v>1928</v>
  </rv>
  <rv s="4">
    <v>216</v>
  </rv>
  <rv s="0">
    <v>http://es.wikipedia.org/wiki/Kellogg's</v>
    <v>Wikipedia</v>
  </rv>
  <rv s="1">
    <v>0</v>
    <v>218</v>
  </rv>
  <rv s="2">
    <v>6</v>
    <v>https://www.bing.com/th?id=AMMS_35652bdefc15142a2f24ae75370d650c&amp;qlt=95</v>
    <v>219</v>
    <v>0</v>
    <v>https://www.bing.com/images/search?form=xlimg&amp;q=kellogg%27s</v>
    <v>Image of KELLOGG COMPANY</v>
  </rv>
  <rv s="0">
    <v>https://www.bing.com/financeapi/forcetrigger?t=a1wdp2&amp;q=XNYS%3aK&amp;form=skydnc</v>
    <v>Learn more on Bing</v>
  </rv>
  <rv s="3">
    <v>en-GB</v>
    <v>a1wdp2</v>
    <v>268435456</v>
    <v>1</v>
    <v>Powered by Refinitiv</v>
    <v>0</v>
    <v>KELLOGG COMPANY (XNYS:K)</v>
    <v>3</v>
    <v>4</v>
    <v>Finance</v>
    <v>5</v>
    <v>72.88</v>
    <v>52.6616</v>
    <v>0.64200000000000002</v>
    <v>0.74</v>
    <v>1.2544E-2</v>
    <v>USD</v>
    <v>Kellogg Company is a manufacturer and marketer of ready-to-eat cereal and convenience foods. The Company's principal products are ready-to-eat cereals and convenience foods, such as cookies, crackers, savory snacks, toaster pastries, cereal bars, fruit-flavored snacks, frozen waffles and veggie foods. Its segments include U.S. Morning Foods, which includes cereal, toaster pastries, health and wellness bars, and beverages; U.S. Snacks, which includes cookies, crackers, cereal bars, savory snacks and fruit-flavored snacks; U.S. Specialty, which represents food away from home channels, including food service, convenience, vending, Girl Scouts and food manufacturing; North America Other, which includes the U.S. Frozen, Kashi and Canada operating segments; Europe, which consists of European countries; Latin America, which consists of Central and South America and includes Mexico, and Asia Pacific, which consists of Sub-Saharan Africa, Australia and other Asian and Pacific markets.</v>
    <v>31000</v>
    <v>New York Stock Exchange</v>
    <v>XNYS</v>
    <v>XNYS</v>
    <v>PO Box 3599, 1 Kellogg Sq, BATTLE CREEK, MI, 49016-3599 US</v>
    <v>60.005000000000003</v>
    <v>220</v>
    <v>Food &amp; Tobacco</v>
    <v>Stock</v>
    <v>44266.020472024997</v>
    <v>221</v>
    <v>58.11</v>
    <v>20544150000</v>
    <v>KELLOGG COMPANY</v>
    <v>KELLOGG COMPANY</v>
    <v>59.31</v>
    <v>16.061499999999999</v>
    <v>58.99</v>
    <v>59.73</v>
    <v>343950300</v>
    <v>K</v>
    <v>KELLOGG COMPANY (XNYS:K)</v>
    <v>2881</v>
    <v>3802746</v>
    <v>1922</v>
  </rv>
  <rv s="4">
    <v>222</v>
  </rv>
  <rv s="0">
    <v>http://it.wikipedia.org/wiki/Molson_Coors_Beverage_Company</v>
    <v>Wikipedia</v>
  </rv>
  <rv s="1">
    <v>0</v>
    <v>224</v>
  </rv>
  <rv s="2">
    <v>6</v>
    <v>https://www.bing.com/th?id=AMMS_22d0cbb330f9ea4ccbcf835c89b01c4e&amp;qlt=95</v>
    <v>225</v>
    <v>0</v>
    <v>https://www.bing.com/images/search?form=xlimg&amp;q=molson+coors+brewing+company</v>
    <v>Image of MOLSON COORS BEVERAGE COMPANY</v>
  </rv>
  <rv s="0">
    <v>https://www.bing.com/financeapi/forcetrigger?t=a23xz2&amp;q=XNYS%3aTAP&amp;form=skydnc</v>
    <v>Learn more on Bing</v>
  </rv>
  <rv s="3">
    <v>en-GB</v>
    <v>a23xz2</v>
    <v>268435456</v>
    <v>1</v>
    <v>Powered by Refinitiv</v>
    <v>0</v>
    <v>MOLSON COORS BEVERAGE COMPANY (XNYS:TAP)</v>
    <v>3</v>
    <v>4</v>
    <v>Finance</v>
    <v>5</v>
    <v>56.1</v>
    <v>32.11</v>
    <v>1.0992999999999999</v>
    <v>0.42</v>
    <v>9.0559999999999998E-3</v>
    <v>USD</v>
    <v>Molson Coors Beverage Company, formerly Molson Coors Brewing Company, is a holding company. The Company operates as a brewer. The Company's segments include MillerCoors LLC (United States segment), operating in the United States; Molson Coors Canada (Canada segment), operating in Canada; Molson Coors Europe (Europe segment), operating in Bulgaria, Croatia, Czech Republic, Hungary, Montenegro, Republic of Ireland, Romania, Serbia, the United Kingdom and various other European countries; Molson Coors International (Molson Coors International segment), operating in various other countries, and Corporate. The Company brews, markets, sells and distributes a range of beer brands. The Company offers a portfolio of owned and partner brands, including Carling, Coors Light, Miller Lite, Molson Canadian and Staropramen, as well as craft and specialty beers, such as the Blue Moon Brewing Company brands, the Jacob Leinenkugel Brewing Company brands, Creemore Springs, Cobra and Doom Bar.</v>
    <v>17000</v>
    <v>New York Stock Exchange</v>
    <v>XNYS</v>
    <v>XNYS</v>
    <v>P.O. BOX 4030, NH353, GOLDEN, CO, 80401 US</v>
    <v>47.86</v>
    <v>226</v>
    <v>Beverages</v>
    <v>Stock</v>
    <v>44266.021616770311</v>
    <v>227</v>
    <v>46.57</v>
    <v>10181420000</v>
    <v>MOLSON COORS BEVERAGE COMPANY</v>
    <v>MOLSON COORS BEVERAGE COMPANY</v>
    <v>46.74</v>
    <v>0</v>
    <v>46.38</v>
    <v>46.8</v>
    <v>216780500</v>
    <v>TAP</v>
    <v>MOLSON COORS BEVERAGE COMPANY (XNYS:TAP)</v>
    <v>100</v>
    <v>2868031</v>
    <v>2003</v>
  </rv>
  <rv s="4">
    <v>228</v>
  </rv>
  <rv s="0">
    <v>http://en.wikipedia.org/wiki/Boston_Beer_Company</v>
    <v>Wikipedia</v>
  </rv>
  <rv s="1">
    <v>0</v>
    <v>230</v>
  </rv>
  <rv s="2">
    <v>6</v>
    <v>https://www.bing.com/th?id=AMMS_666650f54a7b75ffc11db9a52a139033&amp;qlt=95</v>
    <v>231</v>
    <v>0</v>
    <v>https://www.bing.com/images/search?form=xlimg&amp;q=boston+beer+company</v>
    <v>Image of THE BOSTON BEER COMPANY, INC.</v>
  </rv>
  <rv s="0">
    <v>https://www.bing.com/financeapi/forcetrigger?t=a22gnm&amp;q=XNYS%3aSAM&amp;form=skydnc</v>
    <v>Learn more on Bing</v>
  </rv>
  <rv s="3">
    <v>en-GB</v>
    <v>a22gnm</v>
    <v>268435456</v>
    <v>1</v>
    <v>Powered by Refinitiv</v>
    <v>0</v>
    <v>THE BOSTON BEER COMPANY, INC. (XNYS:SAM)</v>
    <v>3</v>
    <v>4</v>
    <v>Finance</v>
    <v>5</v>
    <v>1236.57</v>
    <v>290.02</v>
    <v>0.7863</v>
    <v>-5.88</v>
    <v>-5.3119999999999999E-3</v>
    <v>USD</v>
    <v>The Boston Beer Company, Inc. is an alcoholic beverage company. The Company’s brands include Samuel Adams, Twisted Tea, Truly Hard Seltzer, Angry Orchard Hard Cider, Dogfish Head Craft Brewery, Wild Leaf Hard Tea and Tura Alcoholic Kombucha, as well as other local craft beer brands. The Company produces alcohol beverages, including malt beverages (beers), hard seltzer and hard cider at Company-owned breweries and its cidery and under contract arrangements at other brewery locations. The Company’s breweries include Boston Brewery, Cincinnati Brewery, Milton Brewery, Cincinnati Brewery, Milton Brewery, Pennsylvania Brewery, Samuel Adams Boston Downtown Tap Room, Dogfish Head Brewing and Eats, Angel City Brewery, Concrete Beach Brewery and Coney Island Brewery. The Company also produces distilled spirits at the Milton Brewery. Its breweries are located in Boston, Cincinnati, Milton and Breinigsville.</v>
    <v>2423</v>
    <v>New York Stock Exchange</v>
    <v>XNYS</v>
    <v>XNYS</v>
    <v>One Design Center Place, Suite 850 C/O The Boston Beer Company, BOSTON, MA, 02210-2313 US</v>
    <v>1161.82</v>
    <v>232</v>
    <v>Beverages</v>
    <v>Stock</v>
    <v>44266.000000010936</v>
    <v>233</v>
    <v>1097.165</v>
    <v>13504640000</v>
    <v>THE BOSTON BEER COMPANY, INC.</v>
    <v>THE BOSTON BEER COMPANY, INC.</v>
    <v>1111.18</v>
    <v>75.662599999999998</v>
    <v>1106.83</v>
    <v>1100.95</v>
    <v>12266360</v>
    <v>SAM</v>
    <v>THE BOSTON BEER COMPANY, INC. (XNYS:SAM)</v>
    <v>74092</v>
    <v>117085</v>
    <v>1995</v>
  </rv>
  <rv s="4">
    <v>234</v>
  </rv>
  <rv s="0">
    <v>https://www.bing.com/financeapi/forcetrigger?t=a1sxur&amp;q=XNAS%3aFIZZ&amp;form=skydnc</v>
    <v>Learn more on Bing</v>
  </rv>
  <rv s="5">
    <v>en-GB</v>
    <v>a1sxur</v>
    <v>268435456</v>
    <v>1</v>
    <v>Powered by Refinitiv</v>
    <v>7</v>
    <v>NATIONAL BEVERAGE CORP. (XNAS:FIZZ)</v>
    <v>8</v>
    <v>9</v>
    <v>Finance</v>
    <v>5</v>
    <v>98.215000000000003</v>
    <v>17.0031</v>
    <v>1.1440999999999999</v>
    <v>-0.25</v>
    <v>-4.4790000000000003E-3</v>
    <v>USD</v>
    <v>National Beverage Corp. is a holding company. The Company develops, produces, markets and sells a diverse portfolio of flavored beverage products primarily in North America. The Company's brands consist of beverages geared to the active and health-conscious consumer (Power+ Brands), including sparkling waters, energy drinks and juices, and carbonated soft drinks in a range of flavors, including regular, sugar-free and reduced calorie options. In addition, the Company produces soft drinks for certain retailers, such as allied brands. The Company's portfolio of Power+ Brands includes LaCroix, LaCroix Curate, LaCroix NiCola and Shasta sparkling water products; Rip It energy drinks and shots, and Everfresh, Everfresh Premier Varietals and Mr. Pure juice and juice-based products. The Company's carbonated soft drinks include Shasta and Faygo, iconic brands. The Company had, as of April 30, 2016, 12 production facilities located near metropolitan markets across the continental United States.</v>
    <v>1550</v>
    <v>Nasdaq Stock Market</v>
    <v>XNAS</v>
    <v>XNAS</v>
    <v>8100 SW 10th St Ste 4000, PLANTATION, FL, 33324-3224 US</v>
    <v>58.13</v>
    <v>Beverages</v>
    <v>Stock</v>
    <v>44266.039668899997</v>
    <v>236</v>
    <v>55.055</v>
    <v>5183207000</v>
    <v>NATIONAL BEVERAGE CORP.</v>
    <v>NATIONAL BEVERAGE CORP.</v>
    <v>56.64</v>
    <v>32.236400000000003</v>
    <v>55.81</v>
    <v>55.56</v>
    <v>93290260</v>
    <v>FIZZ</v>
    <v>NATIONAL BEVERAGE CORP. (XNAS:FIZZ)</v>
    <v>7</v>
    <v>1128418</v>
    <v>1985</v>
  </rv>
  <rv s="4">
    <v>237</v>
  </rv>
  <rv s="0">
    <v>https://www.bing.com/financeapi/forcetrigger?t=a1q4im&amp;q=XNAS%3aCOKE&amp;form=skydnc</v>
    <v>Learn more on Bing</v>
  </rv>
  <rv s="5">
    <v>en-GB</v>
    <v>a1q4im</v>
    <v>268435456</v>
    <v>1</v>
    <v>Powered by Refinitiv</v>
    <v>7</v>
    <v>COCA-COLA CONSOLIDATED, INC. (XNAS:COKE)</v>
    <v>8</v>
    <v>9</v>
    <v>Finance</v>
    <v>5</v>
    <v>289.09370000000001</v>
    <v>188.08</v>
    <v>1.0976999999999999</v>
    <v>-0.81</v>
    <v>-2.8670000000000002E-3</v>
    <v>USD</v>
    <v>Coca-Cola Consolidated Inc, formerly Coca-Cola Bottling Co. Consolidated, produces, markets and distributes nonalcoholic beverages. The Company is an independent Coca-Cola bottler in the United States. The Company's segments include Nonalcoholic Beverages and All Other. Majority of its total bottle/can volume to retail customers consist of products of The Coca-Cola Company. It also distributes products for various other beverage brands, including Dr Pepper, Sundrop and Monster Energy. The Company's product offerings include both sparkling and still beverages. Sparkling beverages are carbonated beverages and the Company's principal sparkling beverage is Coca-Cola. Still beverages include energy products and noncarbonated beverages, such as bottled water, tea, ready to drink coffee, enhanced water, juices and sports drinks. There are two main categories of sales, which include bottle/can sales and other sales.</v>
    <v>14000</v>
    <v>Nasdaq Stock Market</v>
    <v>XNAS</v>
    <v>XNAS</v>
    <v>4100 COCA COLA PLZ, CHARLOTTE, NC, 28211 US</v>
    <v>284.02</v>
    <v>Beverages</v>
    <v>Stock</v>
    <v>44265.90525523125</v>
    <v>239</v>
    <v>280.05</v>
    <v>2641131000</v>
    <v>COCA-COLA CONSOLIDATED, INC.</v>
    <v>COCA-COLA CONSOLIDATED, INC.</v>
    <v>282.57</v>
    <v>15.396699999999999</v>
    <v>282.57</v>
    <v>281.76</v>
    <v>9373690</v>
    <v>COKE</v>
    <v>COCA-COLA CONSOLIDATED, INC. (XNAS:COKE)</v>
    <v>22177</v>
    <v>26471</v>
    <v>1980</v>
  </rv>
  <rv s="4">
    <v>240</v>
  </rv>
  <rv s="0">
    <v>https://www.bing.com/financeapi/forcetrigger?t=a1q6mw&amp;q=XNYS%3aPRMW&amp;form=skydnc</v>
    <v>Learn more on Bing</v>
  </rv>
  <rv s="5">
    <v>en-GB</v>
    <v>a1q6mw</v>
    <v>268435456</v>
    <v>1</v>
    <v>Powered by Refinitiv</v>
    <v>7</v>
    <v>Primo Water Corporation (XNYS:PRMW)</v>
    <v>8</v>
    <v>9</v>
    <v>Finance</v>
    <v>5</v>
    <v>17.850000000000001</v>
    <v>6.33</v>
    <v>1.3602000000000001</v>
    <v>0.56000000000000005</v>
    <v>3.5464999999999997E-2</v>
    <v>USD</v>
    <v>Primo Water Corporation is a Canada-based water solutions provider. The Company operates in home and office delivery industry for bottled water. Its subsidiaries include DS Services, Eden Springs and Aimia Foods. DS Services bottled water products are sold under the brand names, including Alhambra, Athena water, Belmont Springs, Crystal Springs, Deep Rock, Hinckley Springs and Kentwood Springs. Eden Springs is a provider of workplace drink solutions in Europe. Eden Springs solutions include a range of bottle-fed water coolers, plumbed-in water coolers and small pack bottles as well as hot beverages solutions. Aimia Foods produces and distributes powdered beverages as private label products for retailers, coffee shops, restaurants and other foodservice operators. Under the Primo brand, the Company offers water dispensers, purified bottled water, and self-service refill drinking water in the United States and Canada.</v>
    <v>8880</v>
    <v>New York Stock Exchange</v>
    <v>XNYS</v>
    <v>XNYS</v>
    <v>4221 W. Boy Scout Blvd., Suite 400, TAMPA, FL, 33607 US</v>
    <v>16.510000000000002</v>
    <v>Beverages</v>
    <v>Stock</v>
    <v>44266.000000034372</v>
    <v>242</v>
    <v>15.83</v>
    <v>3307354000</v>
    <v>Primo Water Corporation</v>
    <v>Primo Water Corporation</v>
    <v>15.84</v>
    <v>0</v>
    <v>15.79</v>
    <v>16.350000000000001</v>
    <v>160455900</v>
    <v>PRMW</v>
    <v>Primo Water Corporation (XNYS:PRMW)</v>
    <v>1380396</v>
    <v>1891335</v>
    <v>2016</v>
  </rv>
  <rv s="4">
    <v>243</v>
  </rv>
  <rv s="0">
    <v>https://www.bing.com/financeapi/forcetrigger?t=a255m7&amp;q=XNYS%3aUVV&amp;form=skydnc</v>
    <v>Learn more on Bing</v>
  </rv>
  <rv s="5">
    <v>en-GB</v>
    <v>a255m7</v>
    <v>268435456</v>
    <v>1</v>
    <v>Powered by Refinitiv</v>
    <v>7</v>
    <v>UNIVERSAL CORPORATION (XNYS:UVV)</v>
    <v>8</v>
    <v>9</v>
    <v>Finance</v>
    <v>5</v>
    <v>56.78</v>
    <v>37.04</v>
    <v>0.70579999999999998</v>
    <v>1.53</v>
    <v>2.7753E-2</v>
    <v>USD</v>
    <v>Universal Corporation is a leaf tobacco supplier. The Company is engaged in procuring, financing, processing, packing, storing and shipping leaf tobacco for sale to manufacturers of consumer tobacco products. The Company's segments include North America, South America, Africa, Europe, Asia, Dark Air-Cured, Oriental and Special Services. North America, South America, Africa, Europe and Asia are involved in flue-cured and/or burley leaf tobacco operations for supply to cigarette manufacturers. The Dark Air-Cured group supplies dark air-cured tobacco to manufacturers of cigars, pipe tobacco and smokeless tobacco products. The Oriental business supplies oriental tobacco to cigarette manufacturers. Special Services segment includes the Company's laboratory services business, which provides physical and chemical product testing and smoke testing for customers, as well as its liquid nicotine joint venture and its food and vegetable ingredients business.</v>
    <v>24000</v>
    <v>New York Stock Exchange</v>
    <v>XNYS</v>
    <v>XNYS</v>
    <v>9201 Forest Hill Ave, Stony Point Ii Building, RICHMOND, VA, 23235-6865 US</v>
    <v>56.78</v>
    <v>Food &amp; Tobacco</v>
    <v>Stock</v>
    <v>44266.000000010936</v>
    <v>245</v>
    <v>55.26</v>
    <v>1389012000</v>
    <v>UNIVERSAL CORPORATION</v>
    <v>UNIVERSAL CORPORATION</v>
    <v>55.26</v>
    <v>22.104299999999999</v>
    <v>55.13</v>
    <v>56.66</v>
    <v>24514870</v>
    <v>UVV</v>
    <v>UNIVERSAL CORPORATION (XNYS:UVV)</v>
    <v>134491</v>
    <v>145584</v>
    <v>1992</v>
  </rv>
  <rv s="4">
    <v>246</v>
  </rv>
  <rv s="0">
    <v>http://de.wikipedia.org/wiki/Beyond_Meat</v>
    <v>Wikipedia</v>
  </rv>
  <rv s="1">
    <v>150</v>
    <v>248</v>
  </rv>
  <rv s="2">
    <v>6</v>
    <v>https://www.bing.com/th?id=AMMS_2c7df23a6f6e883ede39d349a3cf04f6&amp;qlt=95</v>
    <v>249</v>
    <v>0</v>
    <v>https://www.bing.com/images/search?form=xlimg&amp;q=beyond+meat</v>
    <v>Image of BEYOND MEAT, INC.</v>
  </rv>
  <rv s="0">
    <v>https://www.bing.com/financeapi/forcetrigger?t=bpocw7&amp;q=XNAS%3aBYND&amp;form=skydnc</v>
    <v>Learn more on Bing</v>
  </rv>
  <rv s="14">
    <v>en-GB</v>
    <v>bpocw7</v>
    <v>268435456</v>
    <v>1</v>
    <v>Powered by Refinitiv</v>
    <v>29</v>
    <v>BEYOND MEAT, INC. (XNAS:BYND)</v>
    <v>3</v>
    <v>30</v>
    <v>Finance</v>
    <v>24</v>
    <v>221</v>
    <v>48.18</v>
    <v>-0.97</v>
    <v>-6.9489999999999994E-3</v>
    <v>USD</v>
    <v>Beyond Meat, Inc. offers plant-based burgers. The Company offers its products in a range of categories, such as The Beyond Burger, Beyond Sausage, Beyond Beef Crumbles and Beyond Chicken Strips. The Company sells a range of plant-based products across the three main meat platforms of beef, pork and poultry. It provides Beyond Mushroom Bacon Cheeseburger, Chef Spike’s Original Brat, Roasted Garlic &amp; Italian Sausage Pasta, Beyond Beef Tacos and April Ross’ Butternut Squash Mac-N-Cheese. The Company also offers Beyond Spring Burger, Beyond Nacho Burger, Beyond Sausage Stuffed Peppers, Tuscan Style Beyond Sausage Pasta, Beyond Brat Breakfast Burrito, Beyond Beef Fiesta Power Bowl, Beyond Beef Nachos, Truffle Mac &amp; Cheese Beyond Burger, Love &amp; Lemons Guacamole Beyond Burger and Beyond Burger Tostada With Marinated Kale.</v>
    <v>700</v>
    <v>Nasdaq Stock Market</v>
    <v>XNAS</v>
    <v>XNAS</v>
    <v>119 Standard St, EL SEGUNDO, CA, 90245-3833 US</v>
    <v>143.31</v>
    <v>250</v>
    <v>Food &amp; Tobacco</v>
    <v>Stock</v>
    <v>44266.041402187497</v>
    <v>251</v>
    <v>137.08000000000001</v>
    <v>8724160000</v>
    <v>BEYOND MEAT, INC.</v>
    <v>BEYOND MEAT, INC.</v>
    <v>143.16999999999999</v>
    <v>139.58000000000001</v>
    <v>138.61000000000001</v>
    <v>62940340</v>
    <v>BYND</v>
    <v>BEYOND MEAT, INC. (XNAS:BYND)</v>
    <v>2188</v>
    <v>3373263</v>
    <v>2008</v>
  </rv>
  <rv s="4">
    <v>252</v>
  </rv>
  <rv s="0">
    <v>https://www.bing.com/financeapi/forcetrigger?t=a25f6h&amp;q=XNYS%3aVMC&amp;form=skydnc</v>
    <v>Learn more on Bing</v>
  </rv>
  <rv s="5">
    <v>en-GB</v>
    <v>a25f6h</v>
    <v>268435456</v>
    <v>1</v>
    <v>Powered by Refinitiv</v>
    <v>7</v>
    <v>VULCAN MATERIALS COMPANY (XNYS:VMC)</v>
    <v>8</v>
    <v>9</v>
    <v>Finance</v>
    <v>5</v>
    <v>175.02</v>
    <v>65.56</v>
    <v>0.58399999999999996</v>
    <v>3.52</v>
    <v>2.0975000000000001E-2</v>
    <v>USD</v>
    <v>Vulcan Materials Company is a supplier of construction aggregates (primarily crushed stone, sand and gravel) and a producer of asphalt mix and ready-mixed concrete. The Company operates through four segments: Aggregates, Asphalt Mix, Concrete and Calcium. The Aggregates segment produces and sells aggregates (crushed stone, sand and gravel, sand, and other aggregates) and related products and services (transportation and other). The Company produces and sells asphalt mix in Arizona, California, New Mexico and Texas. The Company produces and sells ready-mixed concrete in Georgia, Maryland, New Mexico, Texas, Virginia, Washington District of Columbia and the Bahamas. The Calcium segment consists of a Florida facility that mines, produces and sells calcium products. As of December 31, 2016, it had 337 active aggregates facilities. The Company sells aggregates that are used as ballast for construction and maintenance of railroad tracks.</v>
    <v>8431</v>
    <v>New York Stock Exchange</v>
    <v>XNYS</v>
    <v>XNYS</v>
    <v>1200 Urban Center Dr, BIRMINGHAM, AL, 35242-2545 US</v>
    <v>172.67</v>
    <v>Construction Materials</v>
    <v>Stock</v>
    <v>44265.931503055472</v>
    <v>254</v>
    <v>166.66</v>
    <v>22710620000</v>
    <v>VULCAN MATERIALS COMPANY</v>
    <v>VULCAN MATERIALS COMPANY</v>
    <v>168.08</v>
    <v>38.825400000000002</v>
    <v>167.82</v>
    <v>171.34</v>
    <v>132547100</v>
    <v>VMC</v>
    <v>VULCAN MATERIALS COMPANY (XNYS:VMC)</v>
    <v>630558</v>
    <v>806780</v>
    <v>2007</v>
  </rv>
  <rv s="4">
    <v>255</v>
  </rv>
  <rv s="0">
    <v>http://ja.wikipedia.org/wiki/ラファージュホルシム</v>
    <v>Wikipedia</v>
  </rv>
  <rv s="1">
    <v>0</v>
    <v>257</v>
  </rv>
  <rv s="2">
    <v>6</v>
    <v>https://www.bing.com/th?id=AMMS_7548a0c5e5e77d52873cb7d97237fcf9&amp;qlt=95</v>
    <v>258</v>
    <v>0</v>
    <v>https://www.bing.com/images/search?form=xlimg&amp;q=lafargeholcim</v>
    <v>Image of LafargeHolcim Ltd</v>
  </rv>
  <rv s="0">
    <v>https://www.bing.com/financeapi/forcetrigger?t=ae942w&amp;q=XPAR%3aLHN&amp;form=skydnc</v>
    <v>Learn more on Bing</v>
  </rv>
  <rv s="15">
    <v>en-GB</v>
    <v>ae942w</v>
    <v>268435456</v>
    <v>1</v>
    <v>Powered by Refinitiv</v>
    <v>31</v>
    <v>LafargeHolcim Ltd (XPAR:LHN)</v>
    <v>3</v>
    <v>32</v>
    <v>Finance</v>
    <v>12</v>
    <v>49.04</v>
    <v>26.89</v>
    <v>1.5981000000000001</v>
    <v>0.28999999999999998</v>
    <v>5.9830000000000005E-3</v>
    <v>EUR</v>
    <v>LafargeHolcim Ltd (LafargeHolcim) is a holding company operating in building materials industry. The Company's segments include Asia Pacific, Latin America, Europe, North America and Middle East Africa. The Company has three product lines, such as Cement, which consists of clinker, cement and other cementitious materials; Aggregates, and Other construction materials and services, which consists of ready-mix concrete, concrete products, asphalt, construction and paving, trading and other products and services. The Company serves masons, builders, architects and engineers around the world. The Company operates in over 90 countries. The Company produces a range of cements and hydraulic binders. These range from Portland cements and classic masonry cements to specialized products for a range of environments, such as environments exposed to seawater, sulfates and other natural conditions. Its concrete brands include Agilia, Chronolia, Artevia, Extensia, Thermedia and Hydromedia.</v>
    <v>67409</v>
    <v>Euronext Paris</v>
    <v>XPAR</v>
    <v>XPAR</v>
    <v>Zuercherstrasse 156, JONA, ST. GALLEN, 8645 CH</v>
    <v>48.76</v>
    <v>259</v>
    <v>Construction Materials</v>
    <v>Stock</v>
    <v>44266.509027777778</v>
    <v>260</v>
    <v>48.5</v>
    <v>33075390000</v>
    <v>LafargeHolcim Ltd</v>
    <v>LafargeHolcim Ltd</v>
    <v>48.5</v>
    <v>19.1218</v>
    <v>48.47</v>
    <v>48.76</v>
    <v>615929100</v>
    <v>LHN</v>
    <v>LafargeHolcim Ltd (XPAR:LHN)</v>
    <v>18644</v>
    <v>2001</v>
  </rv>
  <rv s="4">
    <v>261</v>
  </rv>
  <rv s="0">
    <v>http://en.wikipedia.org/wiki/CRH_plc</v>
    <v>Wikipedia</v>
  </rv>
  <rv s="1">
    <v>0</v>
    <v>263</v>
  </rv>
  <rv s="2">
    <v>6</v>
    <v>https://www.bing.com/th?id=AMMS_b3114983799b584109fa6acaf447f852&amp;qlt=95</v>
    <v>264</v>
    <v>0</v>
    <v>https://www.bing.com/images/search?form=xlimg&amp;q=crh+plc</v>
    <v>Image of CRH PUBLIC LIMITED COMPANY</v>
  </rv>
  <rv s="0">
    <v>https://www.bing.com/financeapi/forcetrigger?t=a1qbjc&amp;q=XNYS%3aCRH&amp;form=skydnc</v>
    <v>Learn more on Bing</v>
  </rv>
  <rv s="3">
    <v>en-GB</v>
    <v>a1qbjc</v>
    <v>268435456</v>
    <v>1</v>
    <v>Powered by Refinitiv</v>
    <v>0</v>
    <v>CRH PUBLIC LIMITED COMPANY (XNYS:CRH)</v>
    <v>3</v>
    <v>33</v>
    <v>Finance</v>
    <v>24</v>
    <v>48.264000000000003</v>
    <v>17.73</v>
    <v>1.0468999999999999</v>
    <v>0.43</v>
    <v>9.0469999999999995E-3</v>
    <v>USD</v>
    <v>CRH PLC operates a building materials business. The Company operates building materials business in North America and heavy side materials business in Europe. It operates through six segments: Europe Heavyside, Europe Lightside, Europe Distribution, Americas Materials, Americas Products and Asia. Its products are used in construction projects ranging from foundations, to frame and roofing, to fitting out the interior space and improving the exterior aesthetic, to on-site works and infrastructural projects, including roads and bridges. Its products include cement, lime, aggregates, ready mixed and precast concrete, asphalt products, architectural products, shutters and awnings, perimeter protection, network access products, general merchants and sanitary, heating and plumbing products. Its distribution businesses supply building materials to professional builders, specialist heating and plumbing contractors, and Do-It-Yourself (DIY) customers.</v>
    <v>86951</v>
    <v>New York Stock Exchange</v>
    <v>XNYS</v>
    <v>XNYS</v>
    <v>Belgard Castle Clondalkin, DUBLIN, DUBLIN, D16 KH51 IE</v>
    <v>48.264000000000003</v>
    <v>265</v>
    <v>Construction Materials</v>
    <v>Stock</v>
    <v>44266.000000022657</v>
    <v>266</v>
    <v>47.3</v>
    <v>26785820000</v>
    <v>CRH PUBLIC LIMITED COMPANY</v>
    <v>CRH PUBLIC LIMITED COMPANY</v>
    <v>47.34</v>
    <v>27.696999999999999</v>
    <v>47.53</v>
    <v>47.96</v>
    <v>784887500</v>
    <v>CRH</v>
    <v>CRH PUBLIC LIMITED COMPANY (XNYS:CRH)</v>
    <v>12834</v>
    <v>586746</v>
    <v>1949</v>
  </rv>
  <rv s="4">
    <v>267</v>
  </rv>
  <rv s="0">
    <v>http://en.wikipedia.org/wiki/Martin_Marietta_Inc.</v>
    <v>Wikipedia</v>
  </rv>
  <rv s="1">
    <v>0</v>
    <v>269</v>
  </rv>
  <rv s="2">
    <v>6</v>
    <v>https://www.bing.com/th?id=AMMS_6b44569cfe3c8fc5a2c1d23d7f78f2b3&amp;qlt=95</v>
    <v>270</v>
    <v>0</v>
    <v>https://www.bing.com/images/search?form=xlimg&amp;q=martin+marietta+materials</v>
    <v>Image of MARTIN MARIETTA MATERIALS, INC.</v>
  </rv>
  <rv s="0">
    <v>https://www.bing.com/financeapi/forcetrigger?t=a1xp2w&amp;q=XNYS%3aMLM&amp;form=skydnc</v>
    <v>Learn more on Bing</v>
  </rv>
  <rv s="3">
    <v>en-GB</v>
    <v>a1xp2w</v>
    <v>268435456</v>
    <v>1</v>
    <v>Powered by Refinitiv</v>
    <v>0</v>
    <v>MARTIN MARIETTA MATERIALS, INC. (XNYS:MLM)</v>
    <v>3</v>
    <v>4</v>
    <v>Finance</v>
    <v>5</v>
    <v>353.56</v>
    <v>135.08000000000001</v>
    <v>0.65410000000000001</v>
    <v>8.06</v>
    <v>2.4219000000000001E-2</v>
    <v>USD</v>
    <v>Martin Marietta Materials, Inc. is a supplier of aggregates products (crushed stone, sand, and gravel) used for the construction of infrastructure, nonresidential, and residential projects. Aggregates products are also used for railroad ballast and in agricultural, utility and environmental applications. The Company's Aggregates business operates through three segments: the Mid-America Group, Southeast Group and West Group. The Company's business is categorized into Aggregates Business, Cement Business and Magnesia Specialties Business. Its Cement business is reported through the Cement segment. Its Magnesia Specialties business manufactures and markets magnesia-based chemical products used in industrial, agricultural, and environmental applications, and dolomitic lime sold to customers in the steel industry. Its Cement business produces Portland and specialty cements. It manufactures and markets, through its Magnesia Specialties business, magnesia-based chemical products.</v>
    <v>8700</v>
    <v>New York Stock Exchange</v>
    <v>XNYS</v>
    <v>XNYS</v>
    <v>2710 Wycliff Rd, RALEIGH, NC, 27607-3033 US</v>
    <v>342.75</v>
    <v>271</v>
    <v>Construction Materials</v>
    <v>Stock</v>
    <v>44266.000000046093</v>
    <v>272</v>
    <v>330.01</v>
    <v>21231070000</v>
    <v>MARTIN MARIETTA MATERIALS, INC.</v>
    <v>MARTIN MARIETTA MATERIALS, INC.</v>
    <v>333.11</v>
    <v>29.516300000000001</v>
    <v>332.8</v>
    <v>340.86</v>
    <v>62286770</v>
    <v>MLM</v>
    <v>MARTIN MARIETTA MATERIALS, INC. (XNYS:MLM)</v>
    <v>360180</v>
    <v>501757</v>
    <v>1993</v>
  </rv>
  <rv s="4">
    <v>273</v>
  </rv>
  <rv s="0">
    <v>http://en.wikipedia.org/wiki/HeidelbergCement</v>
    <v>Wikipedia</v>
  </rv>
  <rv s="1">
    <v>150</v>
    <v>275</v>
  </rv>
  <rv s="2">
    <v>6</v>
    <v>https://www.bing.com/th?id=AMMS_299b10f632e1dc94528cdf67b9c0b9d8&amp;qlt=95</v>
    <v>276</v>
    <v>0</v>
    <v>https://www.bing.com/images/search?form=xlimg&amp;q=heidelbergcement</v>
    <v>Image of HeidelbergCement AG</v>
  </rv>
  <rv s="0">
    <v>https://www.bing.com/financeapi/forcetrigger?t=afs7xm&amp;q=XETR%3aHEI&amp;form=skydnc</v>
    <v>Learn more on Bing</v>
  </rv>
  <rv s="16">
    <v>en-GB</v>
    <v>afs7xm</v>
    <v>268435456</v>
    <v>1</v>
    <v>Powered by Refinitiv</v>
    <v>34</v>
    <v>HeidelbergCement AG (XETR:HEI)</v>
    <v>3</v>
    <v>35</v>
    <v>Finance</v>
    <v>12</v>
    <v>74.040000000000006</v>
    <v>29</v>
    <v>1.3476999999999999</v>
    <v>0.96</v>
    <v>1.3241000000000001E-2</v>
    <v>EUR</v>
    <v>HeidelbergCement AG is a Germany-based building materials company. Its products are used for the construction of houses, infrastructure and commercial and industrial facilities. The Company operates through for segments: Cements, Aggregates, Ready-Mixed Concrete-Asphalt and Service- Joint Ventures - Other. The Cements segment and the Aggregates segment focus on raw materials for concrete, namely cement and aggregates, such as sand, gravel and crushed rock. The Ready-Mixed Concrete-Asphalt segment includes the Company's ready-mixed concrete and asphalt activities. The Service- Joint Ventures - Other segment comprises activities of the Company's joint ventures, including trading activities, among others.</v>
    <v>53882</v>
    <v>Xetra</v>
    <v>XETR</v>
    <v>XETR</v>
    <v>Berliner Strasse 6, HEIDELBERG, BADEN-WUERTTEMBERG, 69120 DE</v>
    <v>73.540000000000006</v>
    <v>277</v>
    <v>Construction Materials</v>
    <v>Stock</v>
    <v>44266.508425925924</v>
    <v>278</v>
    <v>72.5</v>
    <v>14385190000</v>
    <v>HeidelbergCement AG</v>
    <v>HeidelbergCement AG</v>
    <v>72.599999999999994</v>
    <v>9.11</v>
    <v>72.5</v>
    <v>73.459999999999994</v>
    <v>198416500</v>
    <v>HEI</v>
    <v>HeidelbergCement AG (XETR:HEI)</v>
    <v>282482</v>
  </rv>
  <rv s="4">
    <v>279</v>
  </rv>
  <rv s="0">
    <v>http://en.wikipedia.org/wiki/James_Hardie_Industries</v>
    <v>Wikipedia</v>
  </rv>
  <rv s="1">
    <v>0</v>
    <v>281</v>
  </rv>
  <rv s="2">
    <v>6</v>
    <v>https://www.bing.com/th?id=AMMS_207c625e3785b643e26546d8b66aa835&amp;qlt=95</v>
    <v>282</v>
    <v>0</v>
    <v>https://www.bing.com/images/search?form=xlimg&amp;q=james+hardie</v>
    <v>Image of JAMES HARDIE INDUSTRIES PUBLIC LIMITED COMPANY</v>
  </rv>
  <rv s="0">
    <v>https://www.bing.com/financeapi/forcetrigger?t=a1w5gh&amp;q=XNYS%3aJHX&amp;form=skydnc</v>
    <v>Learn more on Bing</v>
  </rv>
  <rv s="3">
    <v>en-GB</v>
    <v>a1w5gh</v>
    <v>268435456</v>
    <v>1</v>
    <v>Powered by Refinitiv</v>
    <v>0</v>
    <v>JAMES HARDIE INDUSTRIES PUBLIC LIMITED COMPANY (XNYS:JHX)</v>
    <v>3</v>
    <v>4</v>
    <v>Finance</v>
    <v>5</v>
    <v>31.7775</v>
    <v>8.7830999999999992</v>
    <v>1.6342000000000001</v>
    <v>0.26</v>
    <v>9.0749999999999997E-3</v>
    <v>USD</v>
    <v>James Hardie Industries Plc is a manufacturer of fiber cement products and systems for internal and external building construction applications. Its operating segments are North America and Europe Fiber Cement, and Asia Pacific Fiber Cement. It manufactures a range of fiber cement building materials for both internal and external use across a range of applications, including: external siding, internal walls, floors, ceilings, soffits, trim, fencing, decking and facades. In the United States and Canada, the largest application for fiber cement building products is in external siding for the residential building industry. The external siding market includes various cladding types, including fiber cement, vinyl, natural wood, hardboard, brick, stucco and stone. In the Asia Pacific region, it principally sells into the Australian, New Zealand and Philippines markets, with the residential building industry representing the principal market for fiber cement products.</v>
    <v>4869</v>
    <v>New York Stock Exchange</v>
    <v>XNYS</v>
    <v>XNYS</v>
    <v>2Nd Floor Europa House, Harcourt Centre Harcourt Street, DUBLIN, DUBLIN IE</v>
    <v>28.94</v>
    <v>283</v>
    <v>Construction Materials</v>
    <v>Stock</v>
    <v>44265.881944444445</v>
    <v>284</v>
    <v>28.7</v>
    <v>16443080000</v>
    <v>JAMES HARDIE INDUSTRIES PUBLIC LIMITED COMPANY</v>
    <v>JAMES HARDIE INDUSTRIES PUBLIC LIMITED COMPANY</v>
    <v>28.88</v>
    <v>86.827200000000005</v>
    <v>28.65</v>
    <v>28.91</v>
    <v>444167500</v>
    <v>JHX</v>
    <v>JAMES HARDIE INDUSTRIES PUBLIC LIMITED COMPANY (XNYS:JHX)</v>
    <v>16814</v>
    <v>29248</v>
    <v>2010</v>
  </rv>
  <rv s="4">
    <v>285</v>
  </rv>
  <rv s="0">
    <v>http://en.wikipedia.org/wiki/Cemex</v>
    <v>Wikipedia</v>
  </rv>
  <rv s="1">
    <v>0</v>
    <v>287</v>
  </rv>
  <rv s="2">
    <v>6</v>
    <v>https://www.bing.com/th?id=AMMS_14dc493781cc2e54e2723a2f5736cfa6&amp;qlt=95</v>
    <v>288</v>
    <v>0</v>
    <v>https://www.bing.com/images/search?form=xlimg&amp;q=cemex</v>
    <v>Image of CEMEX PUBLICLY TRADED STOCK CORPORATION WITH VARIABLE CAPITAL</v>
  </rv>
  <rv s="0">
    <v>https://www.bing.com/financeapi/forcetrigger?t=a1qn52&amp;q=XNYS%3aCX&amp;form=skydnc</v>
    <v>Learn more on Bing</v>
  </rv>
  <rv s="3">
    <v>en-GB</v>
    <v>a1qn52</v>
    <v>268435456</v>
    <v>1</v>
    <v>Powered by Refinitiv</v>
    <v>0</v>
    <v>CEMEX PUBLICLY TRADED STOCK CORPORATION WITH VARIABLE CAPITAL (XNYS:CX)</v>
    <v>3</v>
    <v>4</v>
    <v>Finance</v>
    <v>5</v>
    <v>7.41</v>
    <v>1.55</v>
    <v>1.5522</v>
    <v>-0.02</v>
    <v>-2.8530000000000001E-3</v>
    <v>USD</v>
    <v>CEMEX, S.A.B. de C.V. (CEMEX) is an operating and holding Mexico-based company engaged, directly or indirectly, through its operating subsidiaries, primarily in the production, distribution, marketing and sale of cement, ready-mix concrete, aggregates, clinker and other construction materials throughout the world, and that provides construction-related services to customers and communities in over 50 countries throughout the world. The Company operates in various locations, including Mexico, the United States, Europe, South America, Central America, the Caribbean, Asia, the Middle East and Africa. Its cement production facilities are located in Mexico, the United States, Spain, Egypt, Germany, Colombia, the Philippines, Poland, the Dominican Republic, the United Kingdom, Panama, Puerto Rico, Thailand, Costa Rica and Nicaragua. The Company is a supplier of aggregates, primarily the crushed stone, sand and gravel, used in various forms of construction.</v>
    <v>40140</v>
    <v>New York Stock Exchange</v>
    <v>XNYS</v>
    <v>XNYS</v>
    <v>Ave Ricardo Margain 325, Colonia Valle del Campestre, SAN PEDRO GARZA GARCIA, NUEVO LEON, 66265 MX</v>
    <v>7.0979000000000001</v>
    <v>289</v>
    <v>Construction Materials</v>
    <v>Stock</v>
    <v>44266.038566249998</v>
    <v>290</v>
    <v>6.84</v>
    <v>221413300000</v>
    <v>CEMEX PUBLICLY TRADED STOCK CORPORATION WITH VARIABLE CAPITAL</v>
    <v>CEMEX PUBLICLY TRADED STOCK CORPORATION WITH VARIABLE CAPITAL</v>
    <v>7.05</v>
    <v>0</v>
    <v>7.01</v>
    <v>6.99</v>
    <v>5051639000</v>
    <v>CX</v>
    <v>CEMEX PUBLICLY TRADED STOCK CORPORATION WITH VARIABLE CAPITAL (XNYS:CX)</v>
    <v>481</v>
    <v>10691110</v>
    <v>1920</v>
  </rv>
  <rv s="4">
    <v>291</v>
  </rv>
  <rv s="0">
    <v>https://www.bing.com/financeapi/forcetrigger?t=a1xg6h&amp;q=XNYS%3aMDU&amp;form=skydnc</v>
    <v>Learn more on Bing</v>
  </rv>
  <rv s="5">
    <v>en-GB</v>
    <v>a1xg6h</v>
    <v>268435456</v>
    <v>1</v>
    <v>Powered by Refinitiv</v>
    <v>7</v>
    <v>MDU RESOURCES GROUP, INC. (XNYS:MDU)</v>
    <v>8</v>
    <v>9</v>
    <v>Finance</v>
    <v>24</v>
    <v>31.4</v>
    <v>15</v>
    <v>0.71089999999999998</v>
    <v>1.0225</v>
    <v>3.3793000000000004E-2</v>
    <v>USD</v>
    <v>MDU Resources Group Inc., formerly MDUR Newco, Inc., is engaged in regulated energy delivery and construction materials and services business. The Company's businesses segments are electric, natural gas distribution, pipeline and midstream, construction materials and contracting, and construction services. The electric segment generates, transmits and distributes electricity. The natural gas distribution segment distributes natural gas. The pipeline and midstream segment provides natural gas transportation, underground storage, processing and gathering services, as well as oil gathering. The construction materials and contracting segment mines aggregates and markets crushed stone, sand, gravel and related construction materials, including ready-mixed concrete, asphalt, liquid asphalt and other value-added products. The construction services segment provides utility construction services in constructing and maintaining electric and communication lines.</v>
    <v>13359</v>
    <v>New York Stock Exchange</v>
    <v>XNYS</v>
    <v>XNYS</v>
    <v>1200 W Century Ave, BISMARCK, ND, 58503-0911 US</v>
    <v>31.4</v>
    <v>Multiline Utilities</v>
    <v>Stock</v>
    <v>44266.000000010936</v>
    <v>293</v>
    <v>30.26</v>
    <v>6272337000</v>
    <v>MDU RESOURCES GROUP, INC.</v>
    <v>MDU RESOURCES GROUP, INC.</v>
    <v>30.32</v>
    <v>15.5488</v>
    <v>30.2575</v>
    <v>31.28</v>
    <v>200522300</v>
    <v>MDU</v>
    <v>MDU RESOURCES GROUP, INC. (XNYS:MDU)</v>
    <v>1199979</v>
    <v>940460</v>
    <v>2018</v>
  </rv>
  <rv s="4">
    <v>294</v>
  </rv>
  <rv s="0">
    <v>https://www.bing.com/financeapi/forcetrigger?t=ajebhw&amp;q=XMIL%3aBZU&amp;form=skydnc</v>
    <v>Learn more on Bing</v>
  </rv>
  <rv s="9">
    <v>en-GB</v>
    <v>ajebhw</v>
    <v>268435456</v>
    <v>1</v>
    <v>Powered by Refinitiv</v>
    <v>16</v>
    <v>Buzzi Unicem SpA (XMIL:BZU)</v>
    <v>8</v>
    <v>36</v>
    <v>Finance</v>
    <v>37</v>
    <v>22.48</v>
    <v>12.945</v>
    <v>0.79120000000000001</v>
    <v>0.44</v>
    <v>2.0027E-2</v>
    <v>EUR</v>
    <v>Buzzi Unicem SpA, formerly known as Buzzi Unicem SpA - Senza Vincoli di Rappresentazione Grafica, is an Italy-based company engaged in the manufacture of construction materials. The Company is primarily active in the production, distribution and sale of cement, ready-mix concrete and natural aggregates. The Company’s operations are located mainly in Italy, the United States, Germany, Luxembourg, the Netherlands, Poland, the Czech Republic, Slovakia, Ukraine, Russia and Mexico. As of December 31, 2011, the Company had an overall production capacity of approximately 44 million tons of cement per year, and it operated 39 cement plants, 558 ready-mix concrete plants, 37 aggregate quarries and 41 terminals.</v>
    <v>9854</v>
    <v>Borsa Italiana</v>
    <v>XMIL</v>
    <v>XMIL</v>
    <v>Via Luigi Buzzi, 6, CASALE MONFERRATO, ALESSANDRIA, 15033 IT</v>
    <v>22.48</v>
    <v>Construction Materials</v>
    <v>Stock</v>
    <v>44266.508379629631</v>
    <v>296</v>
    <v>22.01</v>
    <v>4231997000</v>
    <v>Buzzi Unicem SpA</v>
    <v>Buzzi Unicem SpA</v>
    <v>22.01</v>
    <v>9.7126000000000001</v>
    <v>21.97</v>
    <v>22.41</v>
    <v>192626100</v>
    <v>BZU</v>
    <v>Buzzi Unicem SpA (XMIL:BZU)</v>
    <v>378079</v>
  </rv>
  <rv s="4">
    <v>297</v>
  </rv>
  <rv s="0">
    <v>https://www.bing.com/financeapi/forcetrigger?t=a1sia2&amp;q=XNYS%3aEXP&amp;form=skydnc</v>
    <v>Learn more on Bing</v>
  </rv>
  <rv s="5">
    <v>en-GB</v>
    <v>a1sia2</v>
    <v>268435456</v>
    <v>1</v>
    <v>Powered by Refinitiv</v>
    <v>7</v>
    <v>EAGLE MATERIALS INC. (XNYS:EXP)</v>
    <v>8</v>
    <v>9</v>
    <v>Finance</v>
    <v>5</v>
    <v>131.13999999999999</v>
    <v>41.83</v>
    <v>1.2487999999999999</v>
    <v>3.94</v>
    <v>3.1074999999999998E-2</v>
    <v>USD</v>
    <v>Eagle Materials Inc. through its subsidiaries, is a supplier of heavy construction materials and light building materials in the United States. Its primary products are commodities that are essential in commercial and residential construction; public construction projects; and projects to build, expand, and repair roads and highways. The Company operates through four segments: Cement, Concrete and Aggregates, Gypsum Wallboard and Recycled Paperboard. The Company's construction products are used in residential, commercial and infrastructure construction, and include cement, slag, concrete and aggregates. It sells cement in various regional markets, including Texas, Illinois, the central plains, Michigan, Iowa, the Rocky Mountains, northern Nevada, southern Ohio and northern California. It also operates a recycled paperboard business, which sells internally to its wallboard business, as well as to external customers.</v>
    <v>2400</v>
    <v>New York Stock Exchange</v>
    <v>XNYS</v>
    <v>XNYS</v>
    <v>5960 Berkshire Lane, Suite 900, DALLAS, TX, 75225 US</v>
    <v>131.13999999999999</v>
    <v>Construction Materials</v>
    <v>Stock</v>
    <v>44266.000000046093</v>
    <v>299</v>
    <v>126.62</v>
    <v>5490874000</v>
    <v>EAGLE MATERIALS INC.</v>
    <v>EAGLE MATERIALS INC.</v>
    <v>126.68</v>
    <v>17.928799999999999</v>
    <v>126.79</v>
    <v>130.72999999999999</v>
    <v>42001630</v>
    <v>EXP</v>
    <v>EAGLE MATERIALS INC. (XNYS:EXP)</v>
    <v>347399</v>
    <v>349576</v>
    <v>1994</v>
  </rv>
  <rv s="4">
    <v>300</v>
  </rv>
  <rv s="0">
    <v>https://www.bing.com/financeapi/forcetrigger?t=aajtf2&amp;q=XWBO%3aWIE&amp;form=skydnc</v>
    <v>Learn more on Bing</v>
  </rv>
  <rv s="9">
    <v>en-GB</v>
    <v>aajtf2</v>
    <v>268435456</v>
    <v>1</v>
    <v>Powered by Refinitiv</v>
    <v>16</v>
    <v>Wienerberger AG (XWBO:WIE)</v>
    <v>8</v>
    <v>36</v>
    <v>Finance</v>
    <v>12</v>
    <v>30.74</v>
    <v>11.5</v>
    <v>1.0152000000000001</v>
    <v>0.3</v>
    <v>9.9729999999999992E-3</v>
    <v>EUR</v>
    <v>Wienerberger AG is an international building materials company. The Company is the parent company of a building materials group whose business activities are classified into six segments: Clay Building Materials Eastern Europe, Clay Building Materials Western Europe, Pipes &amp; Pavers Eastern Europe, Pipes &amp; Pavers Western Europe, North America and Holding &amp; Others. The Clay Building Materials Europe division covers activities in the areas of clay blocks, facing bricks and roof tiles. The Pipes &amp; Pavers Europe division's product portfolio covers system solutions for building installations, fresh water supply, irrigation, wastewater and rainwater management, drainage, energy supply and data transfer, as well as special products for industrial applications and pavers. The North America division covers activities in the areas of facing bricks, plastic pipes and concrete products. The Holding &amp; Others division covers activities in the areas of clay blocks and others.</v>
    <v>16511</v>
    <v>Wiener Boerse</v>
    <v>XWBO</v>
    <v>XWBO</v>
    <v>Wienerbergerplatz 1, WIEN, WIEN, 1100 AT</v>
    <v>30.62</v>
    <v>Construction Materials</v>
    <v>Stock</v>
    <v>44266.508333333331</v>
    <v>302</v>
    <v>30.02</v>
    <v>3464854000</v>
    <v>Wienerberger AG</v>
    <v>Wienerberger AG</v>
    <v>30.02</v>
    <v>38.43</v>
    <v>30.08</v>
    <v>30.38</v>
    <v>115188000</v>
    <v>WIE</v>
    <v>Wienerberger AG (XWBO:WIE)</v>
    <v>120318</v>
  </rv>
  <rv s="4">
    <v>303</v>
  </rv>
  <rv s="0">
    <v>https://www.bing.com/financeapi/forcetrigger?t=a2yagh&amp;q=OTCM%3aTHYCY&amp;form=skydnc</v>
    <v>Learn more on Bing</v>
  </rv>
  <rv s="17">
    <v>en-GB</v>
    <v>a2yagh</v>
    <v>268435456</v>
    <v>1</v>
    <v>Powered by Refinitiv</v>
    <v>38</v>
    <v>TAIHEIYO CEMENT CORPORATION (OTCM:THYCY)</v>
    <v>8</v>
    <v>39</v>
    <v>Finance</v>
    <v>12</v>
    <v>7.23</v>
    <v>3.67</v>
    <v>1.7503</v>
    <v>0</v>
    <v>0</v>
    <v>USD</v>
    <v>Taiheiyo Cement Corp is a Japan-based company principally engaged in the manufacture and sale of cement products. The Company operates in four business segments. Cement segment’s main products include cement and ready-mixed concrete. Resource segment’s main products include aggregates and limestone products. Environment segment’s main products include waste recycling and desulfurization materials. Building Material &amp; Construction Engineering segment provides include secondary concrete products and lightweight cellular concrete (ALC). The Company is also involved in the real estate business, engineering business, information processing business, financial business, transportation and warehousing business, chemical product business, as well as sports business, among others.</v>
    <v>13119</v>
    <v>OTC Markets</v>
    <v>OTCM</v>
    <v>OTCM</v>
    <v>Bunkyo Garden Gate Tower, 1-1-1, Koishikawa, BUNKYO-KU, TOKYO-TO, 112-8503 JP</v>
    <v>6.22</v>
    <v>Construction Materials</v>
    <v>Stock</v>
    <v>44264.048611111109</v>
    <v>305</v>
    <v>6.22</v>
    <v>349890000000</v>
    <v>TAIHEIYO CEMENT CORPORATION</v>
    <v>TAIHEIYO CEMENT CORPORATION</v>
    <v>6.22</v>
    <v>6.22</v>
    <v>6.22</v>
    <v>127140300</v>
    <v>THYCY</v>
    <v>TAIHEIYO CEMENT CORPORATION (OTCM:THYCY)</v>
    <v>168</v>
    <v>1881</v>
  </rv>
  <rv s="4">
    <v>306</v>
  </rv>
  <rv s="0">
    <v>https://www.bing.com/financeapi/forcetrigger?t=a23s4c&amp;q=XNYS%3aSUM&amp;form=skydnc</v>
    <v>Learn more on Bing</v>
  </rv>
  <rv s="5">
    <v>en-GB</v>
    <v>a23s4c</v>
    <v>268435456</v>
    <v>1</v>
    <v>Powered by Refinitiv</v>
    <v>7</v>
    <v>SUMMIT MATERIALS, INC. (XNYS:SUM)</v>
    <v>8</v>
    <v>9</v>
    <v>Finance</v>
    <v>5</v>
    <v>30.7</v>
    <v>7.51</v>
    <v>1.3665</v>
    <v>1.33</v>
    <v>4.5609999999999998E-2</v>
    <v>USD</v>
    <v>Summit Materials, Inc. is a construction materials company. The Company operates through three segments: West, East and Cement. As of December 31, 2016, the Company had operations in 21 states in the United States and in British Columbia, Canada. The Company's materials include aggregates, which it supplies across the United States, and in British Columbia, Canada, and cement, which it supplies along the Mississippi River from Minneapolis to New Orleans. Within its markets, it offers construction materials and related downstream products through its vertical integration. In addition to supplying of aggregates to its customers, the Company also uses its materials internally to produce ready-mix concrete and asphalt paving mix. Its construction materials operations consists of aggregates production, including crushed stone and construction sand and gravel, cement and ready-mixed concrete production, and asphalt paving mix production.</v>
    <v>6000</v>
    <v>New York Stock Exchange</v>
    <v>XNYS</v>
    <v>XNYS</v>
    <v>1550 Wynkoop St Fl 3, DENVER, CO, 80202-1383 US</v>
    <v>30.7</v>
    <v>Construction Materials</v>
    <v>Stock</v>
    <v>44266.000000010936</v>
    <v>308</v>
    <v>29.17</v>
    <v>3500132000</v>
    <v>SUMMIT MATERIALS, INC.</v>
    <v>SUMMIT MATERIALS, INC.</v>
    <v>29.47</v>
    <v>25.408300000000001</v>
    <v>29.16</v>
    <v>30.49</v>
    <v>114796100</v>
    <v>SUM</v>
    <v>SUMMIT MATERIALS, INC. (XNYS:SUM)</v>
    <v>928899</v>
    <v>1399627</v>
    <v>2014</v>
  </rv>
  <rv s="4">
    <v>309</v>
  </rv>
  <rv s="0">
    <v>https://www.bing.com/financeapi/forcetrigger?t=afaxm7&amp;q=XFRA%3aGCC&amp;form=skydnc</v>
    <v>Learn more on Bing</v>
  </rv>
  <rv s="8">
    <v>en-GB</v>
    <v>afaxm7</v>
    <v>268435456</v>
    <v>1</v>
    <v>Powered by Refinitiv</v>
    <v>13</v>
    <v>C &amp; C GROUP PUBLIC LIMITED COMPANY (XFRA:GCC)</v>
    <v>8</v>
    <v>27</v>
    <v>Finance</v>
    <v>12</v>
    <v>4.1950000000000003</v>
    <v>1.57</v>
    <v>1.8447</v>
    <v>-0.04</v>
    <v>-1.1511E-2</v>
    <v>EUR</v>
    <v>C&amp;C Group PLC is a drinks company. The Company manufactures, markets and distributes branded beer, cider, wine, spirits and soft drinks across the United Kingdom (UK) and Ireland. Its segments include Ireland, Great Britain, International and Matthew Clark and Bibendum (MCB). The Ireland segment is engaged in the sale of branded products on the Island of Ireland. Great Britain segment includes the sale of branded products in Scotland, England and Wales. International segment includes the sale of cider and beer products in all territories outside of Ireland and Great Britain. The MCB segment includes the Matthew Clark and Bibendum businesses. Matthew Clark is an independent distributor to the UK on-trade drinks sector. Bibendum is a wine, spirits and craft beer distributor and wholesaler to the UK on-trade and off-trade, with a particular focus on wine.</v>
    <v>3061</v>
    <v>Deutsche Boerse AG</v>
    <v>XFRA</v>
    <v>XFRA</v>
    <v>Bulmers House, Keeper Road, DUBLIN, DUBLIN IE</v>
    <v>3.49</v>
    <v>Beverages</v>
    <v>Stock</v>
    <v>44266.506249999999</v>
    <v>311</v>
    <v>3.4350000000000001</v>
    <v>937122000</v>
    <v>C &amp; C GROUP PUBLIC LIMITED COMPANY</v>
    <v>C &amp; C GROUP PUBLIC LIMITED COMPANY</v>
    <v>3.49</v>
    <v>68.14</v>
    <v>3.4750000000000001</v>
    <v>3.4350000000000001</v>
    <v>311455200</v>
    <v>GCC</v>
    <v>C &amp; C GROUP PUBLIC LIMITED COMPANY (XFRA:GCC)</v>
    <v>1015</v>
    <v>2004</v>
  </rv>
  <rv s="4">
    <v>312</v>
  </rv>
  <rv s="0">
    <v>http://en.wikipedia.org/wiki/ExxonMobil</v>
    <v>Wikipedia</v>
  </rv>
  <rv s="1">
    <v>0</v>
    <v>314</v>
  </rv>
  <rv s="2">
    <v>6</v>
    <v>https://www.bing.com/th?id=AMMS_a92fdfeb8644bf85ee9299accf15739c&amp;qlt=95</v>
    <v>315</v>
    <v>0</v>
    <v>https://www.bing.com/images/search?form=xlimg&amp;q=exxonmobil</v>
    <v>Image of EXXON MOBIL CORPORATION</v>
  </rv>
  <rv s="0">
    <v>https://www.bing.com/financeapi/forcetrigger?t=a269ec&amp;q=XNYS%3aXOM&amp;form=skydnc</v>
    <v>Learn more on Bing</v>
  </rv>
  <rv s="3">
    <v>en-US</v>
    <v>a269ec</v>
    <v>268435456</v>
    <v>1</v>
    <v>Powered by Refinitiv</v>
    <v>40</v>
    <v>EXXON MOBIL CORPORATION (XNYS:XOM)</v>
    <v>41</v>
    <v>4</v>
    <v>Finance</v>
    <v>24</v>
    <v>57.61</v>
    <v>30.11</v>
    <v>1.4181999999999999</v>
    <v>-0.33</v>
    <v>-5.8509999999999994E-3</v>
    <v>USD</v>
    <v>Exxon Mobil Corporation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v>
    <v>72000</v>
    <v>New York Stock Exchange</v>
    <v>XNYS</v>
    <v>XNYS</v>
    <v>5959 LAS COLINAS BLVD, IRVING, TX, 75039-2298 US</v>
    <v>56.96</v>
    <v>316</v>
    <v>Oil &amp; Gas</v>
    <v>Stock</v>
    <v>44258.041317950781</v>
    <v>317</v>
    <v>56.02</v>
    <v>237371400000</v>
    <v>EXXON MOBIL CORPORATION</v>
    <v>EXXON MOBIL CORPORATION</v>
    <v>56.65</v>
    <v>0</v>
    <v>56.4</v>
    <v>56.07</v>
    <v>4233483000</v>
    <v>XOM</v>
    <v>EXXON MOBIL CORPORATION (XNYS:XOM)</v>
    <v>16699</v>
    <v>29264720</v>
    <v>1882</v>
  </rv>
  <rv s="4">
    <v>318</v>
  </rv>
  <rv s="0">
    <v>http://en.wikipedia.org/wiki/Chevron_Corporation</v>
    <v>Wikipedia</v>
  </rv>
  <rv s="1">
    <v>0</v>
    <v>320</v>
  </rv>
  <rv s="2">
    <v>6</v>
    <v>https://www.bing.com/th?id=AMMS_2d49dc55c1faf81186e7649c0d153e02&amp;qlt=95</v>
    <v>321</v>
    <v>0</v>
    <v>https://www.bing.com/images/search?form=xlimg&amp;q=chevron+corporation</v>
    <v>Image of CHEVRON CORPORATION</v>
  </rv>
  <rv s="0">
    <v>https://www.bing.com/financeapi/forcetrigger?t=a1qlz2&amp;q=XNYS%3aCVX&amp;form=skydnc</v>
    <v>Learn more on Bing</v>
  </rv>
  <rv s="3">
    <v>en-US</v>
    <v>a1qlz2</v>
    <v>268435456</v>
    <v>1</v>
    <v>Powered by Refinitiv</v>
    <v>40</v>
    <v>CHEVRON CORPORATION (XNYS:CVX)</v>
    <v>41</v>
    <v>4</v>
    <v>Finance</v>
    <v>24</v>
    <v>104.96</v>
    <v>51.6</v>
    <v>1.3185</v>
    <v>0.39</v>
    <v>3.8219999999999999E-3</v>
    <v>USD</v>
    <v>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and refined products; transporting of crude oil and refined products, and manufacturing and marketing of commodity petrochemicals.</v>
    <v>47736</v>
    <v>New York Stock Exchange</v>
    <v>XNYS</v>
    <v>XNYS</v>
    <v>6001 Bollinger Canyon Rd, SAN RAMON, CA, 94583-2324 US</v>
    <v>103.309</v>
    <v>322</v>
    <v>Oil &amp; Gas</v>
    <v>Stock</v>
    <v>44258.04154153906</v>
    <v>323</v>
    <v>101.71</v>
    <v>197338000000</v>
    <v>CHEVRON CORPORATION</v>
    <v>CHEVRON CORPORATION</v>
    <v>101.89</v>
    <v>0</v>
    <v>102.05</v>
    <v>102.44</v>
    <v>1926377000</v>
    <v>CVX</v>
    <v>CHEVRON CORPORATION (XNYS:CVX)</v>
    <v>9561</v>
    <v>10612210</v>
    <v>1926</v>
  </rv>
  <rv s="4">
    <v>324</v>
  </rv>
  <rv s="0">
    <v>http://es.wikipedia.org/wiki/BP</v>
    <v>Wikipedia</v>
  </rv>
  <rv s="1">
    <v>0</v>
    <v>326</v>
  </rv>
  <rv s="2">
    <v>6</v>
    <v>https://www.bing.com/th?id=AMMS_bff7d7cdb7a671e329151116ef881e0a&amp;qlt=95</v>
    <v>327</v>
    <v>0</v>
    <v>https://www.bing.com/images/search?form=xlimg&amp;q=bp</v>
    <v>Image of BP P.L.C.</v>
  </rv>
  <rv s="0">
    <v>https://www.bing.com/financeapi/forcetrigger?t=a1orf2&amp;q=XNYS%3aBP&amp;form=skydnc</v>
    <v>Learn more on Bing</v>
  </rv>
  <rv s="3">
    <v>en-US</v>
    <v>a1orf2</v>
    <v>268435456</v>
    <v>1</v>
    <v>Powered by Refinitiv</v>
    <v>40</v>
    <v>BP P.L.C. (XNYS:BP)</v>
    <v>41</v>
    <v>4</v>
    <v>Finance</v>
    <v>24</v>
    <v>33.18</v>
    <v>14.74</v>
    <v>0.89429999999999998</v>
    <v>0.19</v>
    <v>7.7299999999999999E-3</v>
    <v>USD</v>
    <v>BP p.l.c. is engaged in the global energy business with operations in Europe, North and South America, Australasia, Asia and Africa. The Company provides customers with fuel for transport, energy for heat and light, power for industry, and the petrochemicals products used to make everyday items such as paints, clothes and packaging. The Company's segments include Upstream, Downstream, Rosneft, and Other businesses and corporate. The Upstream segment is responsible for its activities in oil and natural gas exploration, field development and production. The Downstream segment has global marketing and manufacturing operations, and include the fuels, lubricants and petrochemicals business of the Company. Rosneft is the Company's Russian refining business that owns and operates approximately 13 refineries in Russia, and holds stakes in three refineries in Germany, one in India and one in Belarus.</v>
    <v>70100</v>
    <v>New York Stock Exchange</v>
    <v>XNYS</v>
    <v>XNYS</v>
    <v>1 St. James's Square, LONDON, UNITED KINGDOM-NA, SW1Y 4PD GB</v>
    <v>25.08</v>
    <v>328</v>
    <v>Oil &amp; Gas</v>
    <v>Stock</v>
    <v>44258.037149142969</v>
    <v>329</v>
    <v>24.59</v>
    <v>84018790000</v>
    <v>BP P.L.C.</v>
    <v>BP P.L.C.</v>
    <v>24.62</v>
    <v>0</v>
    <v>24.58</v>
    <v>24.77</v>
    <v>3391203000</v>
    <v>BP</v>
    <v>BP P.L.C. (XNYS:BP)</v>
    <v>40501</v>
    <v>19433480</v>
    <v>1909</v>
  </rv>
  <rv s="4">
    <v>330</v>
  </rv>
  <rv s="0">
    <v>http://en.wikipedia.org/wiki/Equinor</v>
    <v>Wikipedia</v>
  </rv>
  <rv s="1">
    <v>0</v>
    <v>332</v>
  </rv>
  <rv s="2">
    <v>6</v>
    <v>https://www.bing.com/th?id=AMMS_47ffcd2609eab5d70b4e33bade760531&amp;qlt=95</v>
    <v>333</v>
    <v>0</v>
    <v>https://www.bing.com/images/search?form=xlimg&amp;q=statoil</v>
    <v>Image of Equinor ASA</v>
  </rv>
  <rv s="0">
    <v>https://www.bing.com/financeapi/forcetrigger?t=b127mw&amp;q=XNYS%3aEQNR&amp;form=skydnc</v>
    <v>Learn more on Bing</v>
  </rv>
  <rv s="3">
    <v>en-US</v>
    <v>b127mw</v>
    <v>268435456</v>
    <v>1</v>
    <v>Powered by Refinitiv</v>
    <v>40</v>
    <v>Equinor ASA (XNYS:EQNR)</v>
    <v>41</v>
    <v>4</v>
    <v>Finance</v>
    <v>5</v>
    <v>20.38</v>
    <v>8.41</v>
    <v>1.2358</v>
    <v>0.01</v>
    <v>5.195E-4</v>
    <v>USD</v>
    <v>Equinor ASA, formerly Statoil ASA, is a Norway-based energy company engaged in oil and gas exploration and production activities. The Company's segments include Development and Production Norway (DPN), Development and Production International (DPI), Marketing, Midstream and Processing (MMP) and Other. DPN segment manages the Company's upstream activities on the Norwegian continental shelf (NCS) and explores for and extracts crude oil, natural gas and natural gas liquids. DPI segment manages the Company's upstream activities that are not included in the DPN and Development and Production USA (DPUSA) business areas. MMP segment manages its marketing and trading activities related to oil products and natural gas, transportation, processing and manufacturing, and the development of oil and gas. Other segment includes activities in New Energy Solutions (NES), Technology, Projects and Drilling (TPD), Global Strategy and Business Development (GSB), and Corporate staffs and support functions.</v>
    <v>21412</v>
    <v>New York Stock Exchange</v>
    <v>XNYS</v>
    <v>XNYS</v>
    <v>Forusbeen 50, STAVANGER, ROGALAND, 4035 NO</v>
    <v>19.39</v>
    <v>334</v>
    <v>Oil &amp; Gas</v>
    <v>Stock</v>
    <v>44258.000000034372</v>
    <v>335</v>
    <v>19.12</v>
    <v>62700550000</v>
    <v>Equinor ASA</v>
    <v>Equinor ASA</v>
    <v>19.13</v>
    <v>0</v>
    <v>19.25</v>
    <v>19.260000000000002</v>
    <v>3257688000</v>
    <v>EQNR</v>
    <v>Equinor ASA (XNYS:EQNR)</v>
    <v>100</v>
    <v>3974539</v>
    <v>1995</v>
  </rv>
  <rv s="4">
    <v>336</v>
  </rv>
  <rv s="0">
    <v>http://en.wikipedia.org/wiki/ConocoPhillips</v>
    <v>Wikipedia</v>
  </rv>
  <rv s="1">
    <v>0</v>
    <v>338</v>
  </rv>
  <rv s="2">
    <v>6</v>
    <v>https://www.bing.com/th?id=AMMS_51289bfdf2631c7506b357fd26907d7f&amp;qlt=95</v>
    <v>339</v>
    <v>0</v>
    <v>https://www.bing.com/images/search?form=xlimg&amp;q=conocophillips</v>
    <v>Image of CONOCOPHILLIPS</v>
  </rv>
  <rv s="0">
    <v>https://www.bing.com/financeapi/forcetrigger?t=a1q5nm&amp;q=XNYS%3aCOP&amp;form=skydnc</v>
    <v>Learn more on Bing</v>
  </rv>
  <rv s="3">
    <v>en-US</v>
    <v>a1q5nm</v>
    <v>268435456</v>
    <v>1</v>
    <v>Powered by Refinitiv</v>
    <v>40</v>
    <v>CONOCOPHILLIPS (XNYS:COP)</v>
    <v>41</v>
    <v>4</v>
    <v>Finance</v>
    <v>5</v>
    <v>55.51</v>
    <v>20.84</v>
    <v>1.8036000000000001</v>
    <v>-0.33</v>
    <v>-6.2729999999999999E-3</v>
    <v>USD</v>
    <v>ConocoPhillips is an independent exploration and production company. The Company explores for, produces, transports and markets crude oil, bitumen, natural gas, liquefied natural gas (LNG) and natural gas liquids. The Company operates through six segments: Alaska, Lower 48, Canada, Europe and North Africa, Asia Pacific and Middle East, and Other International. The Alaska segment explores for, produces, transports and markets crude oil, natural gas liquids, natural gas and LNG. The Lower 48 segment consists of operations located in the United States Lower 48 states and the Gulf of Mexico. Its Canadian operations consists of oil sands developments in the Athabasca Region of northeastern Alberta. The Europe and North Africa segment consists of operations and exploration activities in Norway and Libya. The Asia Pacific and Middle East segment has exploration and production operations in China, Indonesia and Malaysia.</v>
    <v>9700</v>
    <v>New York Stock Exchange</v>
    <v>XNYS</v>
    <v>XNYS</v>
    <v>925 N Eldridge Pkwy, HOUSTON, TX, 77079-2703 US</v>
    <v>53.29</v>
    <v>340</v>
    <v>Oil &amp; Gas</v>
    <v>Stock</v>
    <v>44258.033786226566</v>
    <v>341</v>
    <v>52.24</v>
    <v>70825530000</v>
    <v>CONOCOPHILLIPS</v>
    <v>CONOCOPHILLIPS</v>
    <v>52.51</v>
    <v>0</v>
    <v>52.61</v>
    <v>52.28</v>
    <v>1354735000</v>
    <v>COP</v>
    <v>CONOCOPHILLIPS (XNYS:COP)</v>
    <v>1323</v>
    <v>10074318</v>
    <v>2001</v>
  </rv>
  <rv s="4">
    <v>342</v>
  </rv>
  <rv s="0">
    <v>http://en.wikipedia.org/wiki/Phillips_66</v>
    <v>Wikipedia</v>
  </rv>
  <rv s="1">
    <v>0</v>
    <v>344</v>
  </rv>
  <rv s="2">
    <v>6</v>
    <v>https://www.bing.com/th?id=AMMS_5fb0e30a218f6c3406f87a4abb1bfce4&amp;qlt=95</v>
    <v>345</v>
    <v>0</v>
    <v>https://www.bing.com/images/search?form=xlimg&amp;q=phillips+66</v>
    <v>Image of PHILLIPS 66</v>
  </rv>
  <rv s="0">
    <v>https://www.bing.com/financeapi/forcetrigger?t=a21d27&amp;q=XNYS%3aPSX&amp;form=skydnc</v>
    <v>Learn more on Bing</v>
  </rv>
  <rv s="3">
    <v>en-US</v>
    <v>a21d27</v>
    <v>268435456</v>
    <v>1</v>
    <v>Powered by Refinitiv</v>
    <v>40</v>
    <v>PHILLIPS 66 (XNYS:PSX)</v>
    <v>41</v>
    <v>4</v>
    <v>Finance</v>
    <v>5</v>
    <v>89.79</v>
    <v>40.04</v>
    <v>1.7345999999999999</v>
    <v>-2.4300000000000002</v>
    <v>-2.8688999999999999E-2</v>
    <v>USD</v>
    <v>Phillips 66 is an energy manufacturing and logistics company with midstream, chemicals, refining, and marketing and specialties businesses. The Company operates through four segments: Midstream, Chemicals, Refining, and Marketing and Specialties (M&amp;S). The Midstream segment gathers, processes, transports and markets natural gas, and transports, stores, fractionates and markets natural gas liquids (NGLs) in the United States. The Chemicals segment consists of its equity investment in Chevron Phillips Chemical Company LLC (CPChem), which manufactures and markets petrochemicals and plastics. The Refining segment buys, sells and refines crude oil and other feedstocks at refineries in the United States and Europe. The M&amp;S segment purchases for resale and markets refined petroleum products, such as gasolines, distillates and aviation fuels, primarily in the United States and Europe, as well as includes the manufacturing and marketing of specialty products, and power generation operations.</v>
    <v>14300</v>
    <v>New York Stock Exchange</v>
    <v>XNYS</v>
    <v>XNYS</v>
    <v>2331 Citywest Blvd, HOUSTON, TX, 77042-2862 US</v>
    <v>85.34</v>
    <v>346</v>
    <v>Oil &amp; Gas</v>
    <v>Stock</v>
    <v>44258.039371503903</v>
    <v>347</v>
    <v>82.19</v>
    <v>35945910000</v>
    <v>PHILLIPS 66</v>
    <v>PHILLIPS 66</v>
    <v>84.26</v>
    <v>0</v>
    <v>84.7</v>
    <v>82.27</v>
    <v>436926100</v>
    <v>PSX</v>
    <v>PHILLIPS 66 (XNYS:PSX)</v>
    <v>2354128</v>
    <v>2781213</v>
    <v>2011</v>
  </rv>
  <rv s="4">
    <v>348</v>
  </rv>
  <rv s="0">
    <v>http://en.wikipedia.org/wiki/Marathon_Petroleum</v>
    <v>Wikipedia</v>
  </rv>
  <rv s="1">
    <v>0</v>
    <v>350</v>
  </rv>
  <rv s="2">
    <v>6</v>
    <v>https://www.bing.com/th?id=AMMS_54a2a52cbe53176631b67de2e10f4918&amp;qlt=95</v>
    <v>351</v>
    <v>0</v>
    <v>https://www.bing.com/images/search?form=xlimg&amp;q=marathon+petroleum</v>
    <v>Image of MARATHON PETROLEUM CORPORATION</v>
  </rv>
  <rv s="0">
    <v>https://www.bing.com/financeapi/forcetrigger?t=a1xvzr&amp;q=XNYS%3aMPC&amp;form=skydnc</v>
    <v>Learn more on Bing</v>
  </rv>
  <rv s="3">
    <v>en-US</v>
    <v>a1xvzr</v>
    <v>268435456</v>
    <v>1</v>
    <v>Powered by Refinitiv</v>
    <v>40</v>
    <v>MARATHON PETROLEUM CORPORATION (XNYS:MPC)</v>
    <v>41</v>
    <v>4</v>
    <v>Finance</v>
    <v>24</v>
    <v>57.07</v>
    <v>15.26</v>
    <v>2.2014</v>
    <v>-7.0000000000000007E-2</v>
    <v>-1.248E-3</v>
    <v>USD</v>
    <v>Marathon Petroleum Corporation is engaged in refining, marketing, retail and transportation businesses in the United States and the largest east of the Mississippi. The Company operates through three segments: Refining &amp; Marketing; Speedway; and Midstream. The Refining &amp; Marketing segment refines crude oil and other feedstocks at the Company's seven refineries in the Gulf Coast and Midwest regions of the United States. Its Speedway segment sells transportation fuels and convenience products in the retail market in the Midwest, East Coast and Southeast regions of the United States. The Company's Midstream is engaged in the operations of MPLX LP and certain other related operations. It gathers, processes and transports natural gas, natural gas liquids (NGLs), crude oil and refined products. MPLX is a limited partnership which owns, operates, develops and acquires midstream energy infrastructure assets.</v>
    <v>57900</v>
    <v>New York Stock Exchange</v>
    <v>XNYS</v>
    <v>XNYS</v>
    <v>539 S Main St, FINDLAY, OH, 45840-3229 US</v>
    <v>57.07</v>
    <v>352</v>
    <v>Oil &amp; Gas</v>
    <v>Stock</v>
    <v>44258.0354954625</v>
    <v>353</v>
    <v>55.65</v>
    <v>36490930000</v>
    <v>MARATHON PETROLEUM CORPORATION</v>
    <v>MARATHON PETROLEUM CORPORATION</v>
    <v>56.5</v>
    <v>0</v>
    <v>56.1</v>
    <v>56.03</v>
    <v>651274800</v>
    <v>MPC</v>
    <v>MARATHON PETROLEUM CORPORATION (XNYS:MPC)</v>
    <v>77</v>
    <v>6303293</v>
    <v>2009</v>
  </rv>
  <rv s="4">
    <v>354</v>
  </rv>
  <rv s="0">
    <v>http://en.wikipedia.org/wiki/Suncor_Energy</v>
    <v>Wikipedia</v>
  </rv>
  <rv s="1">
    <v>0</v>
    <v>356</v>
  </rv>
  <rv s="2">
    <v>6</v>
    <v>https://www.bing.com/th?id=AMMS_d20894f6cd4b57b0bfe35ee49cad6070&amp;qlt=95</v>
    <v>357</v>
    <v>0</v>
    <v>https://www.bing.com/images/search?form=xlimg&amp;q=suncor</v>
    <v>Image of SUNCOR ENERGY INC.</v>
  </rv>
  <rv s="0">
    <v>https://www.bing.com/financeapi/forcetrigger?t=a23rrw&amp;q=XNYS%3aSU&amp;form=skydnc</v>
    <v>Learn more on Bing</v>
  </rv>
  <rv s="18">
    <v>en-US</v>
    <v>a23rrw</v>
    <v>268435456</v>
    <v>1</v>
    <v>Powered by Refinitiv</v>
    <v>42</v>
    <v>SUNCOR ENERGY INC. (XNYS:SU)</v>
    <v>41</v>
    <v>43</v>
    <v>Finance</v>
    <v>24</v>
    <v>27.6</v>
    <v>9.6050000000000004</v>
    <v>1.9853000000000001</v>
    <v>0.43</v>
    <v>2.1245E-2</v>
    <v>USD</v>
    <v>Suncor Energy Inc is a Canada-based integrated energy company. The Company is focused on developing Canada's petroleum resource basin, Athabasca oil sands. The Company operates in three business segments: Oil Sands, Exploration and Production (E&amp;P), and Refining and Marketing. The Company's Oil Sands segment includes Oil Sands operations and Oil Sands ventures operations. Its E&amp;P segment is responsible for upstream oil and gas activities. The Company's Refining and Marketing segment is engaged in Refining and Supply, and Marketing operations. It transports and refines crude oil, and markets petroleum and petrochemical products primarily in Canada. It markets third-party petroleum products. In addition, the Company also operates a renewable energy business and conduct energy trading activities focused principally on the marketing and trading of crude oil, natural gas, byproducts, refined products, and power.</v>
    <v>12889</v>
    <v>New York Stock Exchange</v>
    <v>XNYS</v>
    <v>XNYS</v>
    <v>150 6th Avenue S.W., PO Box 2844 Stn M, CALGARY, AB, T2P 3E3 CA</v>
    <v>20.88</v>
    <v>358</v>
    <v>Oil &amp; Gas</v>
    <v>Stock</v>
    <v>44258.038191423439</v>
    <v>359</v>
    <v>20.22</v>
    <v>39821690000</v>
    <v>SUNCOR ENERGY INC.</v>
    <v>SUNCOR ENERGY INC.</v>
    <v>20.260000000000002</v>
    <v>0</v>
    <v>20.239999999999998</v>
    <v>20.67</v>
    <v>1525151000</v>
    <v>SU</v>
    <v>SUNCOR ENERGY INC. (XNYS:SU)</v>
    <v>17588</v>
    <v>10660193</v>
  </rv>
  <rv s="4">
    <v>360</v>
  </rv>
  <rv s="0">
    <v>https://creativecommons.org/licenses/by/3.0</v>
    <v>CC BY 3.0</v>
  </rv>
  <rv s="0">
    <v>http://ko.wikipedia.org/wiki/발레로_에너지</v>
    <v>Wikipedia</v>
  </rv>
  <rv s="1">
    <v>362</v>
    <v>363</v>
  </rv>
  <rv s="2">
    <v>6</v>
    <v>https://www.bing.com/th?id=AMMS_89f27fc58424b12277fb80684affeaf3&amp;qlt=95</v>
    <v>364</v>
    <v>0</v>
    <v>https://www.bing.com/images/search?form=xlimg&amp;q=valero+energy</v>
    <v>Image of VALERO ENERGY CORPORATION</v>
  </rv>
  <rv s="0">
    <v>https://www.bing.com/financeapi/forcetrigger?t=a25e77&amp;q=XNYS%3aVLO&amp;form=skydnc</v>
    <v>Learn more on Bing</v>
  </rv>
  <rv s="3">
    <v>en-US</v>
    <v>a25e77</v>
    <v>268435456</v>
    <v>1</v>
    <v>Powered by Refinitiv</v>
    <v>40</v>
    <v>VALERO ENERGY CORPORATION (XNYS:VLO)</v>
    <v>41</v>
    <v>4</v>
    <v>Finance</v>
    <v>5</v>
    <v>79.459999999999994</v>
    <v>31</v>
    <v>2.2267999999999999</v>
    <v>-1.17</v>
    <v>-1.5039E-2</v>
    <v>USD</v>
    <v>Valero Energy Corporation (Valero) is an independent petroleum refiner and ethanol producer. The Company's segments include refining, ethanol and Valero Energy Partners LP (VLP). The refining segment includes its refining operations and the associated marketing activities. The ethanol segment includes its ethanol operations and the associated marketing activities, and logistics assets that support its ethanol operations. The Company owns logistics assets (crude oil pipelines, refined petroleum product pipelines, terminals, tanks, marine docks, truck rack bays and other assets) that support its refining operations. Some of these assets are owned by VLP, which is a midstream master limited partnership owned by the Company. VLP's assets include crude oil and refined petroleum products pipeline and terminal systems in the United States Gulf Coast and the United States Mid-Continent regions. Its refineries produce conventional gasolines, premium gasolines and lubricants, among others.</v>
    <v>9964</v>
    <v>New York Stock Exchange</v>
    <v>XNYS</v>
    <v>XNYS</v>
    <v>PO Box 696000, SAN ANTONIO, TX, 78269-6000 US</v>
    <v>78.760000000000005</v>
    <v>365</v>
    <v>Oil &amp; Gas</v>
    <v>Stock</v>
    <v>44258.038090289061</v>
    <v>366</v>
    <v>76.58</v>
    <v>31308170000</v>
    <v>VALERO ENERGY CORPORATION</v>
    <v>VALERO ENERGY CORPORATION</v>
    <v>77.69</v>
    <v>0</v>
    <v>77.8</v>
    <v>76.63</v>
    <v>408562900</v>
    <v>VLO</v>
    <v>VALERO ENERGY CORPORATION (XNYS:VLO)</v>
    <v>74</v>
    <v>4159128</v>
    <v>1981</v>
  </rv>
  <rv s="4">
    <v>367</v>
  </rv>
  <rv s="0">
    <v>http://en.wikipedia.org/wiki/Hess_Corporation</v>
    <v>Wikipedia</v>
  </rv>
  <rv s="1">
    <v>0</v>
    <v>369</v>
  </rv>
  <rv s="2">
    <v>6</v>
    <v>https://www.bing.com/th?id=AMMS_77da1d16fa4593bef5fe6f20b4cafc19&amp;qlt=95</v>
    <v>370</v>
    <v>0</v>
    <v>https://www.bing.com/images/search?form=xlimg&amp;q=hess+corporation</v>
    <v>Image of HESS CORPORATION</v>
  </rv>
  <rv s="0">
    <v>https://www.bing.com/financeapi/forcetrigger?t=a1ultc&amp;q=XNYS%3aHES&amp;form=skydnc</v>
    <v>Learn more on Bing</v>
  </rv>
  <rv s="3">
    <v>en-US</v>
    <v>a1ultc</v>
    <v>268435456</v>
    <v>1</v>
    <v>Powered by Refinitiv</v>
    <v>40</v>
    <v>HESS CORPORATION (XNYS:HES)</v>
    <v>41</v>
    <v>4</v>
    <v>Finance</v>
    <v>5</v>
    <v>70.5</v>
    <v>26.06</v>
    <v>2.2256</v>
    <v>-0.8</v>
    <v>-1.2208000000000002E-2</v>
    <v>USD</v>
    <v>Hess Corporation is an exploration and production company. The Company is engaged in exploration, development, production, transportation, purchase and sale of crude oil, natural gas liquids (NGL) and natural gas. The Company's segments include Exploration and Production, and Midstream. Its Exploration and Production segment explores for, develops, produces, purchases and sells crude oil, NGLs and natural gas with production operations primarily in the United States, Denmark, the Malaysia/Thailand Joint Development Area (JDA), Malaysia and Norway. The Midstream segment provides fee-based services, including crude oil and natural gas gathering, processing of natural gas and the fractionation of NGLs, transportation of crude oil by rail car, terminaling and loading crude oil and NGLs, and the storage and terminaling of propane, primarily in the Bakken shale play of North Dakota.</v>
    <v>1775</v>
    <v>New York Stock Exchange</v>
    <v>XNYS</v>
    <v>XNYS</v>
    <v>1185 AVENUE OF THE AMERICAS, NEW YORK, NY, 10036-2601 US</v>
    <v>66.790000000000006</v>
    <v>371</v>
    <v>Oil &amp; Gas</v>
    <v>Stock</v>
    <v>44258.000000034372</v>
    <v>372</v>
    <v>64.61</v>
    <v>19871240000</v>
    <v>HESS CORPORATION</v>
    <v>HESS CORPORATION</v>
    <v>65.989999999999995</v>
    <v>0</v>
    <v>65.53</v>
    <v>64.73</v>
    <v>306986500</v>
    <v>HES</v>
    <v>HESS CORPORATION (XNYS:HES)</v>
    <v>2509483</v>
    <v>2269066</v>
    <v>1920</v>
  </rv>
  <rv s="4">
    <v>373</v>
  </rv>
  <rv s="0">
    <v>https://www.bing.com/financeapi/forcetrigger?t=a1vi6h&amp;q=XNYS%3aIMO&amp;form=skydnc</v>
    <v>Learn more on Bing</v>
  </rv>
  <rv s="5">
    <v>en-US</v>
    <v>a1vi6h</v>
    <v>268435456</v>
    <v>1</v>
    <v>Powered by Refinitiv</v>
    <v>44</v>
    <v>IMPERIAL OIL LIMITED (XNYS:IMO)</v>
    <v>45</v>
    <v>26</v>
    <v>Finance</v>
    <v>5</v>
    <v>23.44</v>
    <v>7.0350000000000001</v>
    <v>2.1593</v>
    <v>0.08</v>
    <v>3.6280000000000001E-3</v>
    <v>USD</v>
    <v>Imperial Oil Limited is an integrated oil company. The Company is engaged in all the phases of the petroleum industry in Canada, including exploration for, and production and sale of, crude oil and natural gas. Its operations are conducted in three segments: Upstream, Downstream and Chemical. Upstream operations include the exploration for, and production of, crude oil, natural gas, synthetic oil and bitumen. Downstream operations consist of the transportation and refining of crude oil, blending of refined products and the distribution and marketing of those products. Chemical operations consist of the manufacturing and marketing of various petrochemicals. The Company owns and operates approximately three refineries, which process predominantly Canadian crude oil. The Company markets petroleum products throughout Canada under its brand names, including Esso and Mobil, to all types of customers.</v>
    <v>5800</v>
    <v>New York Stock Exchange</v>
    <v>XNYS</v>
    <v>XNYS</v>
    <v>505 Quarry Park Blvd SE, CALGARY, AB, T2C 5N1 CA</v>
    <v>22.64</v>
    <v>Oil &amp; Gas</v>
    <v>Stock</v>
    <v>44258.041666678124</v>
    <v>375</v>
    <v>22.13</v>
    <v>20546810000</v>
    <v>IMPERIAL OIL LIMITED</v>
    <v>IMPERIAL OIL LIMITED</v>
    <v>22.47</v>
    <v>0</v>
    <v>22.05</v>
    <v>22.13</v>
    <v>734076800</v>
    <v>IMO</v>
    <v>IMPERIAL OIL LIMITED (XNYS:IMO)</v>
    <v>609640</v>
    <v>549365</v>
    <v>1978</v>
  </rv>
  <rv s="4">
    <v>376</v>
  </rv>
  <rv s="0">
    <v>https://www.bing.com/financeapi/forcetrigger?t=a239f2&amp;q=XNYS%3aSNP&amp;form=skydnc</v>
    <v>Learn more on Bing</v>
  </rv>
  <rv s="5">
    <v>en-US</v>
    <v>a239f2</v>
    <v>268435456</v>
    <v>1</v>
    <v>Powered by Refinitiv</v>
    <v>44</v>
    <v>China Petroleum &amp; Chemical Corporation (XNYS:SNP)</v>
    <v>45</v>
    <v>46</v>
    <v>Finance</v>
    <v>5</v>
    <v>58.4</v>
    <v>38.18</v>
    <v>0.97599999999999998</v>
    <v>-1.1399999999999999</v>
    <v>-2.0756999999999998E-2</v>
    <v>USD</v>
    <v>China Petroleum &amp; Chemical Corporation is a China-based energy and chemical company. The Company's segments include Exploration and Development segment, Refining segment, Marketing and Distribution segment, Chemicals segment, and Corporate and Others segment. Exploration and Development segment explores and develops oil fields, as well as produces crude oil and natural gas. Refining segment processes and purifies crude oil, which is sourced from Exploration and Development segment and external suppliers. Marketing and Distribution segment owns and operates oil depots and service stations in China. Chemical segment manufactures and sells petrochemical products, derivative petrochemical products and other chemical products to external customers.</v>
    <v>402206</v>
    <v>New York Stock Exchange</v>
    <v>XNYS</v>
    <v>XNYS</v>
    <v>No. 22, Chaoyangmen North Avenue, Chaoyang District, BEIJING, BEIJING, 100728 CN</v>
    <v>54.25</v>
    <v>Oil &amp; Gas</v>
    <v>Stock</v>
    <v>44258</v>
    <v>378</v>
    <v>53.635199999999998</v>
    <v>78425840000</v>
    <v>China Petroleum &amp; Chemical Corporation</v>
    <v>China Petroleum &amp; Chemical Corporation</v>
    <v>53.88</v>
    <v>11.730399999999999</v>
    <v>54.92</v>
    <v>53.78</v>
    <v>1210712000</v>
    <v>SNP</v>
    <v>China Petroleum &amp; Chemical Corporation (XNYS:SNP)</v>
    <v>140451</v>
    <v>148702</v>
    <v>2000</v>
  </rv>
  <rv s="4">
    <v>379</v>
  </rv>
  <rv s="0">
    <v>https://www.bing.com/financeapi/forcetrigger?t=a1undm&amp;q=XNYS%3aHFC&amp;form=skydnc</v>
    <v>Learn more on Bing</v>
  </rv>
  <rv s="5">
    <v>en-US</v>
    <v>a1undm</v>
    <v>268435456</v>
    <v>1</v>
    <v>Powered by Refinitiv</v>
    <v>44</v>
    <v>HOLLYFRONTIER CORPORATION (XNYS:HFC)</v>
    <v>45</v>
    <v>9</v>
    <v>Finance</v>
    <v>5</v>
    <v>39.44</v>
    <v>16.809999999999999</v>
    <v>1.8439000000000001</v>
    <v>-1.2</v>
    <v>-3.143E-2</v>
    <v>USD</v>
    <v>HollyFrontier Corporation is an independent petroleum refiner. The Company produces various light products, such as gasoline, diesel fuel, jet fuel, specialty lubricant products, and specialty and modified asphalt. It segments include Refining and Holly Energy Partners, L.P. (HEP). The Refining segment includes the operations of the Company's El Dorado, Kansas (the El Dorado Refinery); refinery facilities located in Tulsa, Oklahoma (collectively, the Tulsa Refineries); a refinery in Artesia, New Mexico that is operated in conjunction with crude oil distillation and vacuum distillation and other facilities situated 65 miles away in Lovington, New Mexico (collectively, the Navajo Refinery); refinery located in Cheyenne, Wyoming (the Cheyenne Refinery); a refinery in Woods Cross, Utah (the Woods Cross Refinery), and HollyFrontier Asphalt Company (HFC Asphalt). The HEP segment involves all of the operations of HEP. HEP is a limited partnership, which owns and operates logistic assets.</v>
    <v>3891</v>
    <v>New York Stock Exchange</v>
    <v>XNYS</v>
    <v>XNYS</v>
    <v>2828 N Harwood St Ste 1300, DALLAS, TX, 75201-2174 US</v>
    <v>38.54</v>
    <v>Oil &amp; Gas</v>
    <v>Stock</v>
    <v>44258.000000022657</v>
    <v>381</v>
    <v>36.950000000000003</v>
    <v>6006101000</v>
    <v>HOLLYFRONTIER CORPORATION</v>
    <v>HOLLYFRONTIER CORPORATION</v>
    <v>38</v>
    <v>0</v>
    <v>38.18</v>
    <v>36.979999999999997</v>
    <v>162414800</v>
    <v>HFC</v>
    <v>HOLLYFRONTIER CORPORATION (XNYS:HFC)</v>
    <v>1773189</v>
    <v>2440326</v>
    <v>1947</v>
  </rv>
  <rv s="4">
    <v>382</v>
  </rv>
  <rv s="0">
    <v>http://en.wikipedia.org/wiki/Murphy_Oil</v>
    <v>Wikipedia</v>
  </rv>
  <rv s="1">
    <v>0</v>
    <v>384</v>
  </rv>
  <rv s="2">
    <v>6</v>
    <v>https://www.bing.com/th?id=AMMS_36b46196902483170a4d70f0f00e2bcd&amp;qlt=95</v>
    <v>385</v>
    <v>0</v>
    <v>https://www.bing.com/images/search?form=xlimg&amp;q=murphy+oil</v>
    <v>Image of MURPHY OIL CORPORATION</v>
  </rv>
  <rv s="0">
    <v>https://www.bing.com/financeapi/forcetrigger?t=a1y5hw&amp;q=XNYS%3aMUR&amp;form=skydnc</v>
    <v>Learn more on Bing</v>
  </rv>
  <rv s="3">
    <v>en-US</v>
    <v>a1y5hw</v>
    <v>268435456</v>
    <v>1</v>
    <v>Powered by Refinitiv</v>
    <v>40</v>
    <v>MURPHY OIL CORPORATION (XNYS:MUR)</v>
    <v>41</v>
    <v>4</v>
    <v>Finance</v>
    <v>5</v>
    <v>19.693999999999999</v>
    <v>4.5</v>
    <v>3.2320000000000002</v>
    <v>-0.27</v>
    <v>-1.6091000000000001E-2</v>
    <v>USD</v>
    <v>Murphy Oil Corporation (Murphy) is an oil and gas exploration and production company. The Company's exploration and production business explores for and produces crude oil, natural gas and natural gas liquids across the world. Its exploration and production activities are subdivided into three geographic segments: the United States, Canada and all other countries. It explores for and produces crude oil, natural gas and natural gas liquids around the world. This business maintains upstream operating offices in several locations around the world, including Houston, Texas, Calgary, Alberta, and Kuala Lumpur.</v>
    <v>675</v>
    <v>New York Stock Exchange</v>
    <v>XNYS</v>
    <v>XNYS</v>
    <v>9805 Katy Fwy, Suite G-200, HOUSTON, TX, 77024 US</v>
    <v>17.61</v>
    <v>386</v>
    <v>Oil &amp; Gas</v>
    <v>Stock</v>
    <v>44258.037376967186</v>
    <v>387</v>
    <v>16.47</v>
    <v>2535913000</v>
    <v>MURPHY OIL CORPORATION</v>
    <v>MURPHY OIL CORPORATION</v>
    <v>16.78</v>
    <v>0</v>
    <v>16.78</v>
    <v>16.510000000000002</v>
    <v>153598600</v>
    <v>MUR</v>
    <v>MURPHY OIL CORPORATION (XNYS:MUR)</v>
    <v>4185523</v>
    <v>4344699</v>
    <v>1964</v>
  </rv>
  <rv s="4">
    <v>388</v>
  </rv>
  <rv s="0">
    <v>https://www.bing.com/financeapi/forcetrigger?t=a1qkww&amp;q=XNYS%3aCVI&amp;form=skydnc</v>
    <v>Learn more on Bing</v>
  </rv>
  <rv s="5">
    <v>en-US</v>
    <v>a1qkww</v>
    <v>268435456</v>
    <v>1</v>
    <v>Powered by Refinitiv</v>
    <v>44</v>
    <v>CVR ENERGY, INC. (XNYS:CVI)</v>
    <v>45</v>
    <v>9</v>
    <v>Finance</v>
    <v>5</v>
    <v>28.57</v>
    <v>9.81</v>
    <v>2.0390999999999999</v>
    <v>-0.3</v>
    <v>-1.3617999999999998E-2</v>
    <v>USD</v>
    <v>CVR Energy, Inc. (CVR Energy) is a holding company. The Company is engaged in the petroleum refining and nitrogen fertilizer manufacturing through its holdings in CVR Refining LP (CVR Refining or the Refining Partnership) and CVR Partners LP (CVR Partners or the Nitrogen Fertilizer Partnership). It operates under two business segments: petroleum (the petroleum and related businesses operated by the Refining Partnership) and nitrogen fertilizer (the nitrogen fertilizer business operated by the Nitrogen Fertilizer Partnership). The Company's Refining Partnership is an independent petroleum refiner and marketer of transportation fuels. Its Nitrogen Fertilizer Partnership produces and markets nitrogen fertilizers in the form of urea and ammonium nitrate (UAN) and ammonia. The petroleum business consists of a coking medium-sour crude oil refinery in Coffeyville, Kansas and a crude oil refinery in Wynnewood, Oklahoma.</v>
    <v>1423</v>
    <v>New York Stock Exchange</v>
    <v>XNYS</v>
    <v>XNYS</v>
    <v>2277 Plaza Dr Ste 500, SUGAR LAND, TX, 77479-6602 US</v>
    <v>22.55</v>
    <v>Oil &amp; Gas</v>
    <v>Stock</v>
    <v>44258.000000034372</v>
    <v>390</v>
    <v>21.7</v>
    <v>2184530000</v>
    <v>CVR ENERGY, INC.</v>
    <v>CVR ENERGY, INC.</v>
    <v>21.92</v>
    <v>0</v>
    <v>22.03</v>
    <v>21.73</v>
    <v>100530600</v>
    <v>CVI</v>
    <v>CVR ENERGY, INC. (XNYS:CVI)</v>
    <v>359244</v>
    <v>602998</v>
    <v>2006</v>
  </rv>
  <rv s="4">
    <v>391</v>
  </rv>
  <rv s="0">
    <v>https://www.bing.com/financeapi/forcetrigger?t=a1r47w&amp;q=XNYS%3aDK&amp;form=skydnc</v>
    <v>Learn more on Bing</v>
  </rv>
  <rv s="5">
    <v>en-US</v>
    <v>a1r47w</v>
    <v>268435456</v>
    <v>1</v>
    <v>Powered by Refinitiv</v>
    <v>44</v>
    <v>DELEK US HOLDINGS, INC. (XNYS:DK)</v>
    <v>45</v>
    <v>9</v>
    <v>Finance</v>
    <v>24</v>
    <v>27.38</v>
    <v>7.79</v>
    <v>2.1536</v>
    <v>-1</v>
    <v>-4.1875999999999997E-2</v>
    <v>USD</v>
    <v>Delek US Holdings, Inc. is a diversified downstream energy company. The Company has a broad platform consisting of refining, logistics, retail and wholesale marketing, renewables and asphalt operations. It operates through five segments: refining, logistics, asphalt, renewable and retail. Its refining assets consist of refineries operated in Tyler and Big Spring, Texas, El Dorado, Arkansas and Krotz Springs, Louisiana with a combined nameplate crude throughput capacity of 302,000 barrels per day. The Logistics segment gathers, transports and stores crude oil, as well as markets, distributes transports and stores refined production in the southeast United States and West Texas. Its asphalt operations consist of 14 owned or operated asphalt terminals serving markets from Tennessee to the west coast. Its Renewables segment consists of plants in Texas and Arkansas that produce biodiesel fuel. The Company’s convenience store retail business operates approximately 300 convenience stores.</v>
    <v>3814</v>
    <v>New York Stock Exchange</v>
    <v>XNYS</v>
    <v>XNYS</v>
    <v>7102 Commerce Way, BRENTWOOD, TN, 37027-2896 US</v>
    <v>24.28</v>
    <v>Oil &amp; Gas</v>
    <v>Stock</v>
    <v>44258.000000034372</v>
    <v>393</v>
    <v>22.84</v>
    <v>1688125000</v>
    <v>DELEK US HOLDINGS, INC.</v>
    <v>DELEK US HOLDINGS, INC.</v>
    <v>23.84</v>
    <v>0</v>
    <v>23.88</v>
    <v>22.88</v>
    <v>73781670</v>
    <v>DK</v>
    <v>DELEK US HOLDINGS, INC. (XNYS:DK)</v>
    <v>3</v>
    <v>1014313</v>
    <v>2016</v>
  </rv>
  <rv s="4">
    <v>394</v>
  </rv>
  <rv s="0">
    <v>http://en.wikipedia.org/wiki/Amyris_(company)</v>
    <v>Wikipedia</v>
  </rv>
  <rv s="1">
    <v>150</v>
    <v>396</v>
  </rv>
  <rv s="2">
    <v>6</v>
    <v>https://www.bing.com/th?id=AMMS_4b7269b496e1d4bb1a8f3791707771e9&amp;qlt=95</v>
    <v>397</v>
    <v>0</v>
    <v>https://www.bing.com/images/search?form=xlimg&amp;q=amyris+company</v>
    <v>Image of AMYRIS, INC.</v>
  </rv>
  <rv s="0">
    <v>https://www.bing.com/financeapi/forcetrigger?t=a1nggh&amp;q=XNAS%3aAMRS&amp;form=skydnc</v>
    <v>Learn more on Bing</v>
  </rv>
  <rv s="19">
    <v>en-US</v>
    <v>a1nggh</v>
    <v>268435456</v>
    <v>1</v>
    <v>Powered by Refinitiv</v>
    <v>47</v>
    <v>AMYRIS, INC. (XNAS:AMRS)</v>
    <v>41</v>
    <v>48</v>
    <v>Finance</v>
    <v>24</v>
    <v>22.629300000000001</v>
    <v>1.4</v>
    <v>1.1649</v>
    <v>4.29</v>
    <v>0.27394600000000002</v>
    <v>USD</v>
    <v>Amyris, Inc. is an industrial biotechnology company. The Company is primarily focused on applying its technology platform to engineer, manufacture and sell high performance, natural, sustainably-sourced products into the Health &amp; Wellness, Clean Beauty, and Flavor and Fragrance markets. Its technology platform enables users to rapidly engineer microbes and use them as catalysts to metabolize renewable, plant-sourced sugars into volume, high-value ingredients. Its biotechnology platform and industrial fermentation process replace existing complex and expensive manufacturing processes. The Company’s platform is used to design, build, optimize and upscale strains producing eight distinct molecules at commercial volumes, to more than 15 commercial ingredients.</v>
    <v>561</v>
    <v>Nasdaq Stock Market</v>
    <v>XNAS</v>
    <v>XNAS</v>
    <v>5885 Hollis St Ste 100, EMERYVILLE, CA, 94608-2405 US</v>
    <v>22.629300000000001</v>
    <v>398</v>
    <v>Chemicals</v>
    <v>Stock</v>
    <v>44258.041259490623</v>
    <v>399</v>
    <v>16.5</v>
    <v>4772268000</v>
    <v>AMYRIS, INC.</v>
    <v>AMYRIS, INC.</v>
    <v>16.9069</v>
    <v>15.66</v>
    <v>19.95</v>
    <v>239211400</v>
    <v>AMRS</v>
    <v>AMYRIS, INC. (XNAS:AMRS)</v>
    <v>23984</v>
    <v>4821192</v>
    <v>2010</v>
  </rv>
  <rv s="4">
    <v>400</v>
  </rv>
  <rv s="0">
    <v>http://es.wikipedia.org/wiki/YPF</v>
    <v>Wikipedia</v>
  </rv>
  <rv s="1">
    <v>45</v>
    <v>402</v>
  </rv>
  <rv s="2">
    <v>6</v>
    <v>https://www.bing.com/th?id=AMMS_5c64b3bf6b375b6737033f33b121df46&amp;qlt=95</v>
    <v>403</v>
    <v>0</v>
    <v>https://www.bing.com/images/search?form=xlimg&amp;q=ypf+argentina</v>
    <v>Image of YPF SA</v>
  </rv>
  <rv s="0">
    <v>https://www.bing.com/financeapi/forcetrigger?t=a26e7w&amp;q=XNYS%3aYPF&amp;form=skydnc</v>
    <v>Learn more on Bing</v>
  </rv>
  <rv s="3">
    <v>en-US</v>
    <v>a26e7w</v>
    <v>268435456</v>
    <v>1</v>
    <v>Powered by Refinitiv</v>
    <v>40</v>
    <v>YPF SA (XNYS:YPF)</v>
    <v>41</v>
    <v>49</v>
    <v>Finance</v>
    <v>5</v>
    <v>8.31</v>
    <v>2.25</v>
    <v>2.0510999999999999</v>
    <v>-0.2</v>
    <v>-4.8076999999999995E-2</v>
    <v>USD</v>
    <v>YPF Sociedad Anonima (YPF) is an energy company. The Company is operating a fully integrated oil and gas chain. The Company operates through the segments, including Exploration and Production, Downstream, and Corporate and Other. The Company's Exploration and Production segment includes exploration and production activities, natural gas and crude oil purchases, sales of natural gas, and to a lesser extent crude oil, to third parties and intersegment sales of crude oil, natural gas and its byproducts. The Company's Downstream segment is engaged in the refining, transport, purchase of crude oil and natural gas from third parties and intersegment sales, and marketing of crude oil, natural gas, refined products, petrochemicals, electric power generation and natural gas distribution. The Company's Corporate and Other segment carries out other activities.</v>
    <v>22032</v>
    <v>New York Stock Exchange</v>
    <v>XNYS</v>
    <v>XNYS</v>
    <v>Macacha Guemes 515, BUENOS AIRES, BUENOS AIRES, C1106BKK AR</v>
    <v>4.2</v>
    <v>404</v>
    <v>Oil &amp; Gas</v>
    <v>Stock</v>
    <v>44258.003116666405</v>
    <v>405</v>
    <v>3.92</v>
    <v>2669835000</v>
    <v>YPF SA</v>
    <v>YPF SA</v>
    <v>4.12</v>
    <v>0</v>
    <v>4.16</v>
    <v>3.96</v>
    <v>393261000</v>
    <v>YPF</v>
    <v>YPF SA (XNYS:YPF)</v>
    <v>2278789</v>
    <v>1998564</v>
    <v>1977</v>
  </rv>
  <rv s="4">
    <v>406</v>
  </rv>
  <rv s="0">
    <v>http://en.wikipedia.org/wiki/PBF_Energy</v>
    <v>Wikipedia</v>
  </rv>
  <rv s="1">
    <v>0</v>
    <v>408</v>
  </rv>
  <rv s="2">
    <v>6</v>
    <v>https://www.bing.com/th?id=AMMS_b1f6782bd87a84d55f8f4a20422eb46d&amp;qlt=95</v>
    <v>409</v>
    <v>0</v>
    <v>https://www.bing.com/images/search?form=xlimg&amp;q=pbf+energy</v>
    <v>Image of PBF ENERGY INC.</v>
  </rv>
  <rv s="0">
    <v>https://www.bing.com/financeapi/forcetrigger?t=a1zi6h&amp;q=XNYS%3aPBF&amp;form=skydnc</v>
    <v>Learn more on Bing</v>
  </rv>
  <rv s="3">
    <v>en-US</v>
    <v>a1zi6h</v>
    <v>268435456</v>
    <v>1</v>
    <v>Powered by Refinitiv</v>
    <v>40</v>
    <v>PBF ENERGY INC. (XNYS:PBF)</v>
    <v>41</v>
    <v>4</v>
    <v>Finance</v>
    <v>5</v>
    <v>21.87</v>
    <v>4.0599999999999996</v>
    <v>3.0943999999999998</v>
    <v>0.32</v>
    <v>2.1578E-2</v>
    <v>USD</v>
    <v>PBF Energy Inc. (PBF Energy) is a holding company. The Company is an independent petroleum refiner and supplier of unbranded transportation fuels, heating oil, petrochemical feedstocks, lubricants and other petroleum products in the United States. The Company sells its products throughout the Northeast, Midwest, Gulf Coast and West Coast of the United States, as well as in other regions of the United States, Canada and Mexico and can ship products to other international destinations. The Company operates through two segments: Refining and Logistics. The Refining segment produces a range of products at each of its refineries, including gasoline, ultra-low-sulfur diesel (ULSD), heating oil, jet fuel, lubricants, petrochemicals and asphalt. The Logistics segment owns, operates, develops and acquires crude oil and refined petroleum products terminals, pipelines, storage facilities and similar logistics assets.</v>
    <v>3729</v>
    <v>New York Stock Exchange</v>
    <v>XNYS</v>
    <v>XNYS</v>
    <v>1 SYLVAN WAY, PARSIPPANY, NJ, 07054-3887 US</v>
    <v>15.62</v>
    <v>410</v>
    <v>Oil &amp; Gas</v>
    <v>Stock</v>
    <v>44258.000000046093</v>
    <v>411</v>
    <v>14.65</v>
    <v>1819566000</v>
    <v>PBF ENERGY INC.</v>
    <v>PBF ENERGY INC.</v>
    <v>14.75</v>
    <v>0</v>
    <v>14.83</v>
    <v>15.15</v>
    <v>120103400</v>
    <v>PBF</v>
    <v>PBF ENERGY INC. (XNYS:PBF)</v>
    <v>562</v>
    <v>7594416</v>
    <v>2011</v>
  </rv>
  <rv s="4">
    <v>412</v>
  </rv>
  <rv s="0">
    <v>https://www.bing.com/financeapi/forcetrigger?t=a1ptyc&amp;q=XNAS%3aCLMT&amp;form=skydnc</v>
    <v>Learn more on Bing</v>
  </rv>
  <rv s="20">
    <v>en-US</v>
    <v>a1ptyc</v>
    <v>268435456</v>
    <v>1</v>
    <v>Powered by Refinitiv</v>
    <v>50</v>
    <v>CALUMET SPECIALTY PRODUCTS UNT (XNAS:CLMT)</v>
    <v>51</v>
    <v>52</v>
    <v>Finance</v>
    <v>53</v>
    <v>4.3499999999999996</v>
    <v>0.82</v>
    <v>0.08</v>
    <v>1.8734999999999998E-2</v>
    <v>USD</v>
    <v>Nasdaq Stock Market</v>
    <v>XNAS</v>
    <v>4.3499999999999996</v>
    <v>ETF</v>
    <v>44257.96442392344</v>
    <v>414</v>
    <v>4.17</v>
    <v>CALUMET SPECIALTY PRODUCTS UNT</v>
    <v>4.29</v>
    <v>4.2699999999999996</v>
    <v>4.3499999999999996</v>
    <v>CLMT</v>
    <v>CALUMET SPECIALTY PRODUCTS UNT (XNAS:CLMT)</v>
    <v>299092</v>
    <v>246633</v>
  </rv>
  <rv s="4">
    <v>415</v>
  </rv>
  <rv s="7">
    <v>12</v>
    <v>Industry</v>
    <v>0</v>
  </rv>
  <rv s="7">
    <v>12</v>
    <v>Market cap</v>
    <v>0</v>
  </rv>
  <rv s="0">
    <v>https://www.bing.com/financeapi/forcetrigger?t=a24gm7&amp;q=XNYS%3aTREC&amp;form=skydnc</v>
    <v>Learn more on Bing</v>
  </rv>
  <rv s="5">
    <v>en-US</v>
    <v>a24gm7</v>
    <v>268435456</v>
    <v>1</v>
    <v>Powered by Refinitiv</v>
    <v>44</v>
    <v>TRECORA RESOURCES (XNYS:TREC)</v>
    <v>45</v>
    <v>9</v>
    <v>Finance</v>
    <v>5</v>
    <v>7.47</v>
    <v>4.2300000000000004</v>
    <v>0.71530000000000005</v>
    <v>-0.06</v>
    <v>-8.1860000000000006E-3</v>
    <v>USD</v>
    <v>Trecora Resources (TREC) is a provider of high-purity specialty hydrocarbons and waxes. TREC owns and operates a facility located in southeast Texas, just north of Beaumont, which specializes in high-purity hydrocarbons and other petrochemical manufacturing. The Company operates through two segments: specialty petrochemical products and Specialty Waxes. The specialty petrochemical products segment operates through South Hampton Resources, Inc. (SHR). SHR owns and operates a specialty petrochemical facility that produces hydrocarbons and other petroleum-based products, including isopentane, normal pentane, isohexane and hexane. TC produces specialty polyethylene and poly alpha olefin waxes and provides custom processing services.</v>
    <v>270</v>
    <v>New York Stock Exchange</v>
    <v>XNYS</v>
    <v>XNYS</v>
    <v>1650 Highway 6 Ste 190, SUGAR LAND, TX, 77478-4926 US</v>
    <v>7.34</v>
    <v>Chemicals</v>
    <v>Stock</v>
    <v>44258.000000034372</v>
    <v>419</v>
    <v>7.18</v>
    <v>180421000</v>
    <v>TRECORA RESOURCES</v>
    <v>TRECORA RESOURCES</v>
    <v>7.34</v>
    <v>0</v>
    <v>7.33</v>
    <v>7.27</v>
    <v>24817190</v>
    <v>TREC</v>
    <v>TRECORA RESOURCES (XNYS:TREC)</v>
    <v>66375</v>
    <v>75074</v>
    <v>1967</v>
  </rv>
  <rv s="4">
    <v>420</v>
  </rv>
  <rv s="0">
    <v>https://www.bing.com/financeapi/forcetrigger?t=aa5677&amp;q=XASX%3aBPT&amp;form=skydnc</v>
    <v>Learn more on Bing</v>
  </rv>
  <rv s="8">
    <v>en-US</v>
    <v>aa5677</v>
    <v>268435456</v>
    <v>1</v>
    <v>Powered by Refinitiv</v>
    <v>54</v>
    <v>BEACH ENERGY LIMITED (XASX:BPT)</v>
    <v>45</v>
    <v>55</v>
    <v>Finance</v>
    <v>21</v>
    <v>2.0350000000000001</v>
    <v>0.92</v>
    <v>2.3214000000000001</v>
    <v>-5.0000000000000001E-3</v>
    <v>-3.058E-3</v>
    <v>AUD</v>
    <v>Beach Energy Limited is an oil and natural gas, exploration and production company. The Company is engaged in the exploration, development and production of hydrocarbons. The Company’s operating segments include SAWA-South Australia and Western Australia, Victoria and New Zealand. The Company’s asset portfolio includes ownership interests in oil and natural gas infrastructure, such as the Moomba processing facility and Otway Gas Plant, as well as a suite of potential exploration prospects. The Company has gas business comprising operated and non-operated, onshore and offshore, oil and natural gas production from approximately five producing basins across Australia and New Zealand. It operates a portfolio of oil and natural gas assets, from the Cooper Basin in remote South Australia, to offshore rigs in Kupe New Zealand.</v>
    <v>214</v>
    <v>Australian Securities Exchange</v>
    <v>XASX</v>
    <v>XASX</v>
    <v>L 8 80 Flinders St, ADELAIDE, SOUTH AUSTRALIA, 5000 AU</v>
    <v>1.645</v>
    <v>Oil &amp; Gas</v>
    <v>Stock</v>
    <v>44258.333333333336</v>
    <v>422</v>
    <v>1.62</v>
    <v>3844047000</v>
    <v>BEACH ENERGY LIMITED</v>
    <v>BEACH ENERGY LIMITED</v>
    <v>1.63</v>
    <v>10.62</v>
    <v>1.635</v>
    <v>1.63</v>
    <v>2281334000</v>
    <v>BPT</v>
    <v>BEACH ENERGY LIMITED (XASX:BPT)</v>
    <v>5664300</v>
    <v>1961</v>
  </rv>
  <rv s="4">
    <v>423</v>
  </rv>
  <rv s="0">
    <v>https://www.bing.com/financeapi/forcetrigger?t=a1qevh&amp;q=XNYS%3aCSL&amp;form=skydnc</v>
    <v>Learn more on Bing</v>
  </rv>
  <rv s="21">
    <v>en-US</v>
    <v>a1qevh</v>
    <v>268435456</v>
    <v>1</v>
    <v>Powered by Refinitiv</v>
    <v>56</v>
    <v>CARLISLE COMPANIES INCORPORATED (XNYS:CSL)</v>
    <v>8</v>
    <v>57</v>
    <v>Finance</v>
    <v>58</v>
    <v>159.59</v>
    <v>97.55</v>
    <v>0.96140000000000003</v>
    <v>0.02</v>
    <v>0</v>
    <v>1.2659999999999999E-4</v>
    <v>0</v>
    <v>USD</v>
    <v>Carlisle Companies Incorporated is a manufacturing company. The Company designs, manufactures and markets a range of products that serve a range of markets, including commercial roofing, energy, agriculture, mining, construction, aerospace and defense electronics, medical technology, transportation, general industrial, protective coatings, wood, auto refinishing and sanitary maintenance. The Company operates through four segments: Carlisle Construction Materials (Construction Materials); Carlisle Interconnect Technologies (Interconnect Technologies); Carlisle Fluid Technologies (Fluid Technologies); and Carlisle Brake &amp; Friction (Brake &amp; Friction). The Company markets its products as a component supplier to original equipment manufacturers and distributors, among others. The Company also manufactures and offers paint circulating and application finishing fittings and equipments.</v>
    <v>12000</v>
    <v>New York Stock Exchange</v>
    <v>XNYS</v>
    <v>XNYS</v>
    <v>16430 N Scottsdale Rd Ste 400, SCOTTSDALE, AZ, 85254-1501 US</v>
    <v>159.59</v>
    <v>Consumer Goods Conglomerates</v>
    <v>Stock</v>
    <v>44266.881944444445</v>
    <v>425</v>
    <v>157.25649999999999</v>
    <v>8419492000</v>
    <v>CARLISLE COMPANIES INCORPORATED</v>
    <v>CARLISLE COMPANIES INCORPORATED</v>
    <v>157.54</v>
    <v>26.813500000000001</v>
    <v>157.99</v>
    <v>158.01</v>
    <v>158.01</v>
    <v>53291300</v>
    <v>CSL</v>
    <v>CARLISLE COMPANIES INCORPORATED (XNYS:CSL)</v>
    <v>190105</v>
    <v>347954</v>
    <v>1986</v>
  </rv>
  <rv s="4">
    <v>426</v>
  </rv>
  <rv s="0">
    <v>https://www.bing.com/financeapi/forcetrigger?t=a1qgfr&amp;q=XNYS%3aCTB&amp;form=skydnc</v>
    <v>Learn more on Bing</v>
  </rv>
  <rv s="21">
    <v>en-US</v>
    <v>a1qgfr</v>
    <v>268435456</v>
    <v>1</v>
    <v>Powered by Refinitiv</v>
    <v>56</v>
    <v>COOPER TIRE &amp; RUBBER COMPANY (XNYS:CTB)</v>
    <v>8</v>
    <v>57</v>
    <v>Finance</v>
    <v>58</v>
    <v>59.02</v>
    <v>13.82</v>
    <v>1.7287999999999999</v>
    <v>0.11</v>
    <v>-8.8190000000000004E-3</v>
    <v>1.9059999999999999E-3</v>
    <v>-0.51</v>
    <v>USD</v>
    <v>Cooper Tire &amp; Rubber Company is a manufacturer and marketer of replacement tires. The Company specializes in the design, manufacture, marketing and sales of passenger car, light truck, medium truck, motorcycle, and racing tires. The Company operates through four segments: North America, Latin America, Europe, and Asia. The North America segment comprises its operations in the United States and Canada. The Americas Tire Operations segment manufactures and markets passenger car and light truck tires, for sale in the United States replacement markets. The Latin America segment comprises its operations in Mexico, Central America, and South America. The European segment has operations in the United Kingdom and the Republic of Serbia. Its the United Kingdom entity manufactures and markets passenger car, light truck, motorcycle and racing tires and tire retread material. As of December 31, 2016, the Company operated nine manufacturing facilities and 20 distribution centers in 10 countries.</v>
    <v>9839</v>
    <v>New York Stock Exchange</v>
    <v>XNYS</v>
    <v>XNYS</v>
    <v>LIMA &amp; WESTERN AVENUES, FINDLAY, OH, 45840 US</v>
    <v>57.91</v>
    <v>Automobiles &amp; Auto Parts</v>
    <v>Stock</v>
    <v>44266.928153356253</v>
    <v>428</v>
    <v>57.39</v>
    <v>2911251000</v>
    <v>COOPER TIRE &amp; RUBBER COMPANY</v>
    <v>COOPER TIRE &amp; RUBBER COMPANY</v>
    <v>57.61</v>
    <v>20.5321</v>
    <v>57.72</v>
    <v>57.83</v>
    <v>57.32</v>
    <v>50437470</v>
    <v>CTB</v>
    <v>COOPER TIRE &amp; RUBBER COMPANY (XNYS:CTB)</v>
    <v>467442</v>
    <v>1306059</v>
    <v>1930</v>
  </rv>
  <rv s="4">
    <v>429</v>
  </rv>
  <rv s="0">
    <v>https://www.bing.com/financeapi/forcetrigger?t=a1qgu2&amp;q=XNAS%3aCTIB&amp;form=skydnc</v>
    <v>Learn more on Bing</v>
  </rv>
  <rv s="22">
    <v>en-US</v>
    <v>a1qgu2</v>
    <v>268435456</v>
    <v>1</v>
    <v>Powered by Refinitiv</v>
    <v>59</v>
    <v>YUNHONG CTI LTD. (XNAS:CTIB)</v>
    <v>8</v>
    <v>60</v>
    <v>Finance</v>
    <v>58</v>
    <v>8.3699999999999992</v>
    <v>0.6502</v>
    <v>0.72509999999999997</v>
    <v>0.2</v>
    <v>-8.3330000000000001E-3</v>
    <v>9.090899999999999E-2</v>
    <v>-0.02</v>
    <v>USD</v>
    <v>Yunhong CTI Ltd., formerly CTI Industries Corporation, develops, produces and distributes various consumer products and sells these products throughout the United States and in over 35 other countries. The Company designs, manufactures and distributes film products. It is a developer of products, which employ flexible films, including balloons, pouches and rolls of film for vacuum sealing and storage of products in the home and films for commercial packaging applications. Its principal lines of products include Novelty Products, consisting of foil and latex balloons and other inflatable toy items, and also Candy Blossoms (small containers of arranged candy items, including a small inflated balloon); Vacuum Sealing Containers and Sealing Devices, which are for home and consumer use to vacuum seal, store and preserve food and personal items, and Flexible Films, for food and other commercial and packaging applications.</v>
    <v>105</v>
    <v>Nasdaq Stock Market</v>
    <v>XNAS</v>
    <v>XNAS</v>
    <v>22160 N Pepper Rd, BARRINGTON, IL, 60010 US</v>
    <v>2.42</v>
    <v>Containers &amp; Packaging</v>
    <v>Stock</v>
    <v>44267.011989918748</v>
    <v>431</v>
    <v>2.27</v>
    <v>12724020</v>
    <v>YUNHONG CTI LTD.</v>
    <v>YUNHONG CTI LTD.</v>
    <v>2.3199999999999998</v>
    <v>2.2000000000000002</v>
    <v>2.4</v>
    <v>2.38</v>
    <v>5783650</v>
    <v>CTIB</v>
    <v>YUNHONG CTI LTD. (XNAS:CTIB)</v>
    <v>773206</v>
    <v>8426064</v>
    <v>2001</v>
  </rv>
  <rv s="4">
    <v>432</v>
  </rv>
  <rv s="0">
    <v>https://www.bing.com/financeapi/forcetrigger?t=a1ub52&amp;q=XNAS%3aGT&amp;form=skydnc</v>
    <v>Learn more on Bing</v>
  </rv>
  <rv s="21">
    <v>en-US</v>
    <v>a1ub52</v>
    <v>268435456</v>
    <v>1</v>
    <v>Powered by Refinitiv</v>
    <v>56</v>
    <v>THE GOODYEAR TIRE &amp; RUBBER COMPANY (XNAS:GT)</v>
    <v>8</v>
    <v>57</v>
    <v>Finance</v>
    <v>58</v>
    <v>19.38</v>
    <v>4.09</v>
    <v>2.2732000000000001</v>
    <v>-0.11</v>
    <v>1.6689999999999999E-3</v>
    <v>-6.0840000000000009E-3</v>
    <v>0.03</v>
    <v>USD</v>
    <v>The Goodyear Tire &amp; Rubber Company is a manufacturer of tires. The Company develops, manufactures, markets and distributes tires for various applications. The Company also manufactures and markets rubber-related chemicals for various applications. The Company also operates commercial truck service and tire retreading centers. The Company operates business through three operating segments representing its regional tire businesses: Americas; Europe, Middle East and Africa (EMEA), and the Asia Pacific. It manufactures and markets various lines of rubber tires for automobiles, trucks, buses, aircraft, motorcycles, earthmoving and mining equipment, farm implements, industrial equipment, and various other applications. In addition, it operates approximately 1,000 retail outlets where it offers its products for sale to consumer and commercial customers and provides repair and other services. It manufactures products in approximately 47 manufacturing facilities in over 21 countries.</v>
    <v>62000</v>
    <v>Nasdaq Stock Market</v>
    <v>XNAS</v>
    <v>XNAS</v>
    <v>1144 E Market St, AKRON, OH, 44316-1001 US</v>
    <v>18.07</v>
    <v>Automobiles &amp; Auto Parts</v>
    <v>Stock</v>
    <v>44267.035611666404</v>
    <v>434</v>
    <v>17.61</v>
    <v>4216619000</v>
    <v>THE GOODYEAR TIRE &amp; RUBBER COMPANY</v>
    <v>THE GOODYEAR TIRE &amp; RUBBER COMPANY</v>
    <v>18</v>
    <v>16.6907</v>
    <v>18.079999999999998</v>
    <v>17.97</v>
    <v>18</v>
    <v>233220100</v>
    <v>GT</v>
    <v>THE GOODYEAR TIRE &amp; RUBBER COMPANY (XNAS:GT)</v>
    <v>3769130</v>
    <v>6477138</v>
    <v>1898</v>
  </rv>
  <rv s="4">
    <v>435</v>
  </rv>
  <rv s="0">
    <v>https://www.bing.com/financeapi/forcetrigger?t=a1y7dm&amp;q=XNYS%3aMYE&amp;form=skydnc</v>
    <v>Learn more on Bing</v>
  </rv>
  <rv s="21">
    <v>en-US</v>
    <v>a1y7dm</v>
    <v>268435456</v>
    <v>1</v>
    <v>Powered by Refinitiv</v>
    <v>56</v>
    <v>MYERS INDUSTRIES, INC. (XNYS:MYE)</v>
    <v>8</v>
    <v>57</v>
    <v>Finance</v>
    <v>58</v>
    <v>23.98</v>
    <v>6.91</v>
    <v>1.5103</v>
    <v>-3.84</v>
    <v>6.9510000000000006E-3</v>
    <v>-0.160133</v>
    <v>0.14000000000000001</v>
    <v>USD</v>
    <v>Myers Industries, Inc. is an international manufacturing and distribution company. The Company operates through two segments: Material Handling and Distribution. As of December 31, 2016, the Company operated 15 manufacturing facilities, 20 sales offices, four distribution centers and three distribution branches located throughout North, Central and South America. As of December 31, 2016, the Company had approximately 15,000 manufactured products and over 13,500 distributed products. The Material Handling segment designs, manufactures and markets a range of plastic and metal products. The Distribution Segment is engaged in the distribution of tools, equipment and supplies used for tire, wheel and under vehicle service on passenger, heavy truck and off-road vehicles, and the manufacturing of tire repair materials and custom rubber products. The product line includes categories, such as tire valves and accessories, and lifts and alignment equipment.</v>
    <v>1640</v>
    <v>New York Stock Exchange</v>
    <v>XNYS</v>
    <v>XNYS</v>
    <v>1293 S MAIN ST, AKRON, OH, 44301-1302 US</v>
    <v>21.5</v>
    <v>Containers &amp; Packaging</v>
    <v>Stock</v>
    <v>44267.040316793747</v>
    <v>437</v>
    <v>19.29</v>
    <v>859085400</v>
    <v>MYERS INDUSTRIES, INC.</v>
    <v>MYERS INDUSTRIES, INC.</v>
    <v>21.22</v>
    <v>21.744499999999999</v>
    <v>23.98</v>
    <v>20.14</v>
    <v>20.28</v>
    <v>35825080</v>
    <v>MYE</v>
    <v>MYERS INDUSTRIES, INC. (XNYS:MYE)</v>
    <v>553690</v>
    <v>108387</v>
    <v>1955</v>
  </rv>
  <rv s="4">
    <v>438</v>
  </rv>
  <rv s="0">
    <v>https://www.bing.com/financeapi/forcetrigger?t=a25y77&amp;q=XNYS%3aWMS&amp;form=skydnc</v>
    <v>Learn more on Bing</v>
  </rv>
  <rv s="21">
    <v>en-US</v>
    <v>a25y77</v>
    <v>268435456</v>
    <v>1</v>
    <v>Powered by Refinitiv</v>
    <v>56</v>
    <v>ADVANCED DRAINAGE SYSTEMS, INC. (XNYS:WMS)</v>
    <v>8</v>
    <v>57</v>
    <v>Finance</v>
    <v>58</v>
    <v>113.85</v>
    <v>22.13</v>
    <v>1.4033</v>
    <v>-0.95</v>
    <v>0</v>
    <v>-8.8170000000000002E-3</v>
    <v>0</v>
    <v>USD</v>
    <v>Advanced Drainage Systems, Inc. is a manufacturer of thermoplastic corrugated pipe, providing a suite of water management products and drainage solutions for use in the underground construction and infrastructure marketplace. The Company’s operates through two segments: Domestic and International. Domestic segment manufactures and markets products throughout the United States. International segment manufactures and markets products in regions outside of the United States, with owned facilities in Canada and those markets serviced through its joint ventures in Mexico and South America. Its product line includes corrugated high-density polyethylene pipe, polypropylene pipe and related water management products. Its product line includes single, double and triple wall corrugated polypropylene and polyethylene pipe and a variety of additional water management products including, storm retention and septic chambers; PVC drainage structures; fittings; and water quality filters.</v>
    <v>4950</v>
    <v>New York Stock Exchange</v>
    <v>XNYS</v>
    <v>XNYS</v>
    <v>4640 Trueman Blvd, HILLIARD, OH, 43026-2438 US</v>
    <v>108.97</v>
    <v>Homebuilding &amp; Construction Supplies</v>
    <v>Stock</v>
    <v>44267.000000034372</v>
    <v>440</v>
    <v>106.21</v>
    <v>7637036000</v>
    <v>ADVANCED DRAINAGE SYSTEMS, INC.</v>
    <v>ADVANCED DRAINAGE SYSTEMS, INC.</v>
    <v>108</v>
    <v>45.134900000000002</v>
    <v>107.75</v>
    <v>106.8</v>
    <v>106.8</v>
    <v>70877370</v>
    <v>WMS</v>
    <v>ADVANCED DRAINAGE SYSTEMS, INC. (XNYS:WMS)</v>
    <v>601601</v>
    <v>540319</v>
    <v>1966</v>
  </rv>
  <rv s="4">
    <v>441</v>
  </rv>
  <rv s="0">
    <v>https://www.bing.com/financeapi/forcetrigger?t=a1rcdm&amp;q=XNAS%3aDSWL&amp;form=skydnc</v>
    <v>Learn more on Bing</v>
  </rv>
  <rv s="21">
    <v>en-US</v>
    <v>a1rcdm</v>
    <v>268435456</v>
    <v>1</v>
    <v>Powered by Refinitiv</v>
    <v>56</v>
    <v>DESWELL INDUSTRIES INC (XNAS:DSWL)</v>
    <v>8</v>
    <v>57</v>
    <v>Finance</v>
    <v>61</v>
    <v>4</v>
    <v>2.0192000000000001</v>
    <v>0.34560000000000002</v>
    <v>-0.01</v>
    <v>-2.7029999999999997E-3</v>
    <v>-2.6950000000000003E-3</v>
    <v>-0.01</v>
    <v>USD</v>
    <v>Deswell Industries, Inc. is engaged in the manufacturing and selling of injection-molded plastic parts and components. The Company also provides manufacturing services for electronic products and subassemblies, and manufactures metallic molds and accessory parts for original equipment manufacturers (OEMs) and contract manufacturers. Its segments include plastic injection molding and electronic products assembling. It produces a range of plastic parts and components that are used in the manufacture of consumer and industrial products, using various plastic injection technologies, such as film injection, integrated injection and insert injection. Its products include plastic components of electronic entertainment products; cases for flashlights, telephones, paging machines, projectors and alarm clocks; toner cartridges and cases for photocopy and printer machines; parts for electrical products, such as air-conditioning and ventilators; laser key caps, and automobile components.</v>
    <v>1105</v>
    <v>Nasdaq Stock Market</v>
    <v>XNAS</v>
    <v>XNAS</v>
    <v>10B Edificio Associacao Industrial De Macau, 32 Rua do Comandante Mata e Oliveira MO</v>
    <v>3.75</v>
    <v>Machinery, Equipment &amp; Components</v>
    <v>Stock</v>
    <v>44266.875005705471</v>
    <v>443</v>
    <v>3.68</v>
    <v>59045540</v>
    <v>DESWELL INDUSTRIES INC</v>
    <v>DESWELL INDUSTRIES INC</v>
    <v>3.72</v>
    <v>14.6426</v>
    <v>3.71</v>
    <v>3.7</v>
    <v>3.69</v>
    <v>15915240</v>
    <v>DSWL</v>
    <v>DESWELL INDUSTRIES INC (XNAS:DSWL)</v>
    <v>14675</v>
    <v>27814</v>
    <v>1993</v>
  </rv>
  <rv s="4">
    <v>444</v>
  </rv>
  <rv s="0">
    <v>https://www.bing.com/financeapi/forcetrigger?t=a1s152&amp;q=XNAS%3aENTG&amp;form=skydnc</v>
    <v>Learn more on Bing</v>
  </rv>
  <rv s="21">
    <v>en-US</v>
    <v>a1s152</v>
    <v>268435456</v>
    <v>1</v>
    <v>Powered by Refinitiv</v>
    <v>56</v>
    <v>ENTEGRIS, INC. (XNAS:ENTG)</v>
    <v>8</v>
    <v>57</v>
    <v>Finance</v>
    <v>58</v>
    <v>114.004</v>
    <v>38.119999999999997</v>
    <v>1.2838000000000001</v>
    <v>6</v>
    <v>0</v>
    <v>6.0815000000000001E-2</v>
    <v>0</v>
    <v>USD</v>
    <v>Entegris, Inc. is a global developer, manufacturer and supplier of microcontamination control products, specialty chemicals and materials handling solutions for manufacturing processes in the semiconductor and other high-technology industries. The Company operates in three business segments: Specialty Chemicals and Engineered Materials (SCEM), Advanced Materials Handling (AMH) and Microcontamination Control (MC). The SCEM segment provides process chemistries, gases, materials and delivery systems to support semiconductor and other manufacturing processes. The AMH segment develops solutions to monitor, protect, transport, and deliver critical liquid chemistries and substrates for a set of applications in the semiconductor industry and other high-technology industries. AMH offers wafer solutions, chemical containers and fluidics. MC offers solutions to purify critical liquid chemistries and gases used in semiconductor manufacturing processes and other high-technology industries.</v>
    <v>5800</v>
    <v>Nasdaq Stock Market</v>
    <v>XNAS</v>
    <v>XNAS</v>
    <v>129 Concord Rd, BILLERICA, MA, 01821-4600 US</v>
    <v>104.9</v>
    <v>Semiconductors &amp; Semiconductor Equipment</v>
    <v>Stock</v>
    <v>44266.903845878907</v>
    <v>446</v>
    <v>99.98</v>
    <v>13312550000</v>
    <v>ENTEGRIS, INC.</v>
    <v>ENTEGRIS, INC.</v>
    <v>102.22</v>
    <v>48.3523</v>
    <v>98.66</v>
    <v>104.66</v>
    <v>104.66</v>
    <v>134933600</v>
    <v>ENTG</v>
    <v>ENTEGRIS, INC. (XNAS:ENTG)</v>
    <v>1059214</v>
    <v>1015360</v>
    <v>2005</v>
  </rv>
  <rv s="4">
    <v>447</v>
  </rv>
  <rv s="0">
    <v>https://www.bing.com/financeapi/forcetrigger?t=a1t8qh&amp;q=XNAS%3aFORD&amp;form=skydnc</v>
    <v>Learn more on Bing</v>
  </rv>
  <rv s="21">
    <v>en-US</v>
    <v>a1t8qh</v>
    <v>268435456</v>
    <v>1</v>
    <v>Powered by Refinitiv</v>
    <v>56</v>
    <v>FORWARD INDUSTRIES, INC. (XNAS:FORD)</v>
    <v>8</v>
    <v>57</v>
    <v>Finance</v>
    <v>61</v>
    <v>5.7465000000000002</v>
    <v>0.90239999999999998</v>
    <v>1.125</v>
    <v>0.01</v>
    <v>1.4085E-2</v>
    <v>2.8249999999999998E-3</v>
    <v>0.05</v>
    <v>USD</v>
    <v>Forward Industries, Inc. is an integrated design, development and manufacturing solution provider for medical and technology customers. The Company, through Intelligent Product Solutions, Inc. (IPS), provides hardware and software product design and engineering services. Its segments include distribution and design. The Company’s original equipment manufacturer (OEM) products include carrying cases and other accessories for medical monitoring and diagnostic kits and a variety of other portable electronic and non-electronic products. Its portable electronic and non-electronic products include sporting and recreational products, bar code scanners, smartphones, global positioning system (GPS) location devices, tablets and firearms. It also provides medical and consumer design and development services. Its services include electrical engineering, mechanical engineering, software engineering, industrial design, optical engineering, Internet of things (IoT) system architecture and marketing.</v>
    <v>85</v>
    <v>Nasdaq Stock Market</v>
    <v>XNAS</v>
    <v>XNAS</v>
    <v>700 Veterans Memorial Hwy, Suite 100, HAUPPAUGE, NY, 11788 US</v>
    <v>3.64</v>
    <v>Textiles &amp; Apparel</v>
    <v>Stock</v>
    <v>44266.875028750001</v>
    <v>449</v>
    <v>3.4504000000000001</v>
    <v>34997680</v>
    <v>FORWARD INDUSTRIES, INC.</v>
    <v>FORWARD INDUSTRIES, INC.</v>
    <v>3.62</v>
    <v>15.3834</v>
    <v>3.54</v>
    <v>3.55</v>
    <v>3.6</v>
    <v>9886350</v>
    <v>FORD</v>
    <v>FORWARD INDUSTRIES, INC. (XNAS:FORD)</v>
    <v>142642</v>
    <v>579375</v>
    <v>1961</v>
  </rv>
  <rv s="4">
    <v>450</v>
  </rv>
  <rv s="0">
    <v>https://www.bing.com/financeapi/forcetrigger?t=bnv3xm&amp;q=Fork+FICFI+Multimercado+-+CP+Investimento+Exterior&amp;form=skydnc</v>
    <v>Learn more on Bing</v>
  </rv>
  <rv s="23">
    <v>en-US</v>
    <v>bnv3xm</v>
    <v>268435456</v>
    <v>1</v>
    <v>Powered by Refinitiv</v>
    <v>62</v>
    <v>Fork FICFI Multimercado - CP Investimento Exterior</v>
    <v>63</v>
    <v>64</v>
    <v>Finance</v>
    <v>65</v>
    <v>1.111E-3</v>
    <v>9.257E-4</v>
    <v>BR</v>
    <v>BRL</v>
    <v>Mutual Fund</v>
    <v>44264</v>
    <v>44266.847275696877</v>
    <v>452</v>
    <v>Fork FICFI Multimercado - CP Investimento Exterior</v>
    <v>13042585.9</v>
    <v>1.2007000000000001</v>
    <v>1.2018</v>
    <v>0</v>
    <v>-5.9200000000000008E-4</v>
    <v>-1.751E-3</v>
    <v>6.4931000000000003E-2</v>
    <v>1.521E-2</v>
    <v>0</v>
    <v>0</v>
    <v>9.2440000000000005E-3</v>
    <v>31.533.825/0001-03</v>
    <v>Fork FICFI Multimercado - CP Investimento Exterior</v>
  </rv>
  <rv s="4">
    <v>453</v>
  </rv>
  <rv s="0">
    <v>http://en.wikipedia.org/wiki/Newell_Brands</v>
    <v>Wikipedia</v>
  </rv>
  <rv s="1">
    <v>0</v>
    <v>455</v>
  </rv>
  <rv s="2">
    <v>6</v>
    <v>https://www.bing.com/th?id=AMMS_19b07f1f34f5593a6dd1611c4bb19817&amp;qlt=95</v>
    <v>456</v>
    <v>0</v>
    <v>https://www.bing.com/images/search?form=xlimg&amp;q=newell+brands</v>
    <v>Image of NEWELL BRANDS INC.</v>
  </rv>
  <rv s="0">
    <v>https://www.bing.com/financeapi/forcetrigger?t=a1ywu2&amp;q=XNAS%3aNWL&amp;form=skydnc</v>
    <v>Learn more on Bing</v>
  </rv>
  <rv s="24">
    <v>en-US</v>
    <v>a1ywu2</v>
    <v>268435456</v>
    <v>1</v>
    <v>Powered by Refinitiv</v>
    <v>66</v>
    <v>NEWELL BRANDS INC. (XNAS:NWL)</v>
    <v>3</v>
    <v>67</v>
    <v>Finance</v>
    <v>58</v>
    <v>26.89</v>
    <v>10.44</v>
    <v>0.93759999999999999</v>
    <v>-0.34</v>
    <v>-7.6149999999999994E-3</v>
    <v>-1.3444000000000001E-2</v>
    <v>-0.19</v>
    <v>USD</v>
    <v>Newell Brands Inc. is a consumer goods company. The Company has a portfolio of brands, including Paper Mate, Sharpie, Dymo, EXPO, Parker, Elmer’s, Coleman, Marmot, Oster, Sunbeam, FoodSaver, Mr. Coffee, Graco, Baby Jogger, NUK, Calphalon, Rubbermaid, Contigo, First Alert and Yankee Candle. The Company operates under three segments: Food and Appliances (comprised of Appliances &amp; Cookware and Food divisions), Home and Outdoor Living (comprised of Home Fragrance, Outdoor &amp; Recreation and Connected Home &amp; Security divisions), and Learning and Development (comprised of Writing and Baby &amp; Parenting divisions).</v>
    <v>30000</v>
    <v>Nasdaq Stock Market</v>
    <v>XNAS</v>
    <v>XNAS</v>
    <v>6655 Peachtree Dunwoody Rd, ATLANTA, GA, 30328 US</v>
    <v>25.29</v>
    <v>457</v>
    <v>Household Goods</v>
    <v>Stock</v>
    <v>44266.903823842185</v>
    <v>458</v>
    <v>24.78</v>
    <v>10738130000</v>
    <v>NEWELL BRANDS INC.</v>
    <v>NEWELL BRANDS INC.</v>
    <v>25.25</v>
    <v>53.421599999999998</v>
    <v>25.29</v>
    <v>24.95</v>
    <v>24.76</v>
    <v>424600000</v>
    <v>NWL</v>
    <v>NEWELL BRANDS INC. (XNAS:NWL)</v>
    <v>2636722</v>
    <v>3283296</v>
    <v>1987</v>
  </rv>
  <rv s="4">
    <v>459</v>
  </rv>
  <rv s="0">
    <v>https://www.bing.com/financeapi/forcetrigger?t=a1nwp2&amp;q=XNYS%3aATR&amp;form=skydnc</v>
    <v>Learn more on Bing</v>
  </rv>
  <rv s="21">
    <v>en-US</v>
    <v>a1nwp2</v>
    <v>268435456</v>
    <v>1</v>
    <v>Powered by Refinitiv</v>
    <v>56</v>
    <v>APTARGROUP, INC. (XNYS:ATR)</v>
    <v>8</v>
    <v>57</v>
    <v>Finance</v>
    <v>58</v>
    <v>144.76</v>
    <v>79.84</v>
    <v>0.64180000000000004</v>
    <v>0</v>
    <v>0</v>
    <v>0</v>
    <v>0</v>
    <v>USD</v>
    <v>AptarGroup, Inc. is a provider of a range of packaging, dispensing and sealing solutions, primarily for the beauty, personal care, homecare, prescription drug, consumer healthcare, injectables, food and beverage markets. The Company has manufacturing facilities located throughout the world, including North America, Europe, Asia and South America. The Company operates through three segments: Beauty + Home, Pharma and Food + Beverage. It offers various dispensing and sealing solutions. Its primary products are dispensing pumps, closures, aerosol valves and elastomeric primary packaging components. Its elastomeric components also include pre filled syringe components, such as plungers, needle shields, tip caps and cartridges, as well as dropper bulbs and syringe plungers. Its Beauty + Home segment primarily sells pumps, closures, aerosol valves, accessories and sealing solutions to the personal care and home care markets, and pumps and decorative components to the beauty market.</v>
    <v>13000</v>
    <v>New York Stock Exchange</v>
    <v>XNYS</v>
    <v>XNYS</v>
    <v>265 Exchange Dr Ste 100, CRYSTAL LAKE, IL, 60014-6230 US</v>
    <v>140.41499999999999</v>
    <v>Containers &amp; Packaging</v>
    <v>Stock</v>
    <v>44267.000000046093</v>
    <v>461</v>
    <v>138.74</v>
    <v>9082450000</v>
    <v>APTARGROUP, INC.</v>
    <v>APTARGROUP, INC.</v>
    <v>139.19</v>
    <v>43.413800000000002</v>
    <v>139.38</v>
    <v>139.38</v>
    <v>139.38</v>
    <v>65163220</v>
    <v>ATR</v>
    <v>APTARGROUP, INC. (XNYS:ATR)</v>
    <v>169130</v>
    <v>258916</v>
    <v>1992</v>
  </rv>
  <rv s="4">
    <v>462</v>
  </rv>
  <rv s="0">
    <v>https://www.bing.com/financeapi/forcetrigger?t=a1mzdm&amp;q=XNYS%3aAFI&amp;form=skydnc</v>
    <v>Learn more on Bing</v>
  </rv>
  <rv s="21">
    <v>en-US</v>
    <v>a1mzdm</v>
    <v>268435456</v>
    <v>1</v>
    <v>Powered by Refinitiv</v>
    <v>56</v>
    <v>ARMSTRONG FLOORING, INC. (XNYS:AFI)</v>
    <v>8</v>
    <v>57</v>
    <v>Finance</v>
    <v>58</v>
    <v>6.96</v>
    <v>1.25</v>
    <v>2.8982999999999999</v>
    <v>0.37</v>
    <v>-1.4598999999999999E-2</v>
    <v>5.7099000000000004E-2</v>
    <v>-0.1</v>
    <v>USD</v>
    <v>Armstrong Flooring, Inc. produces flooring products for use primarily in the construction and renovation of residential, commercial and institutional buildings. The Company designs, manufactures, sources and sells resilient products in North America and the Pacific Rim. It operates Resilient Flooring segment.The Resilient Flooring segment designs, manufactures, sources and sells a range of floor coverings primarily for homes and commercial buildings under various brands, including the Armstrong brand. It sells products through independent wholesale flooring distributors re-selling its products to retailers, builders, contractors, installers and others.</v>
    <v>1552</v>
    <v>New York Stock Exchange</v>
    <v>XNYS</v>
    <v>XNYS</v>
    <v>2500 Columbia Ave, LANCASTER, PA, 17603-4117 US</v>
    <v>6.96</v>
    <v>Homebuilding &amp; Construction Supplies</v>
    <v>Stock</v>
    <v>44267.021954825781</v>
    <v>464</v>
    <v>6.42</v>
    <v>140388000</v>
    <v>ARMSTRONG FLOORING, INC.</v>
    <v>ARMSTRONG FLOORING, INC.</v>
    <v>6.72</v>
    <v>0</v>
    <v>6.48</v>
    <v>6.85</v>
    <v>6.75</v>
    <v>21664810</v>
    <v>AFI</v>
    <v>ARMSTRONG FLOORING, INC. (XNYS:AFI)</v>
    <v>400259</v>
    <v>815759</v>
    <v>2015</v>
  </rv>
  <rv s="4">
    <v>465</v>
  </rv>
  <rv s="0">
    <v>https://www.bing.com/financeapi/forcetrigger?t=a1o1gh&amp;q=XNYS%3aAWI&amp;form=skydnc</v>
    <v>Learn more on Bing</v>
  </rv>
  <rv s="21">
    <v>en-US</v>
    <v>a1o1gh</v>
    <v>268435456</v>
    <v>1</v>
    <v>Powered by Refinitiv</v>
    <v>56</v>
    <v>ARMSTRONG WORLD INDUSTRIES, INC. (XNYS:AWI)</v>
    <v>8</v>
    <v>57</v>
    <v>Finance</v>
    <v>58</v>
    <v>98.06</v>
    <v>57.96</v>
    <v>1.1682999999999999</v>
    <v>0.42</v>
    <v>0</v>
    <v>4.5140000000000007E-3</v>
    <v>0</v>
    <v>USD</v>
    <v>Armstrong World Industries, Inc. designs and manufactures commercial and residential ceiling, wall and suspension system solutions. The Company’s segments include Mineral Fiber and Architectural Specialties. Mineral Fiber segment produces suspended mineral fiber and fiber ceiling systems for use in commercial and residential settings. Its products offer various attributes such as acoustical control and fire protection. The Mineral Fiber segment also includes the WAVE, which manufactures and sells suspension system (grid) products and ceiling component products. Architectural Specialties segment produces and sources ceilings and walls for use in commercial settings. Its products are available in materials, such as metal and wood. The Company’s subsidiary, Moz Designs, Inc., is a designer and fabricator of architectural metal ceilings, walls, dividers and column covers for interior and exterior applications.</v>
    <v>2700</v>
    <v>New York Stock Exchange</v>
    <v>XNYS</v>
    <v>XNYS</v>
    <v>2500 COLUMBIA AVE, LANCASTER, PA, 17603-4117 US</v>
    <v>93.82</v>
    <v>Homebuilding &amp; Construction Supplies</v>
    <v>Stock</v>
    <v>44266.903863193751</v>
    <v>467</v>
    <v>92.57</v>
    <v>4446703000</v>
    <v>ARMSTRONG WORLD INDUSTRIES, INC.</v>
    <v>ARMSTRONG WORLD INDUSTRIES, INC.</v>
    <v>93.06</v>
    <v>0</v>
    <v>93.05</v>
    <v>93.47</v>
    <v>93.47</v>
    <v>47788310</v>
    <v>AWI</v>
    <v>ARMSTRONG WORLD INDUSTRIES, INC. (XNYS:AWI)</v>
    <v>212532</v>
    <v>402254</v>
    <v>1891</v>
  </rv>
  <rv s="4">
    <v>468</v>
  </rv>
  <rv s="0">
    <v>https://www.bing.com/financeapi/forcetrigger?t=a1odp2&amp;q=XNYS%3aBERY&amp;form=skydnc</v>
    <v>Learn more on Bing</v>
  </rv>
  <rv s="21">
    <v>en-US</v>
    <v>a1odp2</v>
    <v>268435456</v>
    <v>1</v>
    <v>Powered by Refinitiv</v>
    <v>56</v>
    <v>Berry Global Group, Inc. (XNYS:BERY)</v>
    <v>8</v>
    <v>57</v>
    <v>Finance</v>
    <v>58</v>
    <v>61</v>
    <v>25</v>
    <v>1.3311999999999999</v>
    <v>-1.41</v>
    <v>0</v>
    <v>-2.3378999999999997E-2</v>
    <v>0</v>
    <v>USD</v>
    <v>Berry Global Group, Inc., formerly Berry Plastics Group, Inc., is a provider of value-added plastic consumer packaging, non-woven specialty materials and engineered materials. The Company offers products, such as closures, prescription vials, specialty films, adhesives, nonwovens, drink cups, containers and bottles. The Company operates through three segments: Health, Hygiene &amp; Specialties, Consumer Packaging, and Engineered Materials. The Consumer Packaging segment primarily consists of containers, foodservice items, closures, overcaps, bottles, prescription vials, tubes, and printed films. The Health, Hygiene &amp; Specialties segment primarily consists of non-woven specialty materials used in hygiene, infection prevention, personal care, industrial, construction, and filtration applications. The Engineered Materials segment primarily consists of pipeline corrosion protection solutions, tapes and adhesives, polyethylene-based film products, and specialty coated and laminated products.</v>
    <v>47000</v>
    <v>New York Stock Exchange</v>
    <v>XNYS</v>
    <v>XNYS</v>
    <v>101 Oakley St, Po Box 959, EVANSVILLE, IN, 47710-1237 US</v>
    <v>60.723399999999998</v>
    <v>Containers &amp; Packaging</v>
    <v>Stock</v>
    <v>44266.903863159372</v>
    <v>470</v>
    <v>58.68</v>
    <v>8075139000</v>
    <v>Berry Global Group, Inc.</v>
    <v>Berry Global Group, Inc.</v>
    <v>60.36</v>
    <v>12.411199999999999</v>
    <v>60.31</v>
    <v>58.9</v>
    <v>58.9</v>
    <v>133893900</v>
    <v>BERY</v>
    <v>Berry Global Group, Inc. (XNYS:BERY)</v>
    <v>1476527</v>
    <v>1073273</v>
    <v>2005</v>
  </rv>
  <rv s="4">
    <v>471</v>
  </rv>
  <rv s="0">
    <v>http://en.wikipedia.org/wiki/Tupperware_Brands</v>
    <v>Wikipedia</v>
  </rv>
  <rv s="1">
    <v>0</v>
    <v>473</v>
  </rv>
  <rv s="2">
    <v>6</v>
    <v>https://www.bing.com/th?id=AMMS_73b33bd631855876e5f580472ca3e3ef&amp;qlt=95</v>
    <v>474</v>
    <v>0</v>
    <v>https://www.bing.com/images/search?form=xlimg&amp;q=tupperware+brands</v>
    <v>Image of TUPPERWARE BRANDS CORPORATION</v>
  </rv>
  <rv s="0">
    <v>https://www.bing.com/financeapi/forcetrigger?t=a24mw7&amp;q=XNYS%3aTUP&amp;form=skydnc</v>
    <v>Learn more on Bing</v>
  </rv>
  <rv s="24">
    <v>en-US</v>
    <v>a24mw7</v>
    <v>268435456</v>
    <v>1</v>
    <v>Powered by Refinitiv</v>
    <v>66</v>
    <v>TUPPERWARE BRANDS CORPORATION (XNYS:TUP)</v>
    <v>3</v>
    <v>67</v>
    <v>Finance</v>
    <v>58</v>
    <v>38.590000000000003</v>
    <v>1.1499999999999999</v>
    <v>3.0419</v>
    <v>-1.6</v>
    <v>-6.5680000000000009E-3</v>
    <v>-6.1632999999999993E-2</v>
    <v>-0.16</v>
    <v>USD</v>
    <v>Tupperware Brands Corporation is a consumer products company. The Company's segments include Asia Pacific, Europe, North America and South America. The Company's segments sell design-centric preparation, storage and serving solutions for the kitchen and home through the Tupperware brand. Europe (Europe, Africa and Middle East) includes Avroy Shlain brand in South Africa and Nutrimetics brand in France, which sells beauty and personal care products. The units in Asia Pacific sells beauty and personal care products under the NaturCare, Nutrimetics and Fuller brands. North America includes the Fuller Mexico beauty and personal care products business and sells products under the Fuller Cosmetics brand in that unit and in Central America. South America also sells beauty products under the Fuller, Nutrimetics and Nuvo brands. The Company distributes its products into approximately 80 countries around the world.</v>
    <v>11300</v>
    <v>New York Stock Exchange</v>
    <v>XNYS</v>
    <v>XNYS</v>
    <v>14901 S Orange Blossom Trl, ORLANDO, FL, 32837-6600 US</v>
    <v>26.04</v>
    <v>475</v>
    <v>Household Goods</v>
    <v>Stock</v>
    <v>44266.881944444445</v>
    <v>476</v>
    <v>24.01</v>
    <v>1276584000</v>
    <v>TUPPERWARE BRANDS CORPORATION</v>
    <v>TUPPERWARE BRANDS CORPORATION</v>
    <v>25.51</v>
    <v>11.8886</v>
    <v>25.96</v>
    <v>24.36</v>
    <v>24.2</v>
    <v>49175030</v>
    <v>TUP</v>
    <v>TUPPERWARE BRANDS CORPORATION (XNYS:TUP)</v>
    <v>2412313</v>
    <v>910493</v>
    <v>1996</v>
  </rv>
  <rv s="4">
    <v>477</v>
  </rv>
  <rv s="0">
    <v>https://www.bing.com/financeapi/forcetrigger?t=a1pym7&amp;q=XNYS%3aCMT&amp;form=skydnc</v>
    <v>Learn more on Bing</v>
  </rv>
  <rv s="21">
    <v>en-US</v>
    <v>a1pym7</v>
    <v>268435456</v>
    <v>1</v>
    <v>Powered by Refinitiv</v>
    <v>56</v>
    <v>CORE MOLDING TECHNOLOGIES, INC. (XNYS:CMT)</v>
    <v>8</v>
    <v>57</v>
    <v>Finance</v>
    <v>58</v>
    <v>14.92</v>
    <v>1.03</v>
    <v>2.3363999999999998</v>
    <v>-0.43</v>
    <v>-1.371E-2</v>
    <v>-3.3515000000000003E-2</v>
    <v>-0.17</v>
    <v>USD</v>
    <v>Core Molding Technologies, Inc. is a manufacturer of sheet molding compound (SMC) and molder of fiberglass reinforced plastics. The Company along with its subsidiaries operates in the plastics market in a family of products known as reinforced plastics. It operates through manufacturing of SMC and molder of fiberglass reinforced plastics segment. It produces and sells SMC and molded products for varied markets, such as medium and heavy-duty trucks, automobiles, marine, construction and other commercial markets. It specializes in large-format moldings and offers a range of fiberglass processes, including compression molding of SMC, glass mat thermoplastics, bulk molding compounds and direct long-fiber thermoplastics, spray-up, hand-lay-up, and resin transfer molding. It offers reaction injection molding, utilizing dicyclopentadiene technology. It operates over five production facilities in Columbus, Ohio; Batavia, Ohio; Gaffney, South Carolina; Winona, Minnesota, and Matamoros, Mexico.</v>
    <v>1821</v>
    <v>New York Stock Exchange</v>
    <v>XNYS</v>
    <v>XNYS</v>
    <v>PO Box 28183, 800 Manor Park Dr, COLUMBUS, OH, 43228-0183 US</v>
    <v>14.23</v>
    <v>Containers &amp; Packaging</v>
    <v>Stock</v>
    <v>44267.041666839847</v>
    <v>479</v>
    <v>12.21</v>
    <v>102279100</v>
    <v>CORE MOLDING TECHNOLOGIES, INC.</v>
    <v>CORE MOLDING TECHNOLOGIES, INC.</v>
    <v>13.14</v>
    <v>27.476800000000001</v>
    <v>12.83</v>
    <v>12.4</v>
    <v>12.23</v>
    <v>7971870</v>
    <v>CMT</v>
    <v>CORE MOLDING TECHNOLOGIES, INC. (XNYS:CMT)</v>
    <v>69276</v>
    <v>25699</v>
    <v>1996</v>
  </rv>
  <rv s="4">
    <v>480</v>
  </rv>
  <rv s="0">
    <v>http://en.wikipedia.org/wiki/Dow_Chemical_Company</v>
    <v>Wikipedia</v>
  </rv>
  <rv s="1">
    <v>0</v>
    <v>482</v>
  </rv>
  <rv s="2">
    <v>6</v>
    <v>https://www.bing.com/th?id=AMMS_7e463bfc99ca5979f3af348540f8175b&amp;qlt=95</v>
    <v>483</v>
    <v>0</v>
    <v>https://www.bing.com/images/search?form=xlimg&amp;q=dow+chemical+company</v>
    <v>Image of Dow Inc.</v>
  </rv>
  <rv s="0">
    <v>https://www.bing.com/financeapi/forcetrigger?t=bpifbh&amp;q=XNYS%3aDOW&amp;form=skydnc</v>
    <v>Learn more on Bing</v>
  </rv>
  <rv s="25">
    <v>en-US</v>
    <v>bpifbh</v>
    <v>268435456</v>
    <v>1</v>
    <v>Powered by Refinitiv</v>
    <v>68</v>
    <v>Dow Inc. (XNYS:DOW)</v>
    <v>3</v>
    <v>69</v>
    <v>Finance</v>
    <v>61</v>
    <v>65.27</v>
    <v>21.95</v>
    <v>0.28000000000000003</v>
    <v>5.9030000000000003E-3</v>
    <v>4.3690000000000005E-3</v>
    <v>0.38</v>
    <v>USD</v>
    <v>Dow Inc. is a material science company that is combining science and technology to develop solutions. The Company’s portfolio comprised of six global business units, organized into three operating segments: Performance Materials &amp; Coatings, Industrial Intermediates &amp; Infrastructure and Packaging &amp; Specialty Plastics. Its products serve different applications, including coatings, home and personal care, durable goods, adhesives and sealants, and food and specialty packaging. In addition, the Company operates a global commercial and development network that features eight research and development (R&amp;D) centers.</v>
    <v>35700</v>
    <v>New York Stock Exchange</v>
    <v>XNYS</v>
    <v>XNYS</v>
    <v>2211 H H Dow Way, MIDLAND, MI, 48642-4815 US</v>
    <v>65.27</v>
    <v>484</v>
    <v>Chemicals</v>
    <v>Stock</v>
    <v>44266.887130080468</v>
    <v>485</v>
    <v>64.22</v>
    <v>47761460000</v>
    <v>Dow Inc.</v>
    <v>Dow Inc.</v>
    <v>64.27</v>
    <v>39.663600000000002</v>
    <v>64.09</v>
    <v>64.37</v>
    <v>64.75</v>
    <v>745224900</v>
    <v>DOW</v>
    <v>Dow Inc. (XNYS:DOW)</v>
    <v>3651810</v>
    <v>4256368</v>
    <v>2018</v>
  </rv>
  <rv s="4">
    <v>486</v>
  </rv>
  <rv s="0">
    <v>http://en.wikipedia.org/wiki/LyondellBasell</v>
    <v>Wikipedia</v>
  </rv>
  <rv s="1">
    <v>0</v>
    <v>488</v>
  </rv>
  <rv s="2">
    <v>6</v>
    <v>https://www.bing.com/th?id=AMMS_107eb24c4eee21eab84096b5d69ab50e&amp;qlt=95</v>
    <v>489</v>
    <v>0</v>
    <v>https://www.bing.com/images/search?form=xlimg&amp;q=lyondellbasell</v>
    <v>Image of LyondellBasell Industries NV</v>
  </rv>
  <rv s="0">
    <v>https://www.bing.com/financeapi/forcetrigger?t=a1x8c7&amp;q=XNYS%3aLYB&amp;form=skydnc</v>
    <v>Learn more on Bing</v>
  </rv>
  <rv s="24">
    <v>en-US</v>
    <v>a1x8c7</v>
    <v>268435456</v>
    <v>1</v>
    <v>Powered by Refinitiv</v>
    <v>66</v>
    <v>LyondellBasell Industries NV (XNYS:LYB)</v>
    <v>3</v>
    <v>67</v>
    <v>Finance</v>
    <v>58</v>
    <v>110.97</v>
    <v>33.71</v>
    <v>1.5885</v>
    <v>0.6</v>
    <v>0</v>
    <v>5.5100000000000001E-3</v>
    <v>0</v>
    <v>USD</v>
    <v>LyondellBasell Industries N.V. is a plastics, chemicals and refining company. The Company operates through its Advanced Polymer Solutions segment. It produces olefins and polyethylene (PE) and polypropylene (PP), high density polyethylene (HDPE), low density polyethylene (LDPE) and linear low density polyethylene (LLDPE). It produces PP homopolymers, PP impact copolymers and PP random copolymers. PP compounds are produced from blends of polyolefins and additives and are sold to the automotive and home appliances industries. Its engineered composites are lightweight, materials that are used in infrastructure, aerospace and automotive applications such as headlamps. It also manufactures powders, which is a specialty particle materials used in coatings, rotational molding, toll compounding and other technical applications. Masterbatches is a coloring and additive materials used in the production of paper, paint and plastic goods around the world.</v>
    <v>19200</v>
    <v>New York Stock Exchange</v>
    <v>XNYS</v>
    <v>XNYS</v>
    <v>4th Floor, One Vine Street, LONDON, UNITED KINGDOM-NA, W1J0AH GB</v>
    <v>110.97</v>
    <v>490</v>
    <v>Chemicals</v>
    <v>Stock</v>
    <v>44266.900055635939</v>
    <v>491</v>
    <v>109.15</v>
    <v>36387040000</v>
    <v>LyondellBasell Industries NV</v>
    <v>LyondellBasell Industries NV</v>
    <v>109.54</v>
    <v>25.578499999999998</v>
    <v>108.9</v>
    <v>109.5</v>
    <v>109.5</v>
    <v>334132600</v>
    <v>LYB</v>
    <v>LyondellBasell Industries NV (XNYS:LYB)</v>
    <v>1494238</v>
    <v>1781627</v>
    <v>2009</v>
  </rv>
  <rv s="4">
    <v>492</v>
  </rv>
  <rv s="24">
    <v>en-US</v>
    <v>a269ec</v>
    <v>268435456</v>
    <v>1</v>
    <v>Powered by Refinitiv</v>
    <v>66</v>
    <v>EXXON MOBIL CORPORATION (XNYS:XOM)</v>
    <v>3</v>
    <v>67</v>
    <v>Finance</v>
    <v>58</v>
    <v>62.55</v>
    <v>30.11</v>
    <v>1.4301999999999999</v>
    <v>-0.46</v>
    <v>-3.2620000000000001E-4</v>
    <v>-7.4470000000000005E-3</v>
    <v>-0.02</v>
    <v>USD</v>
    <v>Exxon Mobil Corporation is engaged in energy business. The Company is engaged in the exploration, production, transportation and sale of crude oil and natural gas, and the manufacture, transportation and sale of petroleum products. The Company also manufactures and markets commodity petrochemicals, including olefins, aromatics, polyethylene and polypropylene plastics, and a range of specialty products. The Company's segments include Upstream, Downstream, Chemical, and Corporate and Financing. The Upstream segment operates to explore for and produce crude oil and natural gas. The Downstream operates to manufacture and sell petroleum products. The Chemical segment operates to manufacture and sell petrochemicals. The Company has exploration and development activities in projects located in the United States, Canada/South America, Europe, Africa, Asia and Australia/Oceania.</v>
    <v>72000</v>
    <v>New York Stock Exchange</v>
    <v>XNYS</v>
    <v>XNYS</v>
    <v>5959 LAS COLINAS BLVD, IRVING, TX, 75039-2298 US</v>
    <v>62.55</v>
    <v>316</v>
    <v>Oil &amp; Gas</v>
    <v>Stock</v>
    <v>44267.041438286717</v>
    <v>317</v>
    <v>61.26</v>
    <v>261502300000</v>
    <v>EXXON MOBIL CORPORATION</v>
    <v>EXXON MOBIL CORPORATION</v>
    <v>61.78</v>
    <v>0</v>
    <v>61.77</v>
    <v>61.31</v>
    <v>61.29</v>
    <v>4233483000</v>
    <v>XOM</v>
    <v>EXXON MOBIL CORPORATION (XNYS:XOM)</v>
    <v>24802645</v>
    <v>31970222</v>
    <v>1882</v>
  </rv>
  <rv s="4">
    <v>494</v>
  </rv>
  <rv s="0">
    <v>http://en.wikipedia.org/wiki/BASF</v>
    <v>Wikipedia</v>
  </rv>
  <rv s="1">
    <v>0</v>
    <v>496</v>
  </rv>
  <rv s="2">
    <v>6</v>
    <v>https://www.bing.com/th?id=AMMS_cb82172d724eb8cbbbcff70f7cef2a57&amp;qlt=95</v>
    <v>497</v>
    <v>0</v>
    <v>https://www.bing.com/images/search?form=xlimg&amp;q=basf</v>
    <v>Image of BASF SE</v>
  </rv>
  <rv s="0">
    <v>https://www.bing.com/financeapi/forcetrigger?t=af55zr&amp;q=XFRA%3aBAS&amp;form=skydnc</v>
    <v>Learn more on Bing</v>
  </rv>
  <rv s="26">
    <v>en-US</v>
    <v>af55zr</v>
    <v>268435456</v>
    <v>1</v>
    <v>Powered by Refinitiv</v>
    <v>70</v>
    <v>BASF SE (XFRA:BAS)</v>
    <v>3</v>
    <v>71</v>
    <v>Finance</v>
    <v>12</v>
    <v>95.7</v>
    <v>37.409999999999997</v>
    <v>1.3080000000000001</v>
    <v>0</v>
    <v>0</v>
    <v>EUR</v>
    <v>BASF SE is a Germany-based chemical company. The Company operates through six segments, which include Chemicals, Materials, Industrial Solutions, Surface Technologies, Nutrition &amp; Care and Agricultural Solutions. The Chemicals segment consists of the Petrochemicals and Intermediates divisions. The Materials segment consists of Performance Materials and Monomers divisions. The Industrial Solutions segment consists of Dispersions &amp; Pigments and Performance Chemicals divisions. The Surface Technologies segment consists of Catalysts and Coatings divisions. The Nutrition &amp; Care segment consists of Care Chemicals and Nutrition &amp; Health divisions. The Agricultural Solutions segment consists of Agricultural Solutions division, which focuses on provision of crop protection products and seeds.</v>
    <v>110302</v>
    <v>Deutsche Boerse AG</v>
    <v>XFRA</v>
    <v>XFRA</v>
    <v>Carl-Bosch-Str. 38, LUDWIGSHAFEN AM RHEIN, RHEINLAND-PFALZ, 67056 DE</v>
    <v>72.650000000000006</v>
    <v>498</v>
    <v>Chemicals</v>
    <v>Stock</v>
    <v>44266.791666666664</v>
    <v>499</v>
    <v>71.790000000000006</v>
    <v>BASF SE</v>
    <v>BASF SE</v>
    <v>72.5</v>
    <v>45.35</v>
    <v>72.28</v>
    <v>72.28</v>
    <v>918478700</v>
    <v>BAS</v>
    <v>BASF SE (XFRA:BAS)</v>
    <v>11975</v>
    <v>2008</v>
  </rv>
  <rv s="4">
    <v>500</v>
  </rv>
  <rv s="0">
    <v>http://ko.wikipedia.org/wiki/ENI</v>
    <v>Wikipedia</v>
  </rv>
  <rv s="1">
    <v>150</v>
    <v>502</v>
  </rv>
  <rv s="2">
    <v>6</v>
    <v>https://www.bing.com/th?id=AMMS_be30b96f66c635a9155d117f4ad432b8&amp;qlt=95</v>
    <v>503</v>
    <v>0</v>
    <v>https://www.bing.com/images/search?form=xlimg&amp;q=eni</v>
    <v>Image of Eni SpA</v>
  </rv>
  <rv s="0">
    <v>https://www.bing.com/financeapi/forcetrigger?t=a1rjbh&amp;q=XNYS%3aE&amp;form=skydnc</v>
    <v>Learn more on Bing</v>
  </rv>
  <rv s="27">
    <v>en-US</v>
    <v>a1rjbh</v>
    <v>268435456</v>
    <v>1</v>
    <v>Powered by Refinitiv</v>
    <v>72</v>
    <v>Eni SpA (XNYS:E)</v>
    <v>3</v>
    <v>73</v>
    <v>Finance</v>
    <v>58</v>
    <v>24.82</v>
    <v>12.1</v>
    <v>1.0358000000000001</v>
    <v>0.02</v>
    <v>0</v>
    <v>8.1470000000000002E-4</v>
    <v>0</v>
    <v>USD</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32177</v>
    <v>New York Stock Exchange</v>
    <v>XNYS</v>
    <v>XNYS</v>
    <v>Piazzale Mattei, 1, ROMA, ROMA, 00144 IT</v>
    <v>24.82</v>
    <v>504</v>
    <v>Oil &amp; Gas</v>
    <v>Stock</v>
    <v>44266.881944444445</v>
    <v>505</v>
    <v>24.51</v>
    <v>36849180000</v>
    <v>Eni SpA</v>
    <v>Eni SpA</v>
    <v>24.61</v>
    <v>0</v>
    <v>24.55</v>
    <v>24.57</v>
    <v>24.57</v>
    <v>3605595000</v>
    <v>E</v>
    <v>Eni SpA (XNYS:E)</v>
    <v>401953</v>
    <v>448341</v>
  </rv>
  <rv s="4">
    <v>506</v>
  </rv>
  <rv s="0">
    <v>https://www.bing.com/financeapi/forcetrigger?t=ab4bgh&amp;q=XTSX%3aKS&amp;form=skydnc</v>
    <v>Learn more on Bing</v>
  </rv>
  <rv s="28">
    <v>en-US</v>
    <v>ab4bgh</v>
    <v>268435456</v>
    <v>1</v>
    <v>Powered by Refinitiv</v>
    <v>74</v>
    <v>Klondike Silver Corp. (XTSX:KS)</v>
    <v>8</v>
    <v>75</v>
    <v>Finance</v>
    <v>21</v>
    <v>0.33500000000000002</v>
    <v>1.4999999999999999E-2</v>
    <v>2.1274999999999999</v>
    <v>-0.01</v>
    <v>-8.6957000000000007E-2</v>
    <v>CAD</v>
    <v>Klondike Silver Corp. is a Canada-based resource exploration-stage company. The Company is engaged in acquiring, exploring and developing its exploration and evaluation assets. The Company holds properties in British Columbia and Ontario. The Company's Slocan Silver Camp is located approximately 50 kilometers northwest of Nelson in south-eastern, British Columbia. The Company's claims in the Slocan Camp cover an area of approximately 100 square kilometers and include past-producing silver-lead-zinc prospects of the camp, including the Silvana Mine. The Slocan Camp includes a fully operational 100 tons per day mill situated at Sandon. The claims include legacy claims, crown-granted claims and acquired or converted mineral claims. It has an interest in approximately two properties around the Gowganda and Elk Lake silver camp areas of Ontario. It has over four Stump claims in the Yukon. The Company has no revenues from mineral producing operations.</v>
    <v>0</v>
    <v>TSX Venture Exchange</v>
    <v>XTSX</v>
    <v>XTSX</v>
    <v>750 Pender St W Suite 804, VANCOUVER, BC, V6C 2T8 CA</v>
    <v>0.12</v>
    <v>Metals &amp; Mining</v>
    <v>Stock</v>
    <v>44266.874594907407</v>
    <v>508</v>
    <v>0.1</v>
    <v>27156560</v>
    <v>Klondike Silver Corp.</v>
    <v>Klondike Silver Corp.</v>
    <v>0.12</v>
    <v>0.115</v>
    <v>0.105</v>
    <v>KS</v>
    <v>Klondike Silver Corp. (XTSX:KS)</v>
    <v>855423</v>
    <v>2005</v>
  </rv>
  <rv s="4">
    <v>509</v>
  </rv>
  <rv s="24">
    <v>en-US</v>
    <v>a1qlz2</v>
    <v>268435456</v>
    <v>1</v>
    <v>Powered by Refinitiv</v>
    <v>66</v>
    <v>CHEVRON CORPORATION (XNYS:CVX)</v>
    <v>3</v>
    <v>67</v>
    <v>Finance</v>
    <v>58</v>
    <v>112.55</v>
    <v>51.6</v>
    <v>1.3280000000000001</v>
    <v>-0.18</v>
    <v>3.6870000000000002E-3</v>
    <v>-1.616E-3</v>
    <v>0.41</v>
    <v>USD</v>
    <v>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and refined products; transporting of crude oil and refined products, and manufacturing and marketing of commodity petrochemicals.</v>
    <v>47736</v>
    <v>New York Stock Exchange</v>
    <v>XNYS</v>
    <v>XNYS</v>
    <v>6001 Bollinger Canyon Rd, SAN RAMON, CA, 94583-2324 US</v>
    <v>112.55</v>
    <v>322</v>
    <v>Oil &amp; Gas</v>
    <v>Stock</v>
    <v>44266.91512881875</v>
    <v>323</v>
    <v>110.89</v>
    <v>214540600000</v>
    <v>CHEVRON CORPORATION</v>
    <v>CHEVRON CORPORATION</v>
    <v>111.65</v>
    <v>0</v>
    <v>111.37</v>
    <v>111.19</v>
    <v>111.6</v>
    <v>1926377000</v>
    <v>CVX</v>
    <v>CHEVRON CORPORATION (XNYS:CVX)</v>
    <v>10989457</v>
    <v>12926474</v>
    <v>1926</v>
  </rv>
  <rv s="4">
    <v>511</v>
  </rv>
  <rv s="0">
    <v>http://en.wikipedia.org/wiki/Lanxess</v>
    <v>Wikipedia</v>
  </rv>
  <rv s="1">
    <v>0</v>
    <v>513</v>
  </rv>
  <rv s="2">
    <v>6</v>
    <v>https://www.bing.com/th?id=AMMS_9cc56a28e22b6dfaef3cbed60297f306&amp;qlt=95</v>
    <v>514</v>
    <v>0</v>
    <v>https://www.bing.com/images/search?form=xlimg&amp;q=lanxess</v>
    <v>Image of Lanxess AG</v>
  </rv>
  <rv s="0">
    <v>https://www.bing.com/financeapi/forcetrigger?t=afewyc&amp;q=XFRA%3aLXS&amp;form=skydnc</v>
    <v>Learn more on Bing</v>
  </rv>
  <rv s="29">
    <v>en-US</v>
    <v>afewyc</v>
    <v>268435456</v>
    <v>1</v>
    <v>Powered by Refinitiv</v>
    <v>76</v>
    <v>Lanxess AG (XFRA:LXS)</v>
    <v>3</v>
    <v>77</v>
    <v>Finance</v>
    <v>12</v>
    <v>72.86</v>
    <v>27.89</v>
    <v>1.5609999999999999</v>
    <v>0</v>
    <v>0</v>
    <v>EUR</v>
    <v>LANXESS AG is a Germany-based company engaged in the chemicals sector. It specializes in the development, manufacturing and marketing of chemical intermediates, additives, specialty chemicals and plastics. Its business activities are divided into four segments: Specialty Additives, responsible for manufacture of additives for the rubber and paint industries, among others; Advanced Intermediates, focused on the development of intermediates for the agricultural, plastics, chemicals, consumer goods, construction, tire and automotive industries, among others; Performance Chemicals, which offers material protection products, inorganic pigments, finishing agents for the leather industry and resins for water treatment, among others, and Engineering Materials, which produces technical plastics, glass fibers, fiber composites and elastomers on a urethane basis for application in the automotive, electronics and electrical engineering industries. It operates around 60 production sites worldwide.</v>
    <v>14351</v>
    <v>Deutsche Boerse AG</v>
    <v>XFRA</v>
    <v>XFRA</v>
    <v>Kennedyplatz 1, KOELN, NORDRHEIN-WESTFALEN, 50569 DE</v>
    <v>65.12</v>
    <v>515</v>
    <v>Chemicals</v>
    <v>Stock</v>
    <v>44266.791666666664</v>
    <v>516</v>
    <v>63.86</v>
    <v>Lanxess AG</v>
    <v>Lanxess AG</v>
    <v>65.12</v>
    <v>6.14</v>
    <v>64.400000000000006</v>
    <v>64.400000000000006</v>
    <v>87447850</v>
    <v>LXS</v>
    <v>Lanxess AG (XFRA:LXS)</v>
    <v>1071</v>
  </rv>
  <rv s="4">
    <v>517</v>
  </rv>
  <rv s="0">
    <v>http://en.wikipedia.org/wiki/Continental_AG</v>
    <v>Wikipedia</v>
  </rv>
  <rv s="1">
    <v>0</v>
    <v>519</v>
  </rv>
  <rv s="2">
    <v>6</v>
    <v>https://www.bing.com/th?id=AMMS_43d1602ee8a2327d5a152fd1247da60e&amp;qlt=95</v>
    <v>520</v>
    <v>0</v>
    <v>https://www.bing.com/images/search?form=xlimg&amp;q=continental+ag</v>
    <v>Image of Continental AG</v>
  </rv>
  <rv s="0">
    <v>https://www.bing.com/financeapi/forcetrigger?t=afr1pr&amp;q=XETR%3aCON&amp;form=skydnc</v>
    <v>Learn more on Bing</v>
  </rv>
  <rv s="16">
    <v>en-US</v>
    <v>afr1pr</v>
    <v>268435456</v>
    <v>1</v>
    <v>Powered by Refinitiv</v>
    <v>34</v>
    <v>Continental AG (XETR:CON)</v>
    <v>3</v>
    <v>35</v>
    <v>Finance</v>
    <v>12</v>
    <v>130.85</v>
    <v>51.45</v>
    <v>1.5270999999999999</v>
    <v>-2.5</v>
    <v>-2.1551999999999998E-2</v>
    <v>EUR</v>
    <v>Continental AG is a Germany-based company engaged in the automotive sector. The Company's segments include Chassis &amp; Safety, Powertrain, Interior, Tires, ContiTech and Other/consolidation. The Chassis &amp; Safety division develops, produces and markets intelligent systems. The Chassis &amp; Safety division develops, produces and markets intelligent systems to improve driving safety and vehicle dynamics. The Powertrain division integrates system solutions for the powertrains in vehicles of all classes. The Interior division provides information management in vehicles, and develops and produces information, communication and network solutions. The Tires division offers safety through short braking distances and grip, as well as reducing fuel consumption. The ContiTech division develops, manufactures and markets products for machine and plant engineering, mining, the automotive industry and other important industries.</v>
    <v>233688</v>
    <v>Xetra</v>
    <v>XETR</v>
    <v>XETR</v>
    <v>Vahrenwalder Strasse 9, HANNOVER, NIEDERSACHSEN, 30165 DE</v>
    <v>116.6</v>
    <v>521</v>
    <v>Automobiles &amp; Auto Parts</v>
    <v>Stock</v>
    <v>44266.8125</v>
    <v>522</v>
    <v>112.2</v>
    <v>23200690000</v>
    <v>Continental AG</v>
    <v>Continental AG</v>
    <v>116.5</v>
    <v>10.95</v>
    <v>116</v>
    <v>113.5</v>
    <v>200006000</v>
    <v>CON</v>
    <v>Continental AG (XETR:CON)</v>
    <v>1041627</v>
  </rv>
  <rv s="4">
    <v>523</v>
  </rv>
  <rv s="0">
    <v>https://www.bing.com/financeapi/forcetrigger?t=bqbzbh&amp;q=XFRA%3aBGTA&amp;form=skydnc</v>
    <v>Learn more on Bing</v>
  </rv>
  <rv s="30">
    <v>en-US</v>
    <v>bqbzbh</v>
    <v>268435456</v>
    <v>1</v>
    <v>Powered by Refinitiv</v>
    <v>78</v>
    <v>BRIDGESTONE CORPORATION (XFRA:BGTA)</v>
    <v>8</v>
    <v>79</v>
    <v>Finance</v>
    <v>12</v>
    <v>0.89959999999999996</v>
    <v>-0.6</v>
    <v>-3.5088000000000001E-2</v>
    <v>EUR</v>
    <v>BRIDGESTONE CORPORATION is a Japan-based company principally engaged in the tire business. The Company operates its business through two business segments. Tire segment is involved in the provision of tire tubes for passenger cars, trucks, buses, construction and mining vehicles, industrial vehicles, agricultural machinery, aircraft and motorcycles. The Segment also provides tire related products, retread materials and related technologies, automobile maintenance and repair services, as well as tire raw materials. Diversification segment provides chemical products, such as automobile related parts, urethane foam and related goods, electronic precision parts, industrial materials related goods and building materials related products, roofing materials, as well as sports goods, such as golf balls and golf clubs. The Segment also provides bicycles and bicycle-related products and conducts finance business.</v>
    <v>143589</v>
    <v>Deutsche Boerse AG</v>
    <v>XFRA</v>
    <v>XFRA</v>
    <v>20F-24F, Tokyo Square Garden, 3-1-1, Kyobashi, CHUO-KU, TOKYO-TO, 104-8340 JP</v>
    <v>16.5</v>
    <v>Automobiles &amp; Auto Parts</v>
    <v>Stock</v>
    <v>44266.791666666664</v>
    <v>525</v>
    <v>16.399999999999999</v>
    <v>3191659000000</v>
    <v>BRIDGESTONE CORPORATION</v>
    <v>BRIDGESTONE CORPORATION</v>
    <v>16.399999999999999</v>
    <v>45.25</v>
    <v>17.100000000000001</v>
    <v>16.5</v>
    <v>713698200</v>
    <v>BGTA</v>
    <v>BRIDGESTONE CORPORATION (XFRA:BGTA)</v>
    <v>10</v>
    <v>1931</v>
  </rv>
  <rv s="4">
    <v>526</v>
  </rv>
  <rv s="0">
    <v>http://en.wikipedia.org/wiki/Michelin</v>
    <v>Wikipedia</v>
  </rv>
  <rv s="1">
    <v>0</v>
    <v>528</v>
  </rv>
  <rv s="2">
    <v>6</v>
    <v>https://www.bing.com/th?id=AMMS_cae8540a504aa21835b288c8912f16fb&amp;qlt=95</v>
    <v>529</v>
    <v>0</v>
    <v>https://www.bing.com/images/search?form=xlimg&amp;q=michelin+tire+company</v>
    <v>Image of Compagnie Generale des Etablissements Michelin SCA</v>
  </rv>
  <rv s="0">
    <v>https://www.bing.com/financeapi/forcetrigger?t=bx94fr&amp;q=XPAR%3aMLNV&amp;form=skydnc</v>
    <v>Learn more on Bing</v>
  </rv>
  <rv s="31">
    <v>en-US</v>
    <v>bx94fr</v>
    <v>268435456</v>
    <v>1</v>
    <v>Powered by Refinitiv</v>
    <v>80</v>
    <v>Compagnie Generale des Etablissements Michelin SCA (XPAR:MLNV)</v>
    <v>3</v>
    <v>81</v>
    <v>Finance</v>
    <v>12</v>
    <v>126.5</v>
    <v>101</v>
    <v>0.96609999999999996</v>
    <v>0.9</v>
    <v>7.3769999999999999E-3</v>
    <v>EUR</v>
    <v>Compagnie Generale des Etablissements Michelin SCA is a France-based mobility company. It operates through three segments: Automotive, Road Transportation and Specialty Businesses. Automotive, which comprises the business lines Automotive business to customers (B2C) Global Brands, Automotive B2C Regional Brands, Automotive Original Equipment and Mobility Experiences. Road Transportation comprises the business lines Long Distance Transportation, Urban Transportation and Services &amp; Solutions. Specialty Businesses comprises the business lines Mining, Off-Highway Transportation, Two-Wheel, Aircraft and High-Tech Materials. The Company provides different kind of tires and related products and services through a dealership network. Its service offering includes truck driver assistance with Michelin Euro Assist, fleet tire advice, maintenance and management services and mobility assistance services, among others. Additionally, it provides branded lifestyle products and high-tech materials.</v>
    <v>124000</v>
    <v>Euronext Paris</v>
    <v>XPAR</v>
    <v>XPAR</v>
    <v>23 place des Carmes-Dechaux, Clermont-Ferrand Cedex 9, CLERMONT-FERRAND, AUVERGNE-RHONE-ALPES, 63040 FR</v>
    <v>122.9</v>
    <v>530</v>
    <v>Automobiles &amp; Auto Parts</v>
    <v>Stock</v>
    <v>44265.708333333336</v>
    <v>531</v>
    <v>122.9</v>
    <v>Compagnie Generale des Etablissements Michelin SCA</v>
    <v>Compagnie Generale des Etablissements Michelin SCA</v>
    <v>122.9</v>
    <v>122</v>
    <v>122.9</v>
    <v>178340100</v>
    <v>MLNV</v>
    <v>Compagnie Generale des Etablissements Michelin SCA (XPAR:MLNV)</v>
    <v>3</v>
    <v>1955</v>
  </rv>
  <rv s="4">
    <v>532</v>
  </rv>
  <rv s="0">
    <v>https://www.bing.com/financeapi/forcetrigger?t=ayvjjc&amp;q=OTCM%3aYORUY&amp;form=skydnc</v>
    <v>Learn more on Bing</v>
  </rv>
  <rv s="6">
    <v>en-US</v>
    <v>ayvjjc</v>
    <v>268435456</v>
    <v>1</v>
    <v>Powered by Refinitiv</v>
    <v>10</v>
    <v>The Yokohama Rubber Company, Limited (OTCM:YORUY)</v>
    <v>8</v>
    <v>11</v>
    <v>Finance</v>
    <v>12</v>
    <v>17.3</v>
    <v>12.6</v>
    <v>1.6416999999999999</v>
    <v>0.97</v>
    <v>6.2865000000000004E-2</v>
    <v>USD</v>
    <v>The Yokohama Rubber Company, Limited operates tire, MB and ATG businesses. The Company operates through three business segments. The Tire segment is mainly engaged in the manufacture and sale of tire tubes, aluminum wheels and automobile products for cars, trucks, buses, construction vehicles and industrial vehicles. The MB segment is engaged in the manufacture and sale of conveyor belts, rubber plates, hoses, fenders, oil spill booms, marine hoses, moldings, air springs, highway joints, bridge rubber bearings, building seismic isolation laminated rubber, waterproof materials, water stop materials, insulation and vibration control products, adhesives, sealing materials and aerospace parts, among others. The ATG segment provides tires for agriculture, industrial vehicles, construction vehicles and forestry machineries. The Company is also engaged in the manufacture and sale of sports goods, the provision of information processing services, as well as real estate leasing business.</v>
    <v>27428</v>
    <v>OTC Markets</v>
    <v>OTCM</v>
    <v>OTCM</v>
    <v>5-36-11, Shimbashi, MINATO-KU, TOKYO-TO, 105-8685 JP</v>
    <v>17.3</v>
    <v>Automobiles &amp; Auto Parts</v>
    <v>Stock</v>
    <v>44246.048611111109</v>
    <v>534</v>
    <v>16.399999999999999</v>
    <v>The Yokohama Rubber Company, Limited</v>
    <v>The Yokohama Rubber Company, Limited</v>
    <v>17.3</v>
    <v>15.43</v>
    <v>16.399999999999999</v>
    <v>169549100</v>
    <v>YORUY</v>
    <v>The Yokohama Rubber Company, Limited (OTCM:YORUY)</v>
    <v>1</v>
    <v>1917</v>
  </rv>
  <rv s="4">
    <v>535</v>
  </rv>
  <rv s="0">
    <v>https://www.bing.com/financeapi/forcetrigger?t=ajg4zr&amp;q=XMIL%3aPIRC&amp;form=skydnc</v>
    <v>Learn more on Bing</v>
  </rv>
  <rv s="9">
    <v>en-US</v>
    <v>ajg4zr</v>
    <v>268435456</v>
    <v>1</v>
    <v>Powered by Refinitiv</v>
    <v>16</v>
    <v>Pirelli &amp; C SpA (XMIL:PIRC)</v>
    <v>8</v>
    <v>36</v>
    <v>Finance</v>
    <v>37</v>
    <v>5.1959999999999997</v>
    <v>3.0390000000000001</v>
    <v>1.0257000000000001</v>
    <v>-4.4999999999999998E-2</v>
    <v>-9.0930000000000004E-3</v>
    <v>EUR</v>
    <v>Pirelli &amp; C SpA is an Italy-based company. It is a tire player. The Company is the global player focused on the consumer tire market, which includes tiers for cars, motorcycles and bicycles. The tire activity consists of two main segments: the Consumer segment focuses on tires for consumer cars, motor vehicles, sports utility vehicles (SUVs), light commercial vehicles and motorcycles; and the Industrial segment, manufacturing tires for buses, heavy trucks and agricultural machinery. Its products are used by car maker partners such as Bentley, Aston Martin and Porsche, among others. Through its subsidiaries Pirelli &amp; C. Eco Technology SpA, Pirelli &amp; C. Ambiente SpA and PZero Srl, it is active in emissions control technologies, renewable energy sources and fashion. In addition, Pirelli &amp; C SpA focuses on the partnerships with car and motorcycle manufacturers, technological innovation and wide portfolio of performance and customized products.</v>
    <v>30154</v>
    <v>Borsa Italiana</v>
    <v>XMIL</v>
    <v>XMIL</v>
    <v>Viale Piero e Alberto Pirelli n. 25, MILANO, MILANO, 20126 IT</v>
    <v>5.1959999999999997</v>
    <v>Automobiles &amp; Auto Parts</v>
    <v>Stock</v>
    <v>44266.704861111109</v>
    <v>537</v>
    <v>4.8390000000000004</v>
    <v>4949000000</v>
    <v>Pirelli &amp; C SpA</v>
    <v>Pirelli &amp; C SpA</v>
    <v>5.0119999999999996</v>
    <v>163.4667</v>
    <v>4.9489999999999998</v>
    <v>4.9039999999999999</v>
    <v>1000000000</v>
    <v>PIRC</v>
    <v>Pirelli &amp; C SpA (XMIL:PIRC)</v>
    <v>7836010</v>
  </rv>
  <rv s="4">
    <v>538</v>
  </rv>
  <rv s="0">
    <v>https://www.bing.com/financeapi/forcetrigger?t=ajqy77&amp;q=XKRX%3a161390&amp;form=skydnc</v>
    <v>Learn more on Bing</v>
  </rv>
  <rv s="8">
    <v>en-US</v>
    <v>ajqy77</v>
    <v>268435456</v>
    <v>1</v>
    <v>Powered by Refinitiv</v>
    <v>13</v>
    <v>HANKOOK TIRE &amp; TECHNOLOGY CO., LTD. (XKRX:161390)</v>
    <v>8</v>
    <v>82</v>
    <v>Finance</v>
    <v>83</v>
    <v>54000</v>
    <v>15050</v>
    <v>1.1315</v>
    <v>-350</v>
    <v>-7.659E-3</v>
    <v>KRW</v>
    <v>Hankook Tire &amp; Technology Co Ltd, formerly Hankook Tire Co Ltd, is a Korea-based company mainly engaged in the production and sale of tires. The Company operates its business through two segments. The Tire segment is involved of the manufacturing and sale of tires, batteries and tubes. Tires include tire for passenger cars, trucks, buses, industrial vehicles, sport utility vehicles (SUVs). The Non-Tire segment is involved of the manufacturing and sale of tire production equipment, as well as molds for machinery and tires. In addition, the Company is engaged in the provision of car maintenance services, as well as office leasing. The Company sells its products in domestic and overseas markets such as America and China.</v>
    <v>7019</v>
    <v>Korea Stock Exchange</v>
    <v>XKRX</v>
    <v>XKRX</v>
    <v>286, Pangyo-ro, Bundang-gu, SEONGNAM, GYEONGGI-DO, 13494 KR</v>
    <v>46300</v>
    <v>Automobiles &amp; Auto Parts</v>
    <v>Stock</v>
    <v>44267.192546296297</v>
    <v>540</v>
    <v>45200</v>
    <v>5512441000000</v>
    <v>HANKOOK TIRE &amp; TECHNOLOGY CO., LTD.</v>
    <v>HANKOOK TIRE &amp; TECHNOLOGY CO., LTD.</v>
    <v>45700</v>
    <v>13.49</v>
    <v>45700</v>
    <v>45350</v>
    <v>123875100</v>
    <v>161390</v>
    <v>HANKOOK TIRE &amp; TECHNOLOGY CO., LTD. (XKRX:161390)</v>
    <v>168922</v>
    <v>2012</v>
  </rv>
  <rv s="4">
    <v>541</v>
  </rv>
  <rv s="0">
    <v>https://www.bing.com/financeapi/forcetrigger?t=a1slur&amp;q=XNYS%3aFBHS&amp;form=skydnc</v>
    <v>Learn more on Bing</v>
  </rv>
  <rv s="21">
    <v>en-US</v>
    <v>a1slur</v>
    <v>268435456</v>
    <v>1</v>
    <v>Powered by Refinitiv</v>
    <v>56</v>
    <v>FORTUNE BRANDS HOME &amp; SECURITY, INC. (XNYS:FBHS)</v>
    <v>8</v>
    <v>57</v>
    <v>Finance</v>
    <v>58</v>
    <v>93.4</v>
    <v>33.9</v>
    <v>1.6286</v>
    <v>-0.44</v>
    <v>0</v>
    <v>-4.895E-3</v>
    <v>0</v>
    <v>USD</v>
    <v>Fortune Brands Home &amp; Security, Inc. is a home and security products company. The Company operates in three segments: Cabinets, Plumbing and Outdoors &amp; Security. Cabinets segment manufactures semi-custom and custom cabinetry, as well as vanities, for the kitchen, bath and other parts of the home under the Diamond, Aristokraft, Mid-Continent, Kitchen Craft, Homecrest, Omega, StarMark, Schrock, Decora and Mantra brands. Plumbing segment manufactures or assembles and sells faucets, accessories, kitchen sinks and waste disposals under the Moen, Riobel, Victoria+Albert, Perrin &amp; Rowe and Shaws brands. Outdoors &amp; Security segment manufactures and sells fiberglass and steel entry door systems under the Therma-Tru brand name, composite decking and railing under the Fiberon brand name, and urethane millwork under the Fypon brand name. It also manufactures, sources and distributes locks, safety and security devices, and electronic security products under the Master Lock and American Lock brands.</v>
    <v>27500</v>
    <v>New York Stock Exchange</v>
    <v>XNYS</v>
    <v>XNYS</v>
    <v>520 Lake Cook Rd, DEERFIELD, IL, 60015 US</v>
    <v>91.34</v>
    <v>Homebuilding &amp; Construction Supplies</v>
    <v>Stock</v>
    <v>44267.000000034372</v>
    <v>543</v>
    <v>89.13</v>
    <v>12464710000</v>
    <v>FORTUNE BRANDS HOME &amp; SECURITY, INC.</v>
    <v>FORTUNE BRANDS HOME &amp; SECURITY, INC.</v>
    <v>90.72</v>
    <v>22.7224</v>
    <v>89.89</v>
    <v>89.45</v>
    <v>89.45</v>
    <v>138666300</v>
    <v>FBHS</v>
    <v>FORTUNE BRANDS HOME &amp; SECURITY, INC. (XNYS:FBHS)</v>
    <v>755228</v>
    <v>920817</v>
    <v>1988</v>
  </rv>
  <rv s="4">
    <v>544</v>
  </rv>
  <rv s="0">
    <v>http://en.wikipedia.org/wiki/Whirlpool_Corporation</v>
    <v>Wikipedia</v>
  </rv>
  <rv s="1">
    <v>0</v>
    <v>546</v>
  </rv>
  <rv s="2">
    <v>6</v>
    <v>https://www.bing.com/th?id=AMMS_1dcd5195eaa80f2281cc7a682a518bfc&amp;qlt=95</v>
    <v>547</v>
    <v>0</v>
    <v>https://www.bing.com/images/search?form=xlimg&amp;q=whirlpool+corporation</v>
    <v>Image of WHIRLPOOL CORPORATION</v>
  </rv>
  <rv s="0">
    <v>https://www.bing.com/financeapi/forcetrigger?t=a25vnm&amp;q=XNYS%3aWHR&amp;form=skydnc</v>
    <v>Learn more on Bing</v>
  </rv>
  <rv s="24">
    <v>en-US</v>
    <v>a25vnm</v>
    <v>268435456</v>
    <v>1</v>
    <v>Powered by Refinitiv</v>
    <v>66</v>
    <v>WHIRLPOOL CORPORATION (XNYS:WHR)</v>
    <v>3</v>
    <v>84</v>
    <v>Finance</v>
    <v>58</v>
    <v>214.68</v>
    <v>64</v>
    <v>1.8678999999999999</v>
    <v>0.91</v>
    <v>0</v>
    <v>4.4460000000000003E-3</v>
    <v>0</v>
    <v>USD</v>
    <v>Whirlpool Corporation is a manufacturer and marketer of home appliances. The Company's segments include North America; Europe, Middle East and Africa (EMEA); Latin America, and Asia. In North America, the Company markets and distributes home appliances and small domestic appliances under a range of brand names. In EMEA, it markets and distributes its home appliances primarily under the Whirlpool, Bauknecht, Ignis, Maytag, Laden, Indesit and Privileg brand names, and domestic appliances under the KitchenAid, Hotpoint and Hotpoint-Ariston brand names. In Latin America, it markets and distributes its home appliances and small domestic appliances primarily under the Consul, Brastemp, Whirlpool and KitchenAid brand names. The Company markets and distributes its products in Asia primarily under the Whirlpool, Maytag, KitchenAid, Amana, Bauknecht, Jenn-Air, Diqua and Royalstar brand names. It manufactures and markets a line of home appliances and related products.</v>
    <v>78000</v>
    <v>New York Stock Exchange</v>
    <v>XNYS</v>
    <v>XNYS</v>
    <v>2000 N M 63, BENTON HARBOR, MI, 49022-2692 US</v>
    <v>208.87</v>
    <v>548</v>
    <v>Household Goods</v>
    <v>Stock</v>
    <v>44267</v>
    <v>549</v>
    <v>204.54</v>
    <v>12848700000</v>
    <v>WHIRLPOOL CORPORATION</v>
    <v>WHIRLPOOL CORPORATION</v>
    <v>205.94</v>
    <v>12.0342</v>
    <v>204.69</v>
    <v>205.6</v>
    <v>205.6</v>
    <v>62771520</v>
    <v>WHR</v>
    <v>WHIRLPOOL CORPORATION (XNYS:WHR)</v>
    <v>480789</v>
    <v>638987</v>
    <v>1955</v>
  </rv>
  <rv s="4">
    <v>550</v>
  </rv>
  <rv s="24">
    <v>en-US</v>
    <v>a1xlk2</v>
    <v>268435456</v>
    <v>1</v>
    <v>Powered by Refinitiv</v>
    <v>66</v>
    <v>MOHAWK INDUSTRIES, INC. (XNYS:MHK)</v>
    <v>3</v>
    <v>67</v>
    <v>Finance</v>
    <v>58</v>
    <v>192.57</v>
    <v>56.62</v>
    <v>1.5626</v>
    <v>0.79</v>
    <v>0</v>
    <v>4.2709999999999996E-3</v>
    <v>0</v>
    <v>USD</v>
    <v>Mohawk Industries, Inc. is a flooring manufacturer that creates products for residential and commercial spaces around the world. The Company' segments include Global Ceramic, Flooring North America (Flooring NA) and Flooring Rest of the World (Flooring ROW). Its manufacturing and distribution processes provide carpet, rugs, ceramic tile, laminate, wood, stone, luxury vinyl tile and vinyl flooring. The Global Ceramic segment designs, manufactures, sources, distributes and markets a line of ceramic tile, porcelain tile and natural stone products used in the residential and commercial markets for both remodeling and new construction. The Flooring NA segment designs, manufactures, sources, distributes and markets carpet, laminate, carpet pad, rugs, hardwood and vinyl. The Flooring ROW segment designs, manufactures, sources, distributes and markets laminate, hardwood flooring, roofing elements, insulation boards, medium-density fiberboard (MDF), chipboards, and vinyl flooring products.</v>
    <v>42000</v>
    <v>New York Stock Exchange</v>
    <v>XNYS</v>
    <v>XNYS</v>
    <v>160 S INDUSTRIAL BLVD, PO BOX 12069, CALHOUN, GA, 30701-3030 US</v>
    <v>186.83199999999999</v>
    <v>3</v>
    <v>Household Goods</v>
    <v>Stock</v>
    <v>44267.000000046093</v>
    <v>4</v>
    <v>181.93</v>
    <v>12991170000</v>
    <v>MOHAWK INDUSTRIES, INC.</v>
    <v>MOHAWK INDUSTRIES, INC.</v>
    <v>185.02</v>
    <v>25.7805</v>
    <v>184.99</v>
    <v>185.78</v>
    <v>185.78</v>
    <v>70226350</v>
    <v>MHK</v>
    <v>MOHAWK INDUSTRIES, INC. (XNYS:MHK)</v>
    <v>395820</v>
    <v>602683</v>
    <v>1988</v>
  </rv>
  <rv s="4">
    <v>552</v>
  </rv>
  <rv s="0">
    <v>https://www.bing.com/financeapi/forcetrigger?t=a2nq5r&amp;q=OTCM%3aMAWHY&amp;form=skydnc</v>
    <v>Learn more on Bing</v>
  </rv>
  <rv s="32">
    <v>en-US</v>
    <v>a2nq5r</v>
    <v>268435456</v>
    <v>1</v>
    <v>Powered by Refinitiv</v>
    <v>85</v>
    <v>Man Wah Holdings Limited (OTCM:MAWHY)</v>
    <v>8</v>
    <v>86</v>
    <v>Finance</v>
    <v>87</v>
    <v>54.67</v>
    <v>10.182499999999999</v>
    <v>1.292</v>
    <v>2.5000000000000001E-2</v>
    <v>3.7444999999999999E-2</v>
    <v>6.1219999999999992E-4</v>
    <v>1.53</v>
    <v>USD</v>
    <v>Man Wah Holdings Limited is an investment holding company principally engaged in the production and sale of sofa products. The Company operates its business through three segments. The North America Market segment is engaged in the manufacture and sales of sofas and related products for customers located in the United States of America (U.S.), Canada and other North America countries. The Europe and Other Overseas Markets segment is engaged in the manufacture and sales of sofas and related products for customers located overseas except for those customers located in the North America market. The China Market is engaged in the manufacture and distribution of sofas and related products, mattress and bedding products in Mainland China, Hong Kong and Taiwan.</v>
    <v>27992</v>
    <v>OTC Markets</v>
    <v>OTCM</v>
    <v>OTCM</v>
    <v>1/F, Wah Lai Industrial Center, 10-14 Kwei Tei Street, Fotan, New Territories HK</v>
    <v>40.86</v>
    <v>Household Goods</v>
    <v>Stock</v>
    <v>44267.048611111109</v>
    <v>554</v>
    <v>40.86</v>
    <v>59982210000</v>
    <v>Man Wah Holdings Limited</v>
    <v>Man Wah Holdings Limited</v>
    <v>40.86</v>
    <v>40.835000000000001</v>
    <v>40.86</v>
    <v>42.39</v>
    <v>3956610000</v>
    <v>MAWHY</v>
    <v>Man Wah Holdings Limited (OTCM:MAWHY)</v>
    <v>755</v>
    <v>2004</v>
  </rv>
  <rv s="4">
    <v>555</v>
  </rv>
  <rv s="0">
    <v>https://www.bing.com/financeapi/forcetrigger?t=a24fvh&amp;q=XNYS%3aTPX&amp;form=skydnc</v>
    <v>Learn more on Bing</v>
  </rv>
  <rv s="21">
    <v>en-US</v>
    <v>a24fvh</v>
    <v>268435456</v>
    <v>1</v>
    <v>Powered by Refinitiv</v>
    <v>56</v>
    <v>TEMPUR SEALY INTERNATIONAL, INC. (XNYS:TPX)</v>
    <v>8</v>
    <v>57</v>
    <v>Finance</v>
    <v>58</v>
    <v>38.07</v>
    <v>5.5</v>
    <v>2.0613999999999999</v>
    <v>0.28000000000000003</v>
    <v>-8.1019999999999996E-4</v>
    <v>7.6189999999999999E-3</v>
    <v>-0.03</v>
    <v>USD</v>
    <v>Tempur Sealy International, Inc. is a bedding manufacturer. The Company develops, manufactures, markets and distributes bedding products. The Company operates in two segments: North America and International. The North America segment consists of Tempur and Sealy manufacturing and distribution subsidiaries, joint ventures and licensees located in the United States and Canada. Its International segment consists of Tempur and Sealy manufacturing and distribution subsidiaries, joint ventures and licensees located in Europe, Asia-Pacific and Latin America. Its brand portfolio includes TEMPUR, Tempur-Pedic, Sealy, Sealy Posturepedic, and Stearns &amp; Foster. It offers its products in over two categories, including Bedding, which includes mattresses, foundations and adjustable foundations, and Other, which includes pillows, mattress covers, sheets, cushions and various other comfort products. As of December 31, 2016, it sold its products across the globe in approximately 100 countries.</v>
    <v>9000</v>
    <v>New York Stock Exchange</v>
    <v>XNYS</v>
    <v>XNYS</v>
    <v>1000 Tempur Way, LEXINGTON, KY, 40511-1386 US</v>
    <v>37.53</v>
    <v>Household Goods</v>
    <v>Stock</v>
    <v>44267.008062117966</v>
    <v>557</v>
    <v>36.802</v>
    <v>7546429000</v>
    <v>TEMPUR SEALY INTERNATIONAL, INC.</v>
    <v>TEMPUR SEALY INTERNATIONAL, INC.</v>
    <v>37.28</v>
    <v>22.471699999999998</v>
    <v>36.75</v>
    <v>37.03</v>
    <v>37</v>
    <v>205345000</v>
    <v>TPX</v>
    <v>TEMPUR SEALY INTERNATIONAL, INC. (XNYS:TPX)</v>
    <v>2048738</v>
    <v>2643406</v>
    <v>2002</v>
  </rv>
  <rv s="4">
    <v>558</v>
  </rv>
  <rv s="0">
    <v>https://www.bing.com/financeapi/forcetrigger?t=a2k7yc&amp;q=OTCM%3aHWDJY&amp;form=skydnc</v>
    <v>Learn more on Bing</v>
  </rv>
  <rv s="6">
    <v>en-US</v>
    <v>a2k7yc</v>
    <v>268435456</v>
    <v>1</v>
    <v>Powered by Refinitiv</v>
    <v>10</v>
    <v>HOWDEN JOINERY GROUP PLC (OTCM:HWDJY)</v>
    <v>8</v>
    <v>11</v>
    <v>Finance</v>
    <v>12</v>
    <v>39.5</v>
    <v>20</v>
    <v>0.76680000000000004</v>
    <v>0.25</v>
    <v>6.3690000000000005E-3</v>
    <v>USD</v>
    <v>Howden Joinery Group Plc is a manufacturer and supplier of fitted kitchens, appliances and joinery products. The Company is engaged in the sale of kitchens and joinery products, along with the associated manufacture, sourcing and distribution of these products. It offers products in categories, such as kitchen collection, including inclusive cabinets, accessories, handles and taps; appliance collection, including ovens, hobs, extractors, refrigeration, dishwashers, laundry; doors and joinery collection, including internal doors, sliding wardrobe doors, external doors, door frames, linings and casings, and moldings; hardware collection, including door handles, door furniture, door security, and tools and accessories; flooring collections, including laminate flooring and accessories, and bathroom cabinet collection, including bathroom accessories, bathroom handles and bathroom worktops. Its operations are located in the United Kingdom, France, Belgium, the Netherlands and Germany.</v>
    <v>10004</v>
    <v>OTC Markets</v>
    <v>OTCM</v>
    <v>OTCM</v>
    <v>40 Portman Square, LONDON, UNITED KINGDOM-NA, W1H 6LT GB</v>
    <v>39.5</v>
    <v>Homebuilding &amp; Construction Supplies</v>
    <v>Stock</v>
    <v>44240.048611111109</v>
    <v>560</v>
    <v>39.5</v>
    <v>HOWDEN JOINERY GROUP PLC</v>
    <v>HOWDEN JOINERY GROUP PLC</v>
    <v>39.5</v>
    <v>39.25</v>
    <v>39.5</v>
    <v>597088600</v>
    <v>HWDJY</v>
    <v>HOWDEN JOINERY GROUP PLC (OTCM:HWDJY)</v>
    <v>126</v>
    <v>1987</v>
  </rv>
  <rv s="4">
    <v>561</v>
  </rv>
  <rv s="0">
    <v>http://en.wikipedia.org/wiki/Leggett_&amp;_Platt</v>
    <v>Wikipedia</v>
  </rv>
  <rv s="1">
    <v>0</v>
    <v>563</v>
  </rv>
  <rv s="2">
    <v>6</v>
    <v>https://www.bing.com/th?id=AMMS_5f290625ab5819a7bcff05b4ca0a36d2&amp;qlt=95</v>
    <v>564</v>
    <v>0</v>
    <v>https://www.bing.com/images/search?form=xlimg&amp;q=leggett+%26+platt</v>
    <v>Image of LEGGETT &amp; PLATT, INCORPORATED</v>
  </rv>
  <rv s="0">
    <v>https://www.bing.com/financeapi/forcetrigger?t=a1wu4c&amp;q=XNYS%3aLEG&amp;form=skydnc</v>
    <v>Learn more on Bing</v>
  </rv>
  <rv s="24">
    <v>en-US</v>
    <v>a1wu4c</v>
    <v>268435456</v>
    <v>1</v>
    <v>Powered by Refinitiv</v>
    <v>66</v>
    <v>LEGGETT &amp; PLATT, INCORPORATED (XNYS:LEG)</v>
    <v>3</v>
    <v>67</v>
    <v>Finance</v>
    <v>58</v>
    <v>50</v>
    <v>22.03</v>
    <v>1.5146999999999999</v>
    <v>-0.94</v>
    <v>6.2010000000000006E-4</v>
    <v>-1.9059E-2</v>
    <v>0.03</v>
    <v>USD</v>
    <v>Leggett &amp; Platt, Incorporated is a manufacturer that conceives, designs and produces a range of engineered components and products found in homes, offices and automobiles. The Company operates in four segments: Residential Furnishings, Commercial Products, Industrial Materials and Specialized Products. Its brands include ComfortCore, Mira-Coil, VertiCoil, Quantum, Nanocoil, Lura-Flex and Active Support Technology, which includes mattress innersprings; Semi-Flex, which includes box spring components and foundations; Spuhl, which includes mattress innerspring manufacturing machines; Wall Hugger, which includes recliner chair mechanisms; Super Sagless, which includes motion and sofa sleeper mechanisms; No-Sag, which includes wire forms used in seating; LPSense, which includes capacitive sensing; Hanes, which includes fabric materials; Schukra, Pullmaflex and Flex-O-Lator, which includes automotive seating products, and Gribetz and Porter, which includes quilting and sewing machines.</v>
    <v>20400</v>
    <v>New York Stock Exchange</v>
    <v>XNYS</v>
    <v>XNYS</v>
    <v>No. 1 Leggett Road, CARTHAGE, MO, 64836 US</v>
    <v>49.79</v>
    <v>565</v>
    <v>Household Goods</v>
    <v>Stock</v>
    <v>44267.000000080472</v>
    <v>566</v>
    <v>48.38</v>
    <v>6558939000</v>
    <v>LEGGETT &amp; PLATT, INCORPORATED</v>
    <v>LEGGETT &amp; PLATT, INCORPORATED</v>
    <v>49.2</v>
    <v>26.365500000000001</v>
    <v>49.32</v>
    <v>48.38</v>
    <v>48.41</v>
    <v>132987400</v>
    <v>LEG</v>
    <v>LEGGETT &amp; PLATT, INCORPORATED (XNYS:LEG)</v>
    <v>1041183</v>
    <v>999978</v>
    <v>1901</v>
  </rv>
  <rv s="4">
    <v>567</v>
  </rv>
  <rv s="0">
    <v>https://www.bing.com/financeapi/forcetrigger?t=a2k7vh&amp;q=OTCM%3aHWDJF&amp;form=skydnc</v>
    <v>Learn more on Bing</v>
  </rv>
  <rv s="33">
    <v>en-US</v>
    <v>a2k7vh</v>
    <v>268435456</v>
    <v>1</v>
    <v>Powered by Refinitiv</v>
    <v>88</v>
    <v>HOWDEN JOINERY GROUP PLC (OTCM:HWDJF)</v>
    <v>8</v>
    <v>89</v>
    <v>Finance</v>
    <v>12</v>
    <v>10.48</v>
    <v>4.5199999999999996</v>
    <v>0.76680000000000004</v>
    <v>-0.41639999999999999</v>
    <v>-4.2636E-2</v>
    <v>USD</v>
    <v>Howden Joinery Group Plc is a manufacturer and supplier of fitted kitchens, appliances and joinery products. The Company is engaged in the sale of kitchens and joinery products, along with the associated manufacture, sourcing and distribution of these products. It offers products in categories, such as kitchen collection, including inclusive cabinets, accessories, handles and taps; appliance collection, including ovens, hobs, extractors, refrigeration, dishwashers, laundry; doors and joinery collection, including internal doors, sliding wardrobe doors, external doors, door frames, linings and casings, and moldings; hardware collection, including door handles, door furniture, door security, and tools and accessories; flooring collections, including laminate flooring and accessories, and bathroom cabinet collection, including bathroom accessories, bathroom handles and bathroom worktops. Its operations are located in the United Kingdom, France, Belgium, the Netherlands and Germany.</v>
    <v>10004</v>
    <v>OTC Markets</v>
    <v>OTCM</v>
    <v>OTCM</v>
    <v>40 Portman Square, LONDON, UNITED KINGDOM-NA, W1H 6LT GB</v>
    <v>9.4619999999999997</v>
    <v>Homebuilding &amp; Construction Supplies</v>
    <v>Stock</v>
    <v>44261.048611111109</v>
    <v>569</v>
    <v>9.35</v>
    <v>HOWDEN JOINERY GROUP PLC</v>
    <v>HOWDEN JOINERY GROUP PLC</v>
    <v>9.4619999999999997</v>
    <v>27.7164</v>
    <v>9.7664000000000009</v>
    <v>9.35</v>
    <v>597088600</v>
    <v>HWDJF</v>
    <v>HOWDEN JOINERY GROUP PLC (OTCM:HWDJF)</v>
    <v>715</v>
    <v>1987</v>
  </rv>
  <rv s="4">
    <v>570</v>
  </rv>
  <rv s="0">
    <v>https://www.bing.com/financeapi/forcetrigger?t=a2jcww&amp;q=OTCM%3aHDUGF&amp;form=skydnc</v>
    <v>Learn more on Bing</v>
  </rv>
  <rv s="33">
    <v>en-US</v>
    <v>a2jcww</v>
    <v>268435456</v>
    <v>1</v>
    <v>Powered by Refinitiv</v>
    <v>88</v>
    <v>Hunter Douglas NV (OTCM:HDUGF)</v>
    <v>8</v>
    <v>89</v>
    <v>Finance</v>
    <v>12</v>
    <v>79.192099999999996</v>
    <v>41.4024</v>
    <v>0.86050000000000004</v>
    <v>-9.5299999999999996E-2</v>
    <v>-1.2030000000000001E-3</v>
    <v>USD</v>
    <v>Hunter Douglas NV is the Netherlands-based company engaged in the home furnishings industry. It divides the business into two segments: Window Coverings, offering venetian and vertical blinds, roman, roller and woven wood shades, pleated shades, wood and alternative wood blinds, custom shutters, exterior venetian blinds, screen products, shutters and awnings; Architectural Products, including sun control products, such as sun louvers, external louvered blinds, perforated screens, among others; commercial window coverings, such as roller shades, aluminum blinds, among others; ventilated facade systems; suspended ceilings systems; translucent materials. The Company operates under the brand names, such as: Hunter Douglas, Luxaflex, Duette, Silhouette, Vignette, Pirouette, Facette, Techstyle and 3form, among others. It operates Stevens of Scotland Ltd. and Hillarys through Bellotto Holdings Ltd as wholly owned subsidiaries.</v>
    <v>22750</v>
    <v>OTC Markets</v>
    <v>OTCM</v>
    <v>OTCM</v>
    <v>Piekstraat 2, ROTTERDAM, ZUID-HOLLAND, 3071 EL NL</v>
    <v>79.090800000000002</v>
    <v>Household Goods</v>
    <v>Stock</v>
    <v>44258.048611111109</v>
    <v>572</v>
    <v>79.090800000000002</v>
    <v>Hunter Douglas NV</v>
    <v>Hunter Douglas NV</v>
    <v>79.090800000000002</v>
    <v>23.6799</v>
    <v>79.186099999999996</v>
    <v>79.090800000000002</v>
    <v>69243770</v>
    <v>HDUGF</v>
    <v>Hunter Douglas NV (OTCM:HDUGF)</v>
    <v>1500</v>
    <v>1971</v>
  </rv>
  <rv s="4">
    <v>573</v>
  </rv>
  <rv s="0">
    <v>https://www.bing.com/financeapi/forcetrigger?t=a237rw&amp;q=XNAS%3aSNBR&amp;form=skydnc</v>
    <v>Learn more on Bing</v>
  </rv>
  <rv s="21">
    <v>en-US</v>
    <v>a237rw</v>
    <v>268435456</v>
    <v>1</v>
    <v>Powered by Refinitiv</v>
    <v>56</v>
    <v>SLEEP NUMBER CORPORATION (XNAS:SNBR)</v>
    <v>8</v>
    <v>57</v>
    <v>Finance</v>
    <v>58</v>
    <v>151.43989999999999</v>
    <v>15.27</v>
    <v>2.0817999999999999</v>
    <v>1.28</v>
    <v>1.1768000000000001E-2</v>
    <v>9.2700000000000005E-3</v>
    <v>1.64</v>
    <v>USD</v>
    <v>Sleep Number Corporation, formerly Select Comfort Corporation, is a designer, manufacturer, marketer, retailer and servicer of a line of Sleep Number beds. The Company offers consumers individualized sleep solutions and services, which include a complete line of Sleep Number beds, bases and bedding accessories. Its Sleep Number bed offers SleepIQ technology sensors that work directly with the bed's DualAir technology to track each individual's sleep. The Sleep Number bedding collection comprises a line of sleep products that are designed to solve sleep issues. It offers FlextFit adjustable bases, and Sleep Number pillows, sheets and other bedding products. It offers Sleep Number beds in ranges within the mattress category, and in a range of sizes, including twin, full, queen, eastern king and California king. It also offers an assortment of temperature-balancing products.</v>
    <v>4679</v>
    <v>Nasdaq Stock Market</v>
    <v>XNAS</v>
    <v>XNAS</v>
    <v>1001 Third Avenue South, MINNEAPOLIS, MN, 55404 US</v>
    <v>145</v>
    <v>Household Goods</v>
    <v>Stock</v>
    <v>44267.033291481253</v>
    <v>575</v>
    <v>138.84</v>
    <v>3503780000</v>
    <v>SLEEP NUMBER CORPORATION</v>
    <v>SLEEP NUMBER CORPORATION</v>
    <v>142.85900000000001</v>
    <v>28.201499999999999</v>
    <v>138.08000000000001</v>
    <v>139.36000000000001</v>
    <v>141</v>
    <v>25375000</v>
    <v>SNBR</v>
    <v>SLEEP NUMBER CORPORATION (XNAS:SNBR)</v>
    <v>534983</v>
    <v>626904</v>
    <v>1987</v>
  </rv>
  <rv s="4">
    <v>576</v>
  </rv>
  <rv s="0">
    <v>http://es.wikipedia.org/wiki/Herman_Miller</v>
    <v>Wikipedia</v>
  </rv>
  <rv s="1">
    <v>0</v>
    <v>578</v>
  </rv>
  <rv s="2">
    <v>6</v>
    <v>https://www.bing.com/th?id=AMMS_bfd856fc04654c546b64c8a9b23c3093&amp;qlt=95</v>
    <v>579</v>
    <v>0</v>
    <v>https://www.bing.com/images/search?form=xlimg&amp;q=herman+miller</v>
    <v>Image of HERMAN MILLER, INC.</v>
  </rv>
  <rv s="0">
    <v>https://www.bing.com/financeapi/forcetrigger?t=a1xow7&amp;q=XNAS%3aMLHR&amp;form=skydnc</v>
    <v>Learn more on Bing</v>
  </rv>
  <rv s="24">
    <v>en-US</v>
    <v>a1xow7</v>
    <v>268435456</v>
    <v>1</v>
    <v>Powered by Refinitiv</v>
    <v>66</v>
    <v>HERMAN MILLER, INC. (XNAS:MLHR)</v>
    <v>3</v>
    <v>67</v>
    <v>Finance</v>
    <v>58</v>
    <v>42.85</v>
    <v>14.39</v>
    <v>1.3709</v>
    <v>-0.05</v>
    <v>0</v>
    <v>-1.1899999999999999E-3</v>
    <v>0</v>
    <v>USD</v>
    <v>Herman Miller, Inc. is engaged in the research, design, manufacture, sale and distribution of office furniture systems, seating products, home furnishings and related services, among others. The Company's segments include North American Furniture Solutions, which includes the design, manufacture and sale of furniture products for work-related settings, including office, education and healthcare environments, across the United States and Canada; EMEA, Latin America, and Asia Pacific (ELA) Furniture Solutions, which includes the operations associated with the design, manufacture, and sale of furniture products, primarily for work-related settings, in the Europe, Middle East and Africa (EMEA), Latin America and Asia-Pacific geographic regions, among others; Specialty segment, which includes the design, manufacture and sale of furniture products and textiles, and Consumer segment, which includes the sale of modern design furnishings and accessories to third-party retail distributors.</v>
    <v>7600</v>
    <v>Nasdaq Stock Market</v>
    <v>XNAS</v>
    <v>XNAS</v>
    <v>855 E MAIN AVE, PO BOX 302, ZEELAND, MI, 49464-0302 US</v>
    <v>42.405000000000001</v>
    <v>580</v>
    <v>Professional &amp; Commercial Services</v>
    <v>Stock</v>
    <v>44266.890274409372</v>
    <v>581</v>
    <v>41.6</v>
    <v>2478278000</v>
    <v>HERMAN MILLER, INC.</v>
    <v>HERMAN MILLER, INC.</v>
    <v>41.99</v>
    <v>166.14769999999999</v>
    <v>42.02</v>
    <v>41.97</v>
    <v>41.97</v>
    <v>58978540</v>
    <v>MLHR</v>
    <v>HERMAN MILLER, INC. (XNAS:MLHR)</v>
    <v>258848</v>
    <v>327669</v>
    <v>1981</v>
  </rv>
  <rv s="4">
    <v>582</v>
  </rv>
  <rv s="0">
    <v>http://en.wikipedia.org/wiki/Air_Products_&amp;_Chemicals</v>
    <v>Wikipedia</v>
  </rv>
  <rv s="1">
    <v>0</v>
    <v>584</v>
  </rv>
  <rv s="2">
    <v>6</v>
    <v>https://www.bing.com/th?id=AMMS_b72bb46b72cae1c8c879d994e8a5cf1e&amp;qlt=95</v>
    <v>585</v>
    <v>0</v>
    <v>https://www.bing.com/images/search?form=xlimg&amp;q=air+products+%26+chemicals</v>
    <v>Image of AIR PRODUCTS AND CHEMICALS, INC.</v>
  </rv>
  <rv s="0">
    <v>https://www.bing.com/financeapi/forcetrigger?t=a1nl77&amp;q=XNYS%3aAPD&amp;form=skydnc</v>
    <v>Learn more on Bing</v>
  </rv>
  <rv s="24">
    <v>en-US</v>
    <v>a1nl77</v>
    <v>268435456</v>
    <v>1</v>
    <v>Powered by Refinitiv</v>
    <v>66</v>
    <v>AIR PRODUCTS AND CHEMICALS, INC. (XNYS:APD)</v>
    <v>3</v>
    <v>67</v>
    <v>Finance</v>
    <v>58</v>
    <v>327.89</v>
    <v>167.43</v>
    <v>0.76980000000000004</v>
    <v>1.07</v>
    <v>0</v>
    <v>3.9389999999999998E-3</v>
    <v>0</v>
    <v>USD</v>
    <v>Air Products and Chemicals, Inc., is an industrial gases company. The Company's Industrial Gases business provides atmospheric and process gases and related equipment to manufacturing markets, including refining and petrochemical, metals, electronics, and food and beverage. The Company is also a supplier of liquefied natural gas process technology and equipment. The Company operates through five segments: Industrial Gases-Americas, Industrial Gases-Europe, Middle East, and Africa (EMEA), Industrial Gases-Asia, Industrial Gases-Global, and Corporate and other.</v>
    <v>19000</v>
    <v>New York Stock Exchange</v>
    <v>XNYS</v>
    <v>XNYS</v>
    <v>7201 Hamilton Blvd, ALLENTOWN, PA, 18195-1501 US</v>
    <v>276.68560000000002</v>
    <v>586</v>
    <v>Chemicals</v>
    <v>Stock</v>
    <v>44267.000000057815</v>
    <v>587</v>
    <v>272.26</v>
    <v>60103230000</v>
    <v>AIR PRODUCTS AND CHEMICALS, INC.</v>
    <v>AIR PRODUCTS AND CHEMICALS, INC.</v>
    <v>274.41000000000003</v>
    <v>31.967600000000001</v>
    <v>271.62</v>
    <v>272.69</v>
    <v>272.69</v>
    <v>221276900</v>
    <v>APD</v>
    <v>AIR PRODUCTS AND CHEMICALS, INC. (XNYS:APD)</v>
    <v>839145</v>
    <v>1400094</v>
    <v>1961</v>
  </rv>
  <rv s="4">
    <v>588</v>
  </rv>
  <rv s="0">
    <v>https://www.bing.com/financeapi/forcetrigger?t=a1nt1h&amp;q=XNYS%3aASH&amp;form=skydnc</v>
    <v>Learn more on Bing</v>
  </rv>
  <rv s="21">
    <v>en-US</v>
    <v>a1nt1h</v>
    <v>268435456</v>
    <v>1</v>
    <v>Powered by Refinitiv</v>
    <v>56</v>
    <v>ASHLAND GLOBAL HOLDINGS INC. (XNYS:ASH)</v>
    <v>8</v>
    <v>57</v>
    <v>Finance</v>
    <v>58</v>
    <v>89.62</v>
    <v>38.880000000000003</v>
    <v>1.3072999999999999</v>
    <v>0.55000000000000004</v>
    <v>0</v>
    <v>6.2780000000000006E-3</v>
    <v>0</v>
    <v>USD</v>
    <v>Ashland Global Holdings Inc. is a global specialty chemicals company. The Company operates through two segments: Specialty Ingredients, and Intermediates and Solvents. The Specialty Ingredients provides cellulose ethers, vinyl pyrrolidones and biofunctionals for consumer and industrial applications, including personal care, pharmaceutical, health and wellness, food and beverage, coatings and energy. In addition, it offers chemical technologies in gelcoats, coatings, and intermediates and solvents. The Intermediates and Solvents division is a producer of 1,4 butanediol and its derivatives, including tetrahydrofuran and n-methylpyrrolidone. The Company serves customers in a wide range of consumer and industrial markets, including adhesives, architectural coatings, automotive, construction, energy, food and beverage and personal care.</v>
    <v>4200</v>
    <v>New York Stock Exchange</v>
    <v>XNYS</v>
    <v>XNYS</v>
    <v>8145 BLAZER DRIVE, WILMINGTON, DE, 19808 US</v>
    <v>89.23</v>
    <v>Chemicals</v>
    <v>Stock</v>
    <v>44266.881944444445</v>
    <v>590</v>
    <v>87.88</v>
    <v>5315070000</v>
    <v>ASHLAND GLOBAL HOLDINGS INC.</v>
    <v>ASHLAND GLOBAL HOLDINGS INC.</v>
    <v>88.6</v>
    <v>0</v>
    <v>87.61</v>
    <v>88.16</v>
    <v>88.16</v>
    <v>60667390</v>
    <v>ASH</v>
    <v>ASHLAND GLOBAL HOLDINGS INC. (XNYS:ASH)</v>
    <v>795575</v>
    <v>629978</v>
    <v>2016</v>
  </rv>
  <rv s="4">
    <v>591</v>
  </rv>
  <rv s="0">
    <v>http://en.wikipedia.org/wiki/Braskem</v>
    <v>Wikipedia</v>
  </rv>
  <rv s="1">
    <v>0</v>
    <v>593</v>
  </rv>
  <rv s="2">
    <v>6</v>
    <v>https://www.bing.com/th?id=AMMS_d635f7ac5027438b7bed01fee381bd1f&amp;qlt=95</v>
    <v>594</v>
    <v>0</v>
    <v>https://www.bing.com/images/search?form=xlimg&amp;q=braskem</v>
    <v>Image of Braskem SA</v>
  </rv>
  <rv s="0">
    <v>https://www.bing.com/financeapi/forcetrigger?t=a1o5p2&amp;q=XNYS%3aBAK&amp;form=skydnc</v>
    <v>Learn more on Bing</v>
  </rv>
  <rv s="24">
    <v>en-US</v>
    <v>a1o5p2</v>
    <v>268435456</v>
    <v>1</v>
    <v>Powered by Refinitiv</v>
    <v>66</v>
    <v>Braskem SA (XNYS:BAK)</v>
    <v>3</v>
    <v>90</v>
    <v>Finance</v>
    <v>58</v>
    <v>12.33</v>
    <v>3.86</v>
    <v>0.62990000000000002</v>
    <v>0.55000000000000004</v>
    <v>0</v>
    <v>4.8118999999999995E-2</v>
    <v>0</v>
    <v>USD</v>
    <v>Braskem S.A. produces thermoplastic resins. The Company's segments are Basic petrochemicals, Polyolefins, Vinyls, the United States and Europe, and Chemical distribution. It is also engaged in the import and export of chemicals, petrochemicals and fuels, the production, supply and sale of utilities such as steam, water, compressed air, industrial gases, the provision of industrial services, and the production, supply and sale of electric energy. It also invests in other companies, either as a partner or as shareholder. It operates over 40 industrial units, over 30 of which are located in the Brazilian states of Alagoas, Bahia, Rio de Janeiro, Rio Grande do Sul and Sao Paulo; over five are located in the United States, in the states of Pennsylvania, Texas and West Virginia, and over two are located in Germany, in the cities of Wesseling and Schkopau. These units produce thermoplastic resins–polyethylene, polypropylene and polyvinyl chloride, as well as basic petrochemicals.</v>
    <v>8126</v>
    <v>New York Stock Exchange</v>
    <v>XNYS</v>
    <v>XNYS</v>
    <v>Rua Eteno, N 1561, Polo petroquimico, Copec, CAMACARI, BAHIA, 42.810-000 BR</v>
    <v>12.26</v>
    <v>595</v>
    <v>Chemicals</v>
    <v>Stock</v>
    <v>44267.000000046093</v>
    <v>596</v>
    <v>11.81</v>
    <v>24693810000</v>
    <v>Braskem SA</v>
    <v>Braskem SA</v>
    <v>11.85</v>
    <v>0</v>
    <v>11.43</v>
    <v>11.98</v>
    <v>11.98</v>
    <v>797218600</v>
    <v>BAK</v>
    <v>Braskem SA (XNYS:BAK)</v>
    <v>396095</v>
    <v>309580</v>
    <v>1972</v>
  </rv>
  <rv s="4">
    <v>597</v>
  </rv>
  <rv s="0">
    <v>https://www.bing.com/financeapi/forcetrigger?t=a1pffr&amp;q=XNYS%3aCE&amp;form=skydnc</v>
    <v>Learn more on Bing</v>
  </rv>
  <rv s="21">
    <v>en-US</v>
    <v>a1pffr</v>
    <v>268435456</v>
    <v>1</v>
    <v>Powered by Refinitiv</v>
    <v>56</v>
    <v>CELANESE CORPORATION (XNYS:CE)</v>
    <v>8</v>
    <v>57</v>
    <v>Finance</v>
    <v>58</v>
    <v>152.6</v>
    <v>52.7</v>
    <v>1.2316</v>
    <v>-0.56000000000000005</v>
    <v>0</v>
    <v>-3.7950000000000002E-3</v>
    <v>0</v>
    <v>USD</v>
    <v>Celanese Corporation (Celanese) is a technology and specialty materials company. The Company's segments include Advanced Engineered Materials, Consumer Specialties, Industrial Specialties, Acetyl Intermediates and Other Activities. The Advanced Engineered Materials segment includes the Company's engineered materials business and certain affiliates. The Consumer Specialties segment includes the Company's cellulose derivatives and food ingredients businesses, which serve consumer-driven applications. The Industrial Specialties segment includes the Company's emulsion polymers and ethylene vinyl acetate (EVA) polymers businesses. The Acetyl Intermediates segment includes the Company's intermediate chemistry business, which produces and supplies acetyl products, including acetic acid, vinyl acetate monomer (VAM), acetic anhydride and acetate esters. The Company has operations in North America, Europe and Asia. As of December 31, 2016, the Company had 30 global production facilities.</v>
    <v>7658</v>
    <v>New York Stock Exchange</v>
    <v>XNYS</v>
    <v>XNYS</v>
    <v>222 Las Colinas Blvd W Ste 900N, IRVING, TX, 75039-5467 US</v>
    <v>149.49</v>
    <v>Chemicals</v>
    <v>Stock</v>
    <v>44266.956998275004</v>
    <v>599</v>
    <v>146.655</v>
    <v>16847650000</v>
    <v>CELANESE CORPORATION</v>
    <v>CELANESE CORPORATION</v>
    <v>148.87</v>
    <v>8.6553000000000004</v>
    <v>147.56</v>
    <v>147</v>
    <v>147</v>
    <v>114174900</v>
    <v>CE</v>
    <v>CELANESE CORPORATION (XNYS:CE)</v>
    <v>955360</v>
    <v>816572</v>
    <v>2004</v>
  </rv>
  <rv s="4">
    <v>600</v>
  </rv>
  <rv s="0">
    <v>http://ko.wikipedia.org/wiki/듀폰</v>
    <v>Wikipedia</v>
  </rv>
  <rv s="1">
    <v>0</v>
    <v>602</v>
  </rv>
  <rv s="2">
    <v>6</v>
    <v>https://www.bing.com/th?id=AMMS_57e365233735d5028b44a668b6aebb5c&amp;qlt=95</v>
    <v>603</v>
    <v>0</v>
    <v>https://www.bing.com/images/search?form=xlimg&amp;q=dupont</v>
    <v>Image of DuPont de Nemours, Inc.</v>
  </rv>
  <rv s="0">
    <v>https://www.bing.com/financeapi/forcetrigger?t=a1rfsm&amp;q=XNYS%3aDD&amp;form=skydnc</v>
    <v>Learn more on Bing</v>
  </rv>
  <rv s="24">
    <v>en-US</v>
    <v>a1rfsm</v>
    <v>268435456</v>
    <v>1</v>
    <v>Powered by Refinitiv</v>
    <v>66</v>
    <v>DuPont de Nemours, Inc. (XNYS:DD)</v>
    <v>3</v>
    <v>67</v>
    <v>Finance</v>
    <v>58</v>
    <v>87.27</v>
    <v>28.33</v>
    <v>1.6084000000000001</v>
    <v>0.2</v>
    <v>1.3010000000000002E-4</v>
    <v>2.6079999999999996E-3</v>
    <v>0.01</v>
    <v>USD</v>
    <v>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v>
    <v>34000</v>
    <v>New York Stock Exchange</v>
    <v>XNYS</v>
    <v>XNYS</v>
    <v>974 Centre Rd Bldg 730, WILMINGTON, DE, 19805-1269 US</v>
    <v>78.02</v>
    <v>604</v>
    <v>Chemicals</v>
    <v>Stock</v>
    <v>44267.040122117971</v>
    <v>605</v>
    <v>76.63</v>
    <v>41266050000</v>
    <v>DuPont de Nemours, Inc.</v>
    <v>DuPont de Nemours, Inc.</v>
    <v>77.349999999999994</v>
    <v>0</v>
    <v>76.69</v>
    <v>76.89</v>
    <v>76.900000000000006</v>
    <v>538089000</v>
    <v>DD</v>
    <v>DuPont de Nemours, Inc. (XNYS:DD)</v>
    <v>3286911</v>
    <v>8878732</v>
    <v>2015</v>
  </rv>
  <rv s="4">
    <v>606</v>
  </rv>
  <rv s="25">
    <v>en-US</v>
    <v>bpifbh</v>
    <v>268435456</v>
    <v>1</v>
    <v>Powered by Refinitiv</v>
    <v>68</v>
    <v>Dow Inc. (XNYS:DOW)</v>
    <v>3</v>
    <v>69</v>
    <v>Finance</v>
    <v>58</v>
    <v>65.27</v>
    <v>21.95</v>
    <v>0.23</v>
    <v>6.685E-3</v>
    <v>3.5890000000000002E-3</v>
    <v>0.43</v>
    <v>USD</v>
    <v>Dow Inc. is a material science company that is combining science and technology to develop solutions. The Company’s portfolio comprised of six global business units, organized into three operating segments: Performance Materials &amp; Coatings, Industrial Intermediates &amp; Infrastructure and Packaging &amp; Specialty Plastics. Its products serve different applications, including coatings, home and personal care, durable goods, adhesives and sealants, and food and specialty packaging. In addition, the Company operates a global commercial and development network that features eight research and development (R&amp;D) centers.</v>
    <v>35700</v>
    <v>New York Stock Exchange</v>
    <v>XNYS</v>
    <v>XNYS</v>
    <v>2211 H H Dow Way, MIDLAND, MI, 48642-4815 US</v>
    <v>65.27</v>
    <v>484</v>
    <v>Chemicals</v>
    <v>Stock</v>
    <v>44267.04151200156</v>
    <v>485</v>
    <v>64.22</v>
    <v>47761460000</v>
    <v>Dow Inc.</v>
    <v>Dow Inc.</v>
    <v>64.33</v>
    <v>39.663600000000002</v>
    <v>64.09</v>
    <v>64.319999999999993</v>
    <v>64.75</v>
    <v>745224900</v>
    <v>DOW</v>
    <v>Dow Inc. (XNYS:DOW)</v>
    <v>3651810</v>
    <v>4256368</v>
    <v>2018</v>
  </rv>
  <rv s="4">
    <v>608</v>
  </rv>
  <rv s="0">
    <v>http://en.wikipedia.org/wiki/Eastman_Chemical_Company</v>
    <v>Wikipedia</v>
  </rv>
  <rv s="1">
    <v>0</v>
    <v>610</v>
  </rv>
  <rv s="2">
    <v>6</v>
    <v>https://www.bing.com/th?id=AMMS_457f64f69e9439ff233a3feccb3003f2&amp;qlt=95</v>
    <v>611</v>
    <v>0</v>
    <v>https://www.bing.com/images/search?form=xlimg&amp;q=eastman+chemical+company</v>
    <v>Image of EASTMAN CHEMICAL COMPANY</v>
  </rv>
  <rv s="0">
    <v>https://www.bing.com/financeapi/forcetrigger?t=a1rxu2&amp;q=XNYS%3aEMN&amp;form=skydnc</v>
    <v>Learn more on Bing</v>
  </rv>
  <rv s="24">
    <v>en-US</v>
    <v>a1rxu2</v>
    <v>268435456</v>
    <v>1</v>
    <v>Powered by Refinitiv</v>
    <v>66</v>
    <v>EASTMAN CHEMICAL COMPANY (XNYS:EMN)</v>
    <v>3</v>
    <v>67</v>
    <v>Finance</v>
    <v>58</v>
    <v>119.01</v>
    <v>34.44</v>
    <v>1.5515000000000001</v>
    <v>1.1100000000000001</v>
    <v>0</v>
    <v>9.4940000000000007E-3</v>
    <v>0</v>
    <v>USD</v>
    <v>Eastman Chemical Company (Eastman) is an advanced materials and specialty additives company. The Company's segments include Additives &amp; Functional Products (AFP), Advanced Materials (AM), Chemical Intermediates (CI), and Fibers. In the AFP segment, it manufactures chemicals for products in the coatings, tires, consumables, building and construction, industrial applications, including solar energy markets, animal nutrition, care chemicals, crop protection, and energy markets. In the AM segment, it produces and markets its polymers, films, and plastics with differentiated performance properties for end uses in transportation, consumables, building and construction, durable goods, and health and wellness products. The CI segment leverages large scale and vertical integration from the cellulose and acetyl, olefins, and alkylamines streams to support its specialty operating segments. Its product lines in Fibers segment include Acetate Tow, Acetate Yarn and Acetyl Chemical Products.</v>
    <v>14500</v>
    <v>New York Stock Exchange</v>
    <v>XNYS</v>
    <v>XNYS</v>
    <v>200 S Wilcox Dr, PO Box 511, KINGSPORT, TN, 37660-5147 US</v>
    <v>119.01</v>
    <v>612</v>
    <v>Chemicals</v>
    <v>Stock</v>
    <v>44266.915134860938</v>
    <v>613</v>
    <v>117</v>
    <v>15883610000</v>
    <v>EASTMAN CHEMICAL COMPANY</v>
    <v>EASTMAN CHEMICAL COMPANY</v>
    <v>117.75</v>
    <v>33.488100000000003</v>
    <v>116.91</v>
    <v>118.02</v>
    <v>118.02</v>
    <v>135861800</v>
    <v>EMN</v>
    <v>EASTMAN CHEMICAL COMPANY (XNYS:EMN)</v>
    <v>690099</v>
    <v>791221</v>
    <v>1993</v>
  </rv>
  <rv s="4">
    <v>614</v>
  </rv>
  <rv s="0">
    <v>http://en.wikipedia.org/wiki/Huntsman_Corporation</v>
    <v>Wikipedia</v>
  </rv>
  <rv s="1">
    <v>0</v>
    <v>616</v>
  </rv>
  <rv s="2">
    <v>6</v>
    <v>https://www.bing.com/th?id=AMMS_bfbddf9790ade925f2626276aae5a21a&amp;qlt=95</v>
    <v>617</v>
    <v>0</v>
    <v>https://www.bing.com/images/search?form=xlimg&amp;q=huntsman+corporation</v>
    <v>Image of HUNTSMAN CORPORATION</v>
  </rv>
  <rv s="0">
    <v>https://www.bing.com/financeapi/forcetrigger?t=a1uyvh&amp;q=XNYS%3aHUN&amp;form=skydnc</v>
    <v>Learn more on Bing</v>
  </rv>
  <rv s="24">
    <v>en-US</v>
    <v>a1uyvh</v>
    <v>268435456</v>
    <v>1</v>
    <v>Powered by Refinitiv</v>
    <v>66</v>
    <v>HUNTSMAN CORPORATION (XNYS:HUN)</v>
    <v>3</v>
    <v>67</v>
    <v>Finance</v>
    <v>58</v>
    <v>29.49</v>
    <v>12.23</v>
    <v>1.4197</v>
    <v>0.42</v>
    <v>0</v>
    <v>1.4684999999999998E-2</v>
    <v>0</v>
    <v>USD</v>
    <v>Huntsman Corporation is a manufacturer of differentiated organic chemical products and of inorganic chemical products. The Company operates all of its businesses through its subsidiary, Huntsman International LLC (Huntsman International). The Company operates through four segments: Polyurethanes, Performance Products, Advanced Materials and Textile Effects. Its Polyurethanes, Performance Products, Advanced Materials and Textile Effects segments produce differentiated organic chemical products and its Pigments and Additives segment produces inorganic chemical products. The Company's products are used in a range of applications, including those in the adhesives, aerospace, automotive, construction products, personal care and hygiene, durable and non-durable consumer products, digital inks, electronics, medical, packaging, paints and coatings, power generation, refining, synthetic fiber, textile chemicals and dye industries.</v>
    <v>9000</v>
    <v>New York Stock Exchange</v>
    <v>XNYS</v>
    <v>XNYS</v>
    <v>10003 Woodloch Forest Dr, THE WOODLANDS, TX, 77380-1913 US</v>
    <v>29.23</v>
    <v>618</v>
    <v>Chemicals</v>
    <v>Stock</v>
    <v>44267.000000046093</v>
    <v>619</v>
    <v>28.65</v>
    <v>6320613000</v>
    <v>HUNTSMAN CORPORATION</v>
    <v>HUNTSMAN CORPORATION</v>
    <v>28.81</v>
    <v>25.2028</v>
    <v>28.6</v>
    <v>29.02</v>
    <v>29.02</v>
    <v>221000500</v>
    <v>HUN</v>
    <v>HUNTSMAN CORPORATION (XNYS:HUN)</v>
    <v>1546226</v>
    <v>1980081</v>
    <v>2004</v>
  </rv>
  <rv s="4">
    <v>620</v>
  </rv>
  <rv s="0">
    <v>https://www.bing.com/financeapi/forcetrigger?t=a1xhh7&amp;q=XNAS%3aMEOH&amp;form=skydnc</v>
    <v>Learn more on Bing</v>
  </rv>
  <rv s="34">
    <v>en-US</v>
    <v>a1xhh7</v>
    <v>268435456</v>
    <v>1</v>
    <v>Powered by Refinitiv</v>
    <v>91</v>
    <v>METHANEX CORPORATION (XNAS:MEOH)</v>
    <v>8</v>
    <v>92</v>
    <v>Finance</v>
    <v>58</v>
    <v>49.27</v>
    <v>9</v>
    <v>0.46</v>
    <v>0</v>
    <v>1.0740000000000001E-2</v>
    <v>0</v>
    <v>USD</v>
    <v>Methanex Corp is a Canada-based producer and supplier of methanol to international markets in North America, Asia Pacific, Europe and South America. The Company operates three plants in New Zealand supply methanol primarily to customers in Asia Pacific. It operates two plants in Geismar, two plants in Trinidad, Titan and Atlas and supplies to methanol markets around the globe. Its joint venture in Egypt is located on the Mediterranean Sea and primarily supplies methanol to the domestic and European market. Its plant in Medicine Hat, Alberta, supplies methanol to customers in North America. Its two plants in Punta Arenas, Chile supply methanol to customers in South America and around the globe. The Company’s wholly owned subsidiary, Waterfront Shipping, operates its fleet which is made up of deep-sea tankers ranging from 3,000 to 50,000 deadweight tons of capacity.</v>
    <v>1489</v>
    <v>Nasdaq Stock Market</v>
    <v>XNAS</v>
    <v>XNAS</v>
    <v>1800-200 Burrard St, VANCOUVER, BC, V6C 3M1 CA</v>
    <v>44.5</v>
    <v>Chemicals</v>
    <v>Stock</v>
    <v>44266.90382851797</v>
    <v>622</v>
    <v>42.95</v>
    <v>METHANEX CORPORATION</v>
    <v>METHANEX CORPORATION</v>
    <v>43.31</v>
    <v>28.4542</v>
    <v>42.83</v>
    <v>43.29</v>
    <v>43.29</v>
    <v>MEOH</v>
    <v>METHANEX CORPORATION (XNAS:MEOH)</v>
    <v>336955</v>
    <v>407437</v>
    <v>1992</v>
  </rv>
  <rv s="4">
    <v>623</v>
  </rv>
  <rv s="0">
    <v>https://www.bing.com/financeapi/forcetrigger?t=a1y4im&amp;q=XNYS%3aMTX&amp;form=skydnc</v>
    <v>Learn more on Bing</v>
  </rv>
  <rv s="21">
    <v>en-US</v>
    <v>a1y4im</v>
    <v>268435456</v>
    <v>1</v>
    <v>Powered by Refinitiv</v>
    <v>56</v>
    <v>MINERALS TECHNOLOGIES INC. (XNYS:MTX)</v>
    <v>8</v>
    <v>57</v>
    <v>Finance</v>
    <v>58</v>
    <v>80.150000000000006</v>
    <v>27.28</v>
    <v>1.4994000000000001</v>
    <v>-0.96</v>
    <v>0</v>
    <v>-1.2126999999999999E-2</v>
    <v>0</v>
    <v>USD</v>
    <v>Minerals Technologies Inc. is a resource- and technology-based company that develops, produces and markets a range of specialty mineral, mineral-based and synthetic mineral products and related systems and services around the world. It operates through four segments. The Specialty Minerals segment produces and sells the synthetic mineral product precipitated calcium carbonate (PCC), mines mineral ores, and processes and sells natural mineral products, primarily limestone and talc. The Performance Materials segment is a supplier of bentonite and bentonite-related products to industrial and consumer markets globally. The Refractories segment produces and markets monolithic and shaped refractory materials and specialty products, services and application and measurement equipment. The Energy Services segment offers a range of services to improve the production, costs, compliance and environmental impact of activities performed in the oil and gas industry.</v>
    <v>3566</v>
    <v>New York Stock Exchange</v>
    <v>XNYS</v>
    <v>XNYS</v>
    <v>622 3rd Ave, NEW YORK, NY, 10017-6707 US</v>
    <v>80.150000000000006</v>
    <v>Chemicals</v>
    <v>Stock</v>
    <v>44266.881944444445</v>
    <v>625</v>
    <v>77.61</v>
    <v>2679388000</v>
    <v>MINERALS TECHNOLOGIES INC.</v>
    <v>MINERALS TECHNOLOGIES INC.</v>
    <v>79.55</v>
    <v>23.815000000000001</v>
    <v>79.16</v>
    <v>78.2</v>
    <v>78.2</v>
    <v>33847750</v>
    <v>MTX</v>
    <v>MINERALS TECHNOLOGIES INC. (XNYS:MTX)</v>
    <v>194864</v>
    <v>141494</v>
    <v>1968</v>
  </rv>
  <rv s="4">
    <v>626</v>
  </rv>
  <rv s="0">
    <v>https://www.bing.com/financeapi/forcetrigger?t=a23ih7&amp;q=XNYS%3aSQM&amp;form=skydnc</v>
    <v>Learn more on Bing</v>
  </rv>
  <rv s="21">
    <v>en-US</v>
    <v>a23ih7</v>
    <v>268435456</v>
    <v>1</v>
    <v>Powered by Refinitiv</v>
    <v>56</v>
    <v>CHEMICAL AND MINING COMPANY OF CHILE INC. (XNYS:SQM)</v>
    <v>8</v>
    <v>57</v>
    <v>Finance</v>
    <v>58</v>
    <v>60.74</v>
    <v>15.037000000000001</v>
    <v>0.83150000000000002</v>
    <v>2.81</v>
    <v>1.7330000000000001E-4</v>
    <v>5.1184E-2</v>
    <v>0.01</v>
    <v>USD</v>
    <v>Sociedad Quimica y Minera de Chile S.A. (SQM), is a producer of potassium nitrate and iodine. The Company produces specialty plant nutrients, iodine derivatives, lithium and its derivatives, potassium chloride, potassium sulfate and certain industrial chemicals. Its segments include specialty plant nutrients, industrial chemicals, iodine and derivatives, lithium and derivatives, potassium, and other products and services. Specialty plant nutrients are fertilizers that enable farmers to improve yields and the quality of certain crops. Industrial chemicals have a range of applications in chemical processes, such as the manufacturing of glass and industrial nitrates. Iodine and its derivatives are used in the X-ray contrast media and biocides industries, among others. Lithium and its derivatives are used in batteries, greases and frits for production of ceramics. Potassium chloride is a commodity fertilizer that is produced and sold by the Company across the world.</v>
    <v>5507</v>
    <v>New York Stock Exchange</v>
    <v>XNYS</v>
    <v>XNYS</v>
    <v>El Trovador 4285, SANTIAGO, SANTIAGO CL</v>
    <v>58.09</v>
    <v>Chemicals</v>
    <v>Stock</v>
    <v>44266.881944444445</v>
    <v>628</v>
    <v>55.85</v>
    <v>9643014000000</v>
    <v>CHEMICAL AND MINING COMPANY OF CHILE INC.</v>
    <v>CHEMICAL AND MINING COMPANY OF CHILE INC.</v>
    <v>55.85</v>
    <v>92.319800000000001</v>
    <v>54.9</v>
    <v>57.71</v>
    <v>57.72</v>
    <v>263196500</v>
    <v>SQM</v>
    <v>CHEMICAL AND MINING COMPANY OF CHILE INC. (XNYS:SQM)</v>
    <v>1906417</v>
    <v>1407995</v>
    <v>1968</v>
  </rv>
  <rv s="4">
    <v>629</v>
  </rv>
  <rv s="0">
    <v>http://en.wikipedia.org/wiki/Tronox</v>
    <v>Wikipedia</v>
  </rv>
  <rv s="1">
    <v>0</v>
    <v>631</v>
  </rv>
  <rv s="2">
    <v>6</v>
    <v>https://www.bing.com/th?id=AMMS_551868920817f94fee5e2852ef3e5818&amp;qlt=95</v>
    <v>632</v>
    <v>0</v>
    <v>https://www.bing.com/images/search?form=xlimg&amp;q=tronox</v>
    <v>Image of TRONOX HOLDINGS PLC</v>
  </rv>
  <rv s="0">
    <v>https://www.bing.com/financeapi/forcetrigger?t=a24i6h&amp;q=XNYS%3aTROX&amp;form=skydnc</v>
    <v>Learn more on Bing</v>
  </rv>
  <rv s="24">
    <v>en-US</v>
    <v>a24i6h</v>
    <v>268435456</v>
    <v>1</v>
    <v>Powered by Refinitiv</v>
    <v>66</v>
    <v>TRONOX HOLDINGS PLC (XNYS:TROX)</v>
    <v>3</v>
    <v>67</v>
    <v>Finance</v>
    <v>58</v>
    <v>21.36</v>
    <v>3.97</v>
    <v>2.6859999999999999</v>
    <v>-0.2</v>
    <v>1.5336000000000001E-2</v>
    <v>-1.0466E-2</v>
    <v>0.28999999999999998</v>
    <v>USD</v>
    <v>Tronox Holdings PLC is engaged in the production and marketing of titanium products, including titanium dioxide pigment, specialty-grade titanium dioxide products and high-purity titanium chemicals; and zircon. The Company operates through the TiO2 segments. Its TiO2 segment includes exploration, mining, and beneficiation of mineral sands deposits; production of titanium feedstock, including chloride slag, slag fines, synthetic rutile and leucoxene, pig iron and zircon; production and marketing of TiO2, and electrolytic manganese dioxide manufacturing and marketing, which is primarily focused on battery materials and specialty boron products. The Company's TiO2 is used in a range of products in the manufacturing of paint and other coatings, plastics and paper, and in a range of other applications, including inks, fibers, rubber, food, cosmetics and pharmaceuticals.</v>
    <v>6500</v>
    <v>New York Stock Exchange</v>
    <v>XNYS</v>
    <v>XNYS</v>
    <v>263 Tresser Blvd Ste 1100, STAMFORD, CT, 06901-3227 US</v>
    <v>19.690000000000001</v>
    <v>633</v>
    <v>Chemicals</v>
    <v>Stock</v>
    <v>44266.950145705472</v>
    <v>634</v>
    <v>18.7</v>
    <v>2742314000</v>
    <v>TRONOX HOLDINGS PLC</v>
    <v>TRONOX HOLDINGS PLC</v>
    <v>19.47</v>
    <v>0</v>
    <v>19.11</v>
    <v>18.91</v>
    <v>19.2</v>
    <v>143501500</v>
    <v>TROX</v>
    <v>TRONOX HOLDINGS PLC (XNYS:TROX)</v>
    <v>1940267</v>
    <v>2292521</v>
    <v>2018</v>
  </rv>
  <rv s="4">
    <v>635</v>
  </rv>
  <rv s="0">
    <v>https://www.bing.com/financeapi/forcetrigger?t=a24y6h&amp;q=XNYS%3aUNVR&amp;form=skydnc</v>
    <v>Learn more on Bing</v>
  </rv>
  <rv s="21">
    <v>en-US</v>
    <v>a24y6h</v>
    <v>268435456</v>
    <v>1</v>
    <v>Powered by Refinitiv</v>
    <v>56</v>
    <v>UNIVAR SOLUTIONS INC. (XNYS:UNVR)</v>
    <v>8</v>
    <v>57</v>
    <v>Finance</v>
    <v>58</v>
    <v>22.08</v>
    <v>6.4</v>
    <v>1.9529000000000001</v>
    <v>0.13</v>
    <v>0</v>
    <v>6.1289999999999999E-3</v>
    <v>0</v>
    <v>USD</v>
    <v>Univar Solutions Inc., formerly Univar Inc., is a global chemical and ingredient distributor and provider of value-added services. The Company operates through four segments: Univar USA, Univar Canada, Univar Europe and the Middle East and Africa and Latin America. Its USA segment supplies a range of commodity and specialty chemicals, as well as services to a range of end markets, including manufacturing and industrial production sectors in the United States. Its Canadian operations are regionally focused, supplying a range of commodity and specialty chemicals to the local customer base. In Eastern Canada, it primarily focuses on industrial markets, such as food ingredients and products, pharmaceutical ingredients and finished products, coatings and adhesives, and chemical manufacturing. It operates over 100 distribution facilities throughout North America, Western Europe, Asia-Pacific and Latin America.</v>
    <v>9457</v>
    <v>New York Stock Exchange</v>
    <v>XNYS</v>
    <v>XNYS</v>
    <v>3075 Highland Pkwy Ste 200, DOWNERS GROVE, IL, 60515-5560 US</v>
    <v>21.51</v>
    <v>Chemicals</v>
    <v>Stock</v>
    <v>44267.000000080472</v>
    <v>637</v>
    <v>21</v>
    <v>3592722000</v>
    <v>UNIVAR SOLUTIONS INC.</v>
    <v>UNIVAR SOLUTIONS INC.</v>
    <v>21.33</v>
    <v>68.582099999999997</v>
    <v>21.21</v>
    <v>21.34</v>
    <v>21.34</v>
    <v>169388100</v>
    <v>UNVR</v>
    <v>UNIVAR SOLUTIONS INC. (XNYS:UNVR)</v>
    <v>737124</v>
    <v>930664</v>
    <v>1974</v>
  </rv>
  <rv s="4">
    <v>638</v>
  </rv>
  <rv s="0">
    <v>https://www.bing.com/financeapi/forcetrigger?t=a1ntcw&amp;q=XNYS%3aASIX&amp;form=skydnc</v>
    <v>Learn more on Bing</v>
  </rv>
  <rv s="21">
    <v>en-US</v>
    <v>a1ntcw</v>
    <v>268435456</v>
    <v>1</v>
    <v>Powered by Refinitiv</v>
    <v>56</v>
    <v>ADVANSIX INC. (XNYS:ASIX)</v>
    <v>8</v>
    <v>57</v>
    <v>Finance</v>
    <v>58</v>
    <v>30.43</v>
    <v>8.06</v>
    <v>1.8632</v>
    <v>0.01</v>
    <v>6.5630000000000003E-3</v>
    <v>3.455E-4</v>
    <v>0.19</v>
    <v>USD</v>
    <v>AdvanSix Inc is a manufacturer of Nylon 6, a polymer resin which is a synthetic material used by its customers to produce fibers, filaments, engineered plastics and films that, in turn, are used in such end-products as carpets, automotive and electronic components, sports apparel, food packaging and other industrial applications. It also sells caprolactam, ammonium sulfate fertilizer, acetone and other intermediate chemicals, all of which are produced within unit operations across its integrated manufacturing value chain. It sells its Nylon 6 resin globally, primarily under the Aegis brand name. In addition, its Nylon 6 resin is used to produce nylon films which it sells to its customers primarily under the Capran brand name. Caprolactam is the key monomer used in the production of Nylon 6 resin. Its Ammonium sulfate fertilizer is derived from the caprolactam manufacturing process and sells ammonium sulfate primarily to North American and South American distributors.</v>
    <v>1400</v>
    <v>New York Stock Exchange</v>
    <v>XNYS</v>
    <v>XNYS</v>
    <v>300 Kimball Dr Ste 101, PARSIPPANY, NJ, 07054-2186 US</v>
    <v>29.63</v>
    <v>Chemicals</v>
    <v>Stock</v>
    <v>44266.914505300781</v>
    <v>640</v>
    <v>28.6</v>
    <v>811302100</v>
    <v>ADVANSIX INC.</v>
    <v>ADVANSIX INC.</v>
    <v>29.41</v>
    <v>17.7363</v>
    <v>28.94</v>
    <v>28.95</v>
    <v>29.14</v>
    <v>28033930</v>
    <v>ASIX</v>
    <v>ADVANSIX INC. (XNYS:ASIX)</v>
    <v>340511</v>
    <v>303602</v>
    <v>2016</v>
  </rv>
  <rv s="4">
    <v>641</v>
  </rv>
  <rv s="0">
    <v>https://www.bing.com/financeapi/forcetrigger?t=a1pqxm&amp;q=XNYS%3aCINR&amp;form=skydnc</v>
    <v>Learn more on Bing</v>
  </rv>
  <rv s="35">
    <v>en-US</v>
    <v>a1pqxm</v>
    <v>268435456</v>
    <v>1</v>
    <v>Powered by Refinitiv</v>
    <v>93</v>
    <v>CINER RESOURCES UNT (XNYS:CINR)</v>
    <v>94</v>
    <v>95</v>
    <v>Finance</v>
    <v>96</v>
    <v>14.49</v>
    <v>9.4</v>
    <v>0.56999999999999995</v>
    <v>1.4099999999999998E-3</v>
    <v>4.1881000000000002E-2</v>
    <v>0.02</v>
    <v>USD</v>
    <v>New York Stock Exchange</v>
    <v>XNYS</v>
    <v>14.25</v>
    <v>ETF</v>
    <v>44267.000000046093</v>
    <v>643</v>
    <v>13.52</v>
    <v>CINER RESOURCES UNT</v>
    <v>13.632300000000001</v>
    <v>13.61</v>
    <v>14.18</v>
    <v>14.2</v>
    <v>CINR</v>
    <v>CINER RESOURCES UNT (XNYS:CINR)</v>
    <v>19672</v>
    <v>9927</v>
  </rv>
  <rv s="4">
    <v>644</v>
  </rv>
  <rv s="0">
    <v>https://www.bing.com/financeapi/forcetrigger?t=a1ssmw&amp;q=XNYS%3aFF&amp;form=skydnc</v>
    <v>Learn more on Bing</v>
  </rv>
  <rv s="21">
    <v>en-US</v>
    <v>a1ssmw</v>
    <v>268435456</v>
    <v>1</v>
    <v>Powered by Refinitiv</v>
    <v>56</v>
    <v>FUTUREFUEL CORP. (XNYS:FF)</v>
    <v>8</v>
    <v>57</v>
    <v>Finance</v>
    <v>58</v>
    <v>17.86</v>
    <v>6.65</v>
    <v>0.98529999999999995</v>
    <v>7.0000000000000007E-2</v>
    <v>0</v>
    <v>4.4190000000000002E-3</v>
    <v>0</v>
    <v>USD</v>
    <v>FutureFuel Corp. is the holding company of FutureFuel Chemical Company. FutureFuel Chemical Company manufactures diversified chemical products, bio-based products consisting of biofuels, and bio-based specialty chemical products. FutureFuel Chemical Company conducts its operations through two segments: chemicals and biofuels. The chemicals segment manufactures a diversified listing of chemical products that are sold to third-party customers. The biofuels segment primarily produces and sells biodiesel and petrodiesel blends to its customers. The biofuels segment also involves the buying, selling and shipping of refined petroleum products on common carrier pipelines. Custom chemicals manufacturing involves producing various products for strategic customers, generally under long-term contracts. Its products also include a family of acetal-based solvents, including diethoxymethane, dimethoxymethane, dibutoxymethane, glycerol formal and phenol sulfonic acid.</v>
    <v>500</v>
    <v>New York Stock Exchange</v>
    <v>XNYS</v>
    <v>XNYS</v>
    <v>8235 Forsyth Blvd Ste 400, CLAYTON, MO, 63105-1621 US</v>
    <v>15.97</v>
    <v>Renewable Energy</v>
    <v>Stock</v>
    <v>44267.000000034372</v>
    <v>646</v>
    <v>15.58</v>
    <v>692892900</v>
    <v>FUTUREFUEL CORP.</v>
    <v>FUTUREFUEL CORP.</v>
    <v>15.97</v>
    <v>6.1337000000000002</v>
    <v>15.84</v>
    <v>15.91</v>
    <v>15.91</v>
    <v>43743240</v>
    <v>FF</v>
    <v>FUTUREFUEL CORP. (XNYS:FF)</v>
    <v>104996</v>
    <v>200882</v>
    <v>2005</v>
  </rv>
  <rv s="4">
    <v>647</v>
  </rv>
  <rv s="0">
    <v>https://www.bing.com/financeapi/forcetrigger?t=a1x89c&amp;q=XNYS%3aLXU&amp;form=skydnc</v>
    <v>Learn more on Bing</v>
  </rv>
  <rv s="21">
    <v>en-US</v>
    <v>a1x89c</v>
    <v>268435456</v>
    <v>1</v>
    <v>Powered by Refinitiv</v>
    <v>56</v>
    <v>LSB INDUSTRIES, INC. (XNYS:LXU)</v>
    <v>8</v>
    <v>57</v>
    <v>Finance</v>
    <v>58</v>
    <v>5.19</v>
    <v>1</v>
    <v>2.4035000000000002</v>
    <v>0.39</v>
    <v>-2.1460000000000003E-3</v>
    <v>9.1335E-2</v>
    <v>-0.01</v>
    <v>USD</v>
    <v>LSB Industries, Inc. manufactures and markets chemical products. The Company provides products for the agricultural, industrial and mining markets. It produces and sells urea ammonium nitrate (UAN), high-density ammonium nitrate (HDAN) and ammonia, which are nitrogen-based fertilizers for the agricultural market. The Company's nitrogen-based fertilizers are used to grow food crops, biofuel feedstock crops, pasture land for grazing livestock and forage production. For industrial applications, it offers nitric acid, metallurgical and commercial grade ammonia, sulfuric acid, diesel exhaust fluid and other urea solutions to the polyurethane intermediates, paper, fibers, emission control and electronics industries. It also offers blended and regular nitric acid and industrial ammonia for specialty applications, including the reduction of air emissions from power plants. The Company offers low density ammonium nitrate (LDAN), HDAN and ammonium nitrate (AN) solutions to the mining industry.</v>
    <v>573</v>
    <v>New York Stock Exchange</v>
    <v>XNYS</v>
    <v>XNYS</v>
    <v>3503 NW 63rd St Ste 500, OKLAHOMA CITY, OK, 73116-2238 US</v>
    <v>4.8</v>
    <v>Chemicals</v>
    <v>Stock</v>
    <v>44267.000000010936</v>
    <v>649</v>
    <v>4.3</v>
    <v>128261200</v>
    <v>LSB INDUSTRIES, INC.</v>
    <v>LSB INDUSTRIES, INC.</v>
    <v>4.3</v>
    <v>0</v>
    <v>4.2699999999999996</v>
    <v>4.66</v>
    <v>4.6500000000000004</v>
    <v>30037750</v>
    <v>LXU</v>
    <v>LSB INDUSTRIES, INC. (XNYS:LXU)</v>
    <v>215708</v>
    <v>315424</v>
    <v>1977</v>
  </rv>
  <rv s="4">
    <v>650</v>
  </rv>
  <rv s="0">
    <v>https://www.bing.com/financeapi/forcetrigger?t=bt8i7w&amp;q=XNAS%3aMKD&amp;form=skydnc</v>
    <v>Learn more on Bing</v>
  </rv>
  <rv s="36">
    <v>en-US</v>
    <v>bt8i7w</v>
    <v>268435456</v>
    <v>1</v>
    <v>Powered by Refinitiv</v>
    <v>97</v>
    <v>Molecular Data Inc. (XNAS:MKD)</v>
    <v>8</v>
    <v>98</v>
    <v>Finance</v>
    <v>61</v>
    <v>3.89</v>
    <v>0.78010000000000002</v>
    <v>0.06</v>
    <v>2.2900999999999998E-2</v>
    <v>4.8000000000000001E-2</v>
    <v>0.03</v>
    <v>USD</v>
    <v>MOLECULAR DATA INC. is a China chemical e-commerce platform offering e-commerce solutions, financial solutions, and warehousing and logistics solutions to all participants across the chemical value chain. The Company’s e-commerce solutions are mainly delivered through online platform, consisting of our two websites, molbase.com and molbase.cn, Moku Data Weixin account, Chemical Community App and other ancillary platforms, or, collectively, our Online Platform.</v>
    <v>481</v>
    <v>Nasdaq Stock Market</v>
    <v>XNAS</v>
    <v>XNAS</v>
    <v>5/F, Building 12, 1001 North Qinzhou Road, Xuhui District, Shanghai, SHANGHAI, 201109 CN</v>
    <v>1.34</v>
    <v>Professional &amp; Commercial Services</v>
    <v>Stock</v>
    <v>44266.99088376094</v>
    <v>652</v>
    <v>1.25</v>
    <v>169327400</v>
    <v>Molecular Data Inc.</v>
    <v>Molecular Data Inc.</v>
    <v>1.29</v>
    <v>1.25</v>
    <v>1.31</v>
    <v>1.34</v>
    <v>135461900</v>
    <v>MKD</v>
    <v>Molecular Data Inc. (XNAS:MKD)</v>
    <v>1222374</v>
    <v>5788889</v>
  </rv>
  <rv s="4">
    <v>653</v>
  </rv>
  <rv s="0">
    <v>http://en.wikipedia.org/wiki/Rayonier_Advanced_Materials</v>
    <v>Wikipedia</v>
  </rv>
  <rv s="1">
    <v>0</v>
    <v>655</v>
  </rv>
  <rv s="2">
    <v>6</v>
    <v>https://www.bing.com/th?id=AMMS_a0d2e9efff62904d41031f69f6dea549&amp;qlt=95</v>
    <v>656</v>
    <v>0</v>
    <v>https://www.bing.com/images/search?form=xlimg&amp;q=rayonier+advanced+materials</v>
    <v>Image of RAYONIER ADVANCED MATERIALS INC.</v>
  </rv>
  <rv s="0">
    <v>https://www.bing.com/financeapi/forcetrigger?t=a22dyc&amp;q=XNYS%3aRYAM&amp;form=skydnc</v>
    <v>Learn more on Bing</v>
  </rv>
  <rv s="24">
    <v>en-US</v>
    <v>a22dyc</v>
    <v>268435456</v>
    <v>1</v>
    <v>Powered by Refinitiv</v>
    <v>66</v>
    <v>RAYONIER ADVANCED MATERIALS INC. (XNYS:RYAM)</v>
    <v>3</v>
    <v>67</v>
    <v>Finance</v>
    <v>58</v>
    <v>11.3</v>
    <v>0.90010000000000001</v>
    <v>3.8491</v>
    <v>0.22</v>
    <v>0</v>
    <v>2.1093000000000001E-2</v>
    <v>0</v>
    <v>USD</v>
    <v>Rayonier Advanced Materials Inc. is engaged in the production of cellulose specialties. The Company's product lines include cellulose specialties and commodity products. Its products are used in manufacturing processes. The Company's products are sold throughout the world to companies for use in various industrial applications, and to produce a range of products, including cigarette filters, foods, pharmaceuticals, textiles and electronics. The Company focuses on producing various forms of cellulose specialties products, such as cellulose acetate and cellulose ethers. The Company's production facilities are located in Jesup, Georgia and Fernandina Beach, Florida. The Jesup plant can produce cellulose specialties or commodity products using both hardwood and softwood in a pre-hydrolyzed kraft or high potential of hydrogen (pH) cooking process. The Fernandina Beach plant can produce cellulose specialties or commodity products using softwood in a sulfite or low pH cooking process.</v>
    <v>4000</v>
    <v>New York Stock Exchange</v>
    <v>XNYS</v>
    <v>XNYS</v>
    <v>1301 RIVERPLACE BOULEVARD, SUITE 2300, JACKSONVILLE, FL, 32207 US</v>
    <v>10.73</v>
    <v>657</v>
    <v>Chemicals</v>
    <v>Stock</v>
    <v>44267.000000034372</v>
    <v>658</v>
    <v>10.26</v>
    <v>660843100</v>
    <v>RAYONIER ADVANCED MATERIALS INC.</v>
    <v>RAYONIER ADVANCED MATERIALS INC.</v>
    <v>10.6</v>
    <v>0</v>
    <v>10.43</v>
    <v>10.65</v>
    <v>10.65</v>
    <v>63359840</v>
    <v>RYAM</v>
    <v>RAYONIER ADVANCED MATERIALS INC. (XNYS:RYAM)</v>
    <v>786296</v>
    <v>631397</v>
    <v>2014</v>
  </rv>
  <rv s="4">
    <v>659</v>
  </rv>
  <rv s="0">
    <v>https://www.bing.com/financeapi/forcetrigger?t=a25bnm&amp;q=XNYS%3aVHI&amp;form=skydnc</v>
    <v>Learn more on Bing</v>
  </rv>
  <rv s="21">
    <v>en-US</v>
    <v>a25bnm</v>
    <v>268435456</v>
    <v>1</v>
    <v>Powered by Refinitiv</v>
    <v>56</v>
    <v>VALHI, INC. (XNYS:VHI)</v>
    <v>8</v>
    <v>57</v>
    <v>Finance</v>
    <v>58</v>
    <v>20.8599</v>
    <v>9.02</v>
    <v>1.9559</v>
    <v>0.12</v>
    <v>-1.5329999999999999E-3</v>
    <v>6.1700000000000001E-3</v>
    <v>-0.03</v>
    <v>USD</v>
    <v>Valhi, Inc. is a holding company. The Company operates through three segments: Chemicals, Component Products, and Real Estate Management and Development. The Company operates through its subsidiaries, including NL Industries, Inc., Kronos Worldwide, Inc. (Kronos) and CompX International Inc. (CompX). The Chemicals segment operates through Kronos. Kronos is a producer and marketer of titanium dioxide pigments (TiO2). The Component Products segment operates through CompX. CompX is a manufacturer of security products used in the recreational transportation, postal, office and institutional furniture, cabinetry, tool storage, healthcare and a range of other industries. The Real Estate Management and Development segment operates through Basic Management, Inc. (BMI) and The LandWell Company (LandWell).</v>
    <v>2200</v>
    <v>New York Stock Exchange</v>
    <v>XNYS</v>
    <v>XNYS</v>
    <v>5430 Lyndon B Johnson Fwy Ste 1700, DALLAS, TX, 75240-2620 US</v>
    <v>19.850000000000001</v>
    <v>Chemicals</v>
    <v>Stock</v>
    <v>44266.881944444445</v>
    <v>661</v>
    <v>19.3</v>
    <v>549911700</v>
    <v>VALHI, INC.</v>
    <v>VALHI, INC.</v>
    <v>19.3</v>
    <v>13.5685</v>
    <v>19.45</v>
    <v>19.57</v>
    <v>19.54</v>
    <v>28273090</v>
    <v>VHI</v>
    <v>VALHI, INC. (XNYS:VHI)</v>
    <v>16827</v>
    <v>14582</v>
    <v>1971</v>
  </rv>
  <rv s="4">
    <v>662</v>
  </rv>
  <rv s="0">
    <v>https://www.bing.com/financeapi/forcetrigger?t=a25xar&amp;q=XNYS%3aWLKP&amp;form=skydnc</v>
    <v>Learn more on Bing</v>
  </rv>
  <rv s="35">
    <v>en-US</v>
    <v>a25xar</v>
    <v>268435456</v>
    <v>1</v>
    <v>Powered by Refinitiv</v>
    <v>93</v>
    <v>WESTLAKE CHEMICAL PARTNERS UNT (XNYS:WLKP)</v>
    <v>94</v>
    <v>95</v>
    <v>Finance</v>
    <v>96</v>
    <v>25.015000000000001</v>
    <v>10.31</v>
    <v>-0.23</v>
    <v>-8.0810000000000007E-4</v>
    <v>-9.2069999999999999E-3</v>
    <v>-0.02</v>
    <v>USD</v>
    <v>New York Stock Exchange</v>
    <v>XNYS</v>
    <v>25.015000000000001</v>
    <v>ETF</v>
    <v>44266.881944444445</v>
    <v>664</v>
    <v>24.67</v>
    <v>WESTLAKE CHEMICAL PARTNERS UNT</v>
    <v>25</v>
    <v>24.98</v>
    <v>24.75</v>
    <v>24.73</v>
    <v>WLKP</v>
    <v>WESTLAKE CHEMICAL PARTNERS UNT (XNYS:WLKP)</v>
    <v>95351</v>
    <v>150355</v>
  </rv>
  <rv s="4">
    <v>665</v>
  </rv>
  <rv s="0">
    <v>https://www.bing.com/financeapi/forcetrigger?t=ab4pf2&amp;q=XTSX%3aCTA&amp;form=skydnc</v>
    <v>Learn more on Bing</v>
  </rv>
  <rv s="17">
    <v>en-US</v>
    <v>ab4pf2</v>
    <v>268435456</v>
    <v>1</v>
    <v>Powered by Refinitiv</v>
    <v>38</v>
    <v>Centaurus Energy Inc. (XTSX:CTA)</v>
    <v>8</v>
    <v>99</v>
    <v>Finance</v>
    <v>21</v>
    <v>8.5000000000000006E-2</v>
    <v>2.5000000000000001E-2</v>
    <v>0.37430000000000002</v>
    <v>0</v>
    <v>0</v>
    <v>CAD</v>
    <v>Centaurus Energy Inc., formerly Madalena Energy Inc. is a Canada-based upstream oil and gas company. The Company has both conventional and unconventional oil and gas operations in Argentina. Its business activities include exploration, development and production of crude oil, natural gas liquids and natural gas. It holds over 950,000 net acres within four provinces in Argentina, where it is focused on the delineation of petroleum in-place unconventional resources in the Vaca Muerta and Agrio shales. Its assets include Rinconada - Puesto Morales, Puesto Morales Este, Coiron Amargo Norte, Coiron Amargo Sureste, Curamhuele, Surubi, Palmar Largo - Balbuena Este, Santa Victoria and Valle Morado.</v>
    <v>93</v>
    <v>TSX Venture Exchange</v>
    <v>XTSX</v>
    <v>XTSX</v>
    <v>c/o 1250, 639 - 5th Avenue SW, CALGARY, AB, T2P OM9 CA</v>
    <v>0.04</v>
    <v>Oil &amp; Gas</v>
    <v>Stock</v>
    <v>44266.850740740738</v>
    <v>667</v>
    <v>3.5000000000000003E-2</v>
    <v>21733090</v>
    <v>Centaurus Energy Inc.</v>
    <v>Centaurus Energy Inc.</v>
    <v>3.5000000000000003E-2</v>
    <v>0.04</v>
    <v>0.04</v>
    <v>544059300</v>
    <v>CTA</v>
    <v>Centaurus Energy Inc. (XTSX:CTA)</v>
    <v>194200</v>
    <v>2013</v>
  </rv>
  <rv s="4">
    <v>668</v>
  </rv>
  <rv s="0">
    <v>https://www.bing.com/financeapi/forcetrigger?t=bq89dm&amp;q=XNYS%3aCTVA&amp;form=skydnc</v>
    <v>Learn more on Bing</v>
  </rv>
  <rv s="37">
    <v>en-US</v>
    <v>bq89dm</v>
    <v>268435456</v>
    <v>1</v>
    <v>Powered by Refinitiv</v>
    <v>100</v>
    <v>CORTEVA, INC. (XNYS:CTVA)</v>
    <v>8</v>
    <v>101</v>
    <v>Finance</v>
    <v>58</v>
    <v>47.67</v>
    <v>20.38</v>
    <v>-0.14000000000000001</v>
    <v>0</v>
    <v>-2.9789999999999999E-3</v>
    <v>0</v>
    <v>USD</v>
    <v>Corteva, Inc. is a provider of agricultural products. The Company’s seed platform develops and supplies germplasm. Its crop protection platform supplies products to protect crop yields against weeds, insects and disease. It operates through two segments: seed and crop protection. Its seed segment provides solutions in various crops, including corn, soybean, sunflowers and wheat, and complementary crops such as alfalfa, canola, cotton, rice and sorghum, as well as silage inoculants. Its crop protection segment is focused on developing and supplying crop protection products and services. It offers a range of crop protection products that service field crops, such as wheat, corn, soybean, sunflower, canola/oilseed rape and rice as well as specialty crops such as fruit, nut, vine, sugarcane, coffee and vegetables.</v>
    <v>21000</v>
    <v>New York Stock Exchange</v>
    <v>XNYS</v>
    <v>XNYS</v>
    <v>974 Centre Rd Bldg 735, WILMINGTON, DE, 19805-1269 US</v>
    <v>47.67</v>
    <v>Food &amp; Tobacco</v>
    <v>Stock</v>
    <v>44267.000000034372</v>
    <v>670</v>
    <v>46.75</v>
    <v>34970910000</v>
    <v>CORTEVA, INC.</v>
    <v>CORTEVA, INC.</v>
    <v>47.25</v>
    <v>47.922400000000003</v>
    <v>47</v>
    <v>46.86</v>
    <v>46.86</v>
    <v>744062000</v>
    <v>CTVA</v>
    <v>CORTEVA, INC. (XNYS:CTVA)</v>
    <v>2487730</v>
    <v>3334345</v>
    <v>2018</v>
  </rv>
  <rv s="4">
    <v>671</v>
  </rv>
  <rv s="0">
    <v>https://www.bing.com/financeapi/forcetrigger?t=ay4m6h&amp;q=XNYS%3aNTR&amp;form=skydnc</v>
    <v>Learn more on Bing</v>
  </rv>
  <rv s="37">
    <v>en-US</v>
    <v>ay4m6h</v>
    <v>268435456</v>
    <v>1</v>
    <v>Powered by Refinitiv</v>
    <v>100</v>
    <v>Nutrien Ltd. (XNYS:NTR)</v>
    <v>8</v>
    <v>101</v>
    <v>Finance</v>
    <v>58</v>
    <v>58.575000000000003</v>
    <v>23.847899999999999</v>
    <v>1.43</v>
    <v>-6.4910000000000002E-3</v>
    <v>2.5038999999999999E-2</v>
    <v>-0.38</v>
    <v>USD</v>
    <v>Nutrien Ltd is Canada-based provider of crop inputs and services. The Company operates through four segments: Retail Ag Solutions (Retail), Potash, Nitrogen and Phosphate. The Retail segment distributes crop nutrients, crop protection products, seed and merchandise and it provides services directly to growers through a network of farm centers in North America, South America and Australia. Its Retail business includes Nutrien Ag Solutions and Landmark Retail businesses. It operates over 2,000 retail locations in seven countries. The Potash, Nitrogen and Phosphate segments are differentiated by the chemical nutrient contained in the products that each produce.</v>
    <v>23100</v>
    <v>New York Stock Exchange</v>
    <v>XNYS</v>
    <v>XNYS</v>
    <v>122 1st Ave S Suite 500, SASKATOON, SK, S7K 7G3 CA</v>
    <v>58.575000000000003</v>
    <v>Chemicals</v>
    <v>Stock</v>
    <v>44267.000000057815</v>
    <v>673</v>
    <v>57.2</v>
    <v>41045810000</v>
    <v>Nutrien Ltd.</v>
    <v>Nutrien Ltd.</v>
    <v>57.2</v>
    <v>72.580699999999993</v>
    <v>57.11</v>
    <v>58.54</v>
    <v>58.16</v>
    <v>569369000</v>
    <v>NTR</v>
    <v>Nutrien Ltd. (XNYS:NTR)</v>
    <v>1703567</v>
    <v>2175619</v>
    <v>2017</v>
  </rv>
  <rv s="4">
    <v>674</v>
  </rv>
  <rv s="0">
    <v>https://www.bing.com/financeapi/forcetrigger?t=a1t4c7&amp;q=XNYS%3aFMC&amp;form=skydnc</v>
    <v>Learn more on Bing</v>
  </rv>
  <rv s="21">
    <v>en-US</v>
    <v>a1t4c7</v>
    <v>268435456</v>
    <v>1</v>
    <v>Powered by Refinitiv</v>
    <v>56</v>
    <v>FMC CORPORATION (XNYS:FMC)</v>
    <v>8</v>
    <v>57</v>
    <v>Finance</v>
    <v>58</v>
    <v>123.66</v>
    <v>56.77</v>
    <v>0.98799999999999999</v>
    <v>2.36</v>
    <v>0</v>
    <v>2.2191000000000002E-2</v>
    <v>0</v>
    <v>USD</v>
    <v>FMC Corporation is an agricultural sciences company. The Company provides solutions to growers with product portfolio integrated with discovery and development pipeline in crop protection, plant health, and pest and turf management. The Company operates in a single business segment and develops, markets and sells three classes of crop protection chemicals: insecticides, herbicides and fungicides. Its products are used in agriculture to manage crop yield and quality by controlling a spectrum of insects, weeds and disease, as well as in non-agricultural markets for pest control. The Company’s combination of technologies includes insect control products based on Rynaxypyr and Cyazypyr active ingredients; Authority, Boral, Centium, Command and Gamit branded herbicides; Talstar and Hero branded insecticides; and flutriafol-based fungicides. The Company’s portfolio also includes biologicals such as Quartzo and Presence bionematicides.</v>
    <v>6400</v>
    <v>New York Stock Exchange</v>
    <v>XNYS</v>
    <v>XNYS</v>
    <v>2929 Walnut St, PHILADELPHIA, PA, 19104-5054 US</v>
    <v>109.5</v>
    <v>Chemicals</v>
    <v>Stock</v>
    <v>44267.000000046093</v>
    <v>676</v>
    <v>107.23</v>
    <v>13756750000</v>
    <v>FMC CORPORATION</v>
    <v>FMC CORPORATION</v>
    <v>107.23</v>
    <v>24.520700000000001</v>
    <v>106.35</v>
    <v>108.71</v>
    <v>108.71</v>
    <v>129353600</v>
    <v>FMC</v>
    <v>FMC CORPORATION (XNYS:FMC)</v>
    <v>1300069</v>
    <v>1160412</v>
    <v>1928</v>
  </rv>
  <rv s="4">
    <v>677</v>
  </rv>
  <rv s="0">
    <v>http://fr.wikipedia.org/wiki/Yara_International</v>
    <v>Wikipedia</v>
  </rv>
  <rv s="1">
    <v>150</v>
    <v>679</v>
  </rv>
  <rv s="2">
    <v>6</v>
    <v>https://www.bing.com/th?id=AMMS_5f78fd4078bf67e86457571918dc2b9a&amp;qlt=95</v>
    <v>680</v>
    <v>0</v>
    <v>https://www.bing.com/images/search?form=xlimg&amp;q=yara+international</v>
    <v>Image of Yara International ASA</v>
  </rv>
  <rv s="0">
    <v>https://www.bing.com/financeapi/forcetrigger?t=a32mzr&amp;q=OTCM%3aYRAIF&amp;form=skydnc</v>
    <v>Learn more on Bing</v>
  </rv>
  <rv s="26">
    <v>en-US</v>
    <v>a32mzr</v>
    <v>268435456</v>
    <v>1</v>
    <v>Powered by Refinitiv</v>
    <v>70</v>
    <v>Yara International ASA (OTCM:YRAIF)</v>
    <v>3</v>
    <v>102</v>
    <v>Finance</v>
    <v>12</v>
    <v>50.8</v>
    <v>24</v>
    <v>0.74860000000000004</v>
    <v>1.72</v>
    <v>3.5045E-2</v>
    <v>USD</v>
    <v>Yara International ASA is a Norway-based company that produces, distributes and sells nitrogen-based mineral fertilizers and related industrial products. The Company operates under the following segments: Crop Nutrition, Industrial and Production. The Crop Nutrition segment sells a portfolio of nitrogen-based fertilizers including ammonia, urea, urea ammonium nitrate (UAN), calcium ammonium nitrate (CAN), ammonium nitrate (AN), calcium nitrate (CN), and compound fertilizers (NPK). The Industrial segment sells urea, ammonia, phosphate, nitric acid, technical ammonium nitrate (TAN) and calcium nitrate (CN) for industrial applications within base chemicals, mining applications, animal nutrition, environmental solutions and industrial nitrates. The Production segment comprises Yara’s manufacturing plants producing ammonia, fertilizer and industrial products. The Company operates Agronomic Technology Corp as subsidiary.</v>
    <v>16033</v>
    <v>OTC Markets</v>
    <v>OTCM</v>
    <v>OTCM</v>
    <v>Drammensveien 131, OSLO, OSLO, 0277 NO</v>
    <v>50.8</v>
    <v>681</v>
    <v>Chemicals</v>
    <v>Stock</v>
    <v>44264.634149687503</v>
    <v>682</v>
    <v>50.8</v>
    <v>Yara International ASA</v>
    <v>Yara International ASA</v>
    <v>50.8</v>
    <v>19.5685</v>
    <v>49.08</v>
    <v>50.8</v>
    <v>268132200</v>
    <v>YRAIF</v>
    <v>Yara International ASA (OTCM:YRAIF)</v>
    <v>14</v>
    <v>2003</v>
  </rv>
  <rv s="4">
    <v>683</v>
  </rv>
  <rv s="0">
    <v>https://www.bing.com/financeapi/forcetrigger?t=a32kbh&amp;q=OTCM%3aYARIY&amp;form=skydnc</v>
    <v>Learn more on Bing</v>
  </rv>
  <rv s="38">
    <v>en-US</v>
    <v>a32kbh</v>
    <v>268435456</v>
    <v>1</v>
    <v>Powered by Refinitiv</v>
    <v>103</v>
    <v>Yara International ASA (OTCM:YARIY)</v>
    <v>3</v>
    <v>104</v>
    <v>Finance</v>
    <v>12</v>
    <v>26.2</v>
    <v>12.01</v>
    <v>0.74860000000000004</v>
    <v>0.52</v>
    <v>2.0249000000000003E-2</v>
    <v>USD</v>
    <v>Yara International ASA is a Norway-based company that produces, distributes and sells nitrogen-based mineral fertilizers and related industrial products. The Company operates under the following segments: Crop Nutrition, Industrial and Production. The Crop Nutrition segment sells a portfolio of nitrogen-based fertilizers including ammonia, urea, urea ammonium nitrate (UAN), calcium ammonium nitrate (CAN), ammonium nitrate (AN), calcium nitrate (CN), and compound fertilizers (NPK). The Industrial segment sells urea, ammonia, phosphate, nitric acid, technical ammonium nitrate (TAN) and calcium nitrate (CN) for industrial applications within base chemicals, mining applications, animal nutrition, environmental solutions and industrial nitrates. The Production segment comprises Yara’s manufacturing plants producing ammonia, fertilizer and industrial products. The Company operates Agronomic Technology Corp as subsidiary.</v>
    <v>16033</v>
    <v>OTC Markets</v>
    <v>OTCM</v>
    <v>OTCM</v>
    <v>Drammensveien 131, OSLO, OSLO, 0277 NO</v>
    <v>26.2</v>
    <v>681</v>
    <v>Chemicals</v>
    <v>Stock</v>
    <v>44266.866508378909</v>
    <v>685</v>
    <v>25.95</v>
    <v>115437100000</v>
    <v>Yara International ASA</v>
    <v>Yara International ASA</v>
    <v>25.95</v>
    <v>25.68</v>
    <v>26.2</v>
    <v>268132200</v>
    <v>YARIY</v>
    <v>Yara International ASA (OTCM:YARIY)</v>
    <v>19423</v>
    <v>2003</v>
  </rv>
  <rv s="4">
    <v>686</v>
  </rv>
  <rv s="0">
    <v>http://en.wikipedia.org/wiki/Scotts_Miracle-Gro_Company</v>
    <v>Wikipedia</v>
  </rv>
  <rv s="1">
    <v>0</v>
    <v>688</v>
  </rv>
  <rv s="2">
    <v>6</v>
    <v>https://www.bing.com/th?id=AMMS_1fdc2cbe22e43cdd5df07966a5c12648&amp;qlt=95</v>
    <v>689</v>
    <v>0</v>
    <v>https://www.bing.com/images/search?form=xlimg&amp;q=the+scotts+miracle-gro+company</v>
    <v>Image of THE SCOTTS MIRACLE-GRO COMPANY</v>
  </rv>
  <rv s="0">
    <v>https://www.bing.com/financeapi/forcetrigger?t=a235c7&amp;q=XNYS%3aSMG&amp;form=skydnc</v>
    <v>Learn more on Bing</v>
  </rv>
  <rv s="24">
    <v>en-US</v>
    <v>a235c7</v>
    <v>268435456</v>
    <v>1</v>
    <v>Powered by Refinitiv</v>
    <v>66</v>
    <v>THE SCOTTS MIRACLE-GRO COMPANY (XNYS:SMG)</v>
    <v>3</v>
    <v>67</v>
    <v>Finance</v>
    <v>58</v>
    <v>250</v>
    <v>74.312899999999999</v>
    <v>1.1749000000000001</v>
    <v>1.96</v>
    <v>0</v>
    <v>8.9759999999999996E-3</v>
    <v>0</v>
    <v>USD</v>
    <v>Scotts Miracle-Gro Co is a manufacturer and marketer of branded consumer lawn and garden products in North America. The Company’s segments include U.S. Consumer, Hawthorne and Other. U.S. Consumer consists of its consumer lawn and garden business located in the United States. Hawthorne consists of its indoor, urban and hydroponic gardening business. Other consists of its consumer lawn and garden business in geographies other than the United States and its product sales to commercial nurseries, greenhouses and other professional customers. Its consumer lawn and garden brands include Scotts and Turf Builder lawn and grass seed products; Miracle-Gro, Nature’s Care, Scotts, LiquaFeed and Osmocote gardening and landscape products; and Ortho, Roundup, Home Defense and Tomcat branded insect control, weed control and rodent control products.</v>
    <v>5932</v>
    <v>New York Stock Exchange</v>
    <v>XNYS</v>
    <v>XNYS</v>
    <v>14111 Scottslawn Rd, MARYSVILLE, OH, 43040-7800 US</v>
    <v>223.4076</v>
    <v>690</v>
    <v>Chemicals</v>
    <v>Stock</v>
    <v>44267.000000010936</v>
    <v>691</v>
    <v>216.29</v>
    <v>12163880000</v>
    <v>THE SCOTTS MIRACLE-GRO COMPANY</v>
    <v>THE SCOTTS MIRACLE-GRO COMPANY</v>
    <v>222.5</v>
    <v>32.491199999999999</v>
    <v>218.37</v>
    <v>220.33</v>
    <v>220.33</v>
    <v>55703090</v>
    <v>SMG</v>
    <v>THE SCOTTS MIRACLE-GRO COMPANY (XNYS:SMG)</v>
    <v>402944</v>
    <v>456847</v>
    <v>2004</v>
  </rv>
  <rv s="4">
    <v>692</v>
  </rv>
  <rv s="0">
    <v>http://en.wikipedia.org/wiki/The_Mosaic_Company</v>
    <v>Wikipedia</v>
  </rv>
  <rv s="1">
    <v>0</v>
    <v>694</v>
  </rv>
  <rv s="2">
    <v>6</v>
    <v>https://www.bing.com/th?id=AMMS_359371f97cf9a45d669fa44611c79096&amp;qlt=95</v>
    <v>695</v>
    <v>0</v>
    <v>https://www.bing.com/images/search?form=xlimg&amp;q=the+mosaic+company</v>
    <v>Image of THE MOSAIC COMPANY</v>
  </rv>
  <rv s="0">
    <v>https://www.bing.com/financeapi/forcetrigger?t=a1xv4c&amp;q=XNYS%3aMOS&amp;form=skydnc</v>
    <v>Learn more on Bing</v>
  </rv>
  <rv s="24">
    <v>en-US</v>
    <v>a1xv4c</v>
    <v>268435456</v>
    <v>1</v>
    <v>Powered by Refinitiv</v>
    <v>66</v>
    <v>THE MOSAIC COMPANY (XNYS:MOS)</v>
    <v>3</v>
    <v>67</v>
    <v>Finance</v>
    <v>58</v>
    <v>34.11</v>
    <v>6.5</v>
    <v>1.8528</v>
    <v>0.39</v>
    <v>1.495E-3</v>
    <v>1.1797E-2</v>
    <v>0.05</v>
    <v>USD</v>
    <v>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mines and processes potash in Canada and the United States, and sells potash in North America and internationally. The Mosaic Fertilizantes segment owns and operates mines, chemical plants, crop nutrient blending and bagging facilities, port terminals and warehouses in Brazil and Paraguay, which produce and sell concentrated phosphates crop nutrients, phosphate-based animal feed ingredients and potash fertilizer.</v>
    <v>12617</v>
    <v>New York Stock Exchange</v>
    <v>XNYS</v>
    <v>XNYS</v>
    <v>101 E Kennedy Blvd Ste 2500, TAMPA, FL, 33602-3650 US</v>
    <v>34.11</v>
    <v>696</v>
    <v>Chemicals</v>
    <v>Stock</v>
    <v>44266.903828506249</v>
    <v>697</v>
    <v>33.1</v>
    <v>12532830000</v>
    <v>THE MOSAIC COMPANY</v>
    <v>THE MOSAIC COMPANY</v>
    <v>33.61</v>
    <v>20.365200000000002</v>
    <v>33.06</v>
    <v>33.450000000000003</v>
    <v>33.5</v>
    <v>379093400</v>
    <v>MOS</v>
    <v>THE MOSAIC COMPANY (XNYS:MOS)</v>
    <v>6716655</v>
    <v>6680781</v>
    <v>2004</v>
  </rv>
  <rv s="4">
    <v>698</v>
  </rv>
  <rv s="0">
    <v>https://www.bing.com/financeapi/forcetrigger?t=a1pidm&amp;q=XNYS%3aCF&amp;form=skydnc</v>
    <v>Learn more on Bing</v>
  </rv>
  <rv s="21">
    <v>en-US</v>
    <v>a1pidm</v>
    <v>268435456</v>
    <v>1</v>
    <v>Powered by Refinitiv</v>
    <v>56</v>
    <v>CF INDUSTRIES HOLDINGS, INC. (XNYS:CF)</v>
    <v>8</v>
    <v>57</v>
    <v>Finance</v>
    <v>58</v>
    <v>51.03</v>
    <v>19.73</v>
    <v>1.2978000000000001</v>
    <v>1.21</v>
    <v>2.176E-3</v>
    <v>2.4529000000000002E-2</v>
    <v>0.11</v>
    <v>USD</v>
    <v>CF Industries Holdings, Inc. manufactures and distributes nitrogen fertilizer, and other nitrogen products. The Company's nitrogen fertilizer products are ammonia, granular urea, urea ammonium nitrate solution (UAN) and ammonium nitrate (AN). Its other nitrogen products include diesel exhaust fluid (DEF), urea liquor, nitric acid and aqua ammonia, which are sold primarily to the Company's industrial customers, and compound fertilizer products (nitrogen, phosphorus and potassium or NPKs). The Company's segments include ammonia, granular urea, UAN, AN and other. The Company's ammonia segment produces anhydrous ammonia (ammonia), which is concentrated nitrogen fertilizer as it contains 82% nitrogen. The granular urea segment produces granular urea, which contains 46% nitrogen. The UAN segment produces urea ammonium nitrate solution. The Other segment includes DEF, urea liquor, nitric acid and NPKs. The Company's primary nitrogen fertilizer products are ammonia, granular urea, UAN and AN.</v>
    <v>3000</v>
    <v>New York Stock Exchange</v>
    <v>XNYS</v>
    <v>XNYS</v>
    <v>4 Parkway N Ste 400, DEERFIELD, IL, 60015-2542 US</v>
    <v>51.03</v>
    <v>Chemicals</v>
    <v>Stock</v>
    <v>44267.000000010936</v>
    <v>700</v>
    <v>49.75</v>
    <v>10564500000</v>
    <v>CF INDUSTRIES HOLDINGS, INC.</v>
    <v>CF INDUSTRIES HOLDINGS, INC.</v>
    <v>50.42</v>
    <v>34.305100000000003</v>
    <v>49.33</v>
    <v>50.54</v>
    <v>50.65</v>
    <v>214159700</v>
    <v>CF</v>
    <v>CF INDUSTRIES HOLDINGS, INC. (XNYS:CF)</v>
    <v>2637368</v>
    <v>2251072</v>
    <v>2005</v>
  </rv>
  <rv s="4">
    <v>701</v>
  </rv>
  <rv s="0">
    <v>http://en.wikipedia.org/wiki/Israel_Chemicals</v>
    <v>Wikipedia</v>
  </rv>
  <rv s="1">
    <v>172</v>
    <v>703</v>
  </rv>
  <rv s="2">
    <v>6</v>
    <v>https://www.bing.com/th?id=AMMS_fd72ab0f6e88f4790ab12f934cd58e32&amp;qlt=95</v>
    <v>704</v>
    <v>0</v>
    <v>https://www.bing.com/images/search?form=xlimg&amp;q=israel+chemicals</v>
    <v>Image of ICL GROUP LTD</v>
  </rv>
  <rv s="0">
    <v>https://www.bing.com/financeapi/forcetrigger?t=a1v8p2&amp;q=XNYS%3aICL&amp;form=skydnc</v>
    <v>Learn more on Bing</v>
  </rv>
  <rv s="24">
    <v>en-US</v>
    <v>a1v8p2</v>
    <v>268435456</v>
    <v>1</v>
    <v>Powered by Refinitiv</v>
    <v>66</v>
    <v>ICL GROUP LTD (XNYS:ICL)</v>
    <v>3</v>
    <v>67</v>
    <v>Finance</v>
    <v>58</v>
    <v>6.11</v>
    <v>2.68</v>
    <v>1.026</v>
    <v>0.01</v>
    <v>0</v>
    <v>1.65E-3</v>
    <v>0</v>
    <v>USD</v>
    <v>Icl Group Ltd, formerly known as Israel Chemicals Ltd, is an Israel-based company, which is engaged in the fertilizer and specialty chemical sectors. The Company operates in three segments: Fertilizers, Industrial Products, and Performance Products. The Fertilizers segment is engaged in the production of standard, granular, fine red and white potash from different sources, as well as in the production of phosphates, such as phosphate rock, phosphoric acid, fertilizers and animal feed addictives. The Industrial Products segment produces flame retardants, such as brominates and organ phosphorus, elemental bromine, and other chemicals. The Performance Products segment produces specialty phosphates, such as technical, food grade and electronic grade phosphoric acid, phosphate salts, food additives and wildfire safety products, as well as alumina and other chemicals.</v>
    <v>11744</v>
    <v>New York Stock Exchange</v>
    <v>XNYS</v>
    <v>XNYS</v>
    <v>Millennium Tower, 23 Aranha St., TEL AVIV-YAFO, 61070 IL</v>
    <v>6.09</v>
    <v>705</v>
    <v>Chemicals</v>
    <v>Stock</v>
    <v>44266.881944444445</v>
    <v>706</v>
    <v>6.03</v>
    <v>25571880000</v>
    <v>ICL GROUP LTD</v>
    <v>ICL GROUP LTD</v>
    <v>6.07</v>
    <v>0</v>
    <v>6.06</v>
    <v>6.07</v>
    <v>6.07</v>
    <v>1280751000</v>
    <v>ICL</v>
    <v>ICL GROUP LTD (XNYS:ICL)</v>
    <v>146628</v>
    <v>153630</v>
    <v>1968</v>
  </rv>
  <rv s="4">
    <v>707</v>
  </rv>
  <rv s="0">
    <v>http://en.wikipedia.org/wiki/PhosAgro</v>
    <v>Wikipedia</v>
  </rv>
  <rv s="1">
    <v>0</v>
    <v>709</v>
  </rv>
  <rv s="2">
    <v>6</v>
    <v>https://www.bing.com/th?id=AMMS_07656b3ad15a5b9bf331226b27bd3105&amp;qlt=95</v>
    <v>710</v>
    <v>0</v>
    <v>https://www.bing.com/images/search?form=xlimg&amp;q=phosagro</v>
    <v>Image of Public Joint Stock Company "PhosAgro"</v>
  </rv>
  <rv s="0">
    <v>https://www.bing.com/financeapi/forcetrigger?t=b1o6ur&amp;q=OTCM%3aPHOJY&amp;form=skydnc</v>
    <v>Learn more on Bing</v>
  </rv>
  <rv s="38">
    <v>en-US</v>
    <v>b1o6ur</v>
    <v>268435456</v>
    <v>1</v>
    <v>Powered by Refinitiv</v>
    <v>103</v>
    <v>Public Joint Stock Company "PhosAgro" (OTCM:PHOJY)</v>
    <v>3</v>
    <v>105</v>
    <v>Finance</v>
    <v>12</v>
    <v>18.2</v>
    <v>9.32</v>
    <v>0.3846</v>
    <v>0</v>
    <v>0</v>
    <v>USD</v>
    <v>PhosAgro PAO is a Russia-based global vertically integrated phosphate-based fertilizer producer. The Company focuses on the production of phosphate-based fertilizers, feed phosphate and high-grade phosphate rock, as well as ammonia and nitrogen-based fertilizers. PhosAgro PAO operates through three plants located domestically in Kirovsk, Cherepovets and Balakovo. It has numerous subsidiaries, including FosAgro-Trans AO, PhosAgro-Region OOO and Metachem AO. The Company is active on the territory of the Russian Federation and abroad, including: Asia, Europe, Africa and the Commonwealth of Independent States (CIS) countries, among others.</v>
    <v>25000</v>
    <v>OTC Markets</v>
    <v>OTCM</v>
    <v>OTCM</v>
    <v>Leninskiy prospekt, d.55/1, str.1, MOSCOW, MOSCOW, 119333 RU</v>
    <v>18.2</v>
    <v>711</v>
    <v>Chemicals</v>
    <v>Stock</v>
    <v>44261.048611111109</v>
    <v>712</v>
    <v>18.2</v>
    <v>515410000000</v>
    <v>Public Joint Stock Company "PhosAgro"</v>
    <v>Public Joint Stock Company "PhosAgro"</v>
    <v>18.2</v>
    <v>18.2</v>
    <v>18.2</v>
    <v>129500000</v>
    <v>PHOJY</v>
    <v>Public Joint Stock Company "PhosAgro" (OTCM:PHOJY)</v>
    <v>30</v>
    <v>2002</v>
  </rv>
  <rv s="4">
    <v>713</v>
  </rv>
  <rv s="0">
    <v>https://www.bing.com/financeapi/forcetrigger?t=a2lgmw&amp;q=OTCM%3aITRO&amp;form=skydnc</v>
    <v>Learn more on Bing</v>
  </rv>
  <rv s="39">
    <v>en-US</v>
    <v>a2lgmw</v>
    <v>268435456</v>
    <v>1</v>
    <v>Powered by Refinitiv</v>
    <v>106</v>
    <v>ITRONICS INC. (OTCM:ITRO)</v>
    <v>8</v>
    <v>107</v>
    <v>Finance</v>
    <v>12</v>
    <v>3.5</v>
    <v>0.3</v>
    <v>1.9295</v>
    <v>-7.0000000000000007E-2</v>
    <v>-5.8823999999999994E-2</v>
    <v>USD</v>
    <v>Itronics Inc. is a fertilizer, silver and minerals producer. The Company is using its integrated portfolio of Zero Waste Green Technologies to produce GOLD'n GRO specialty liquid fertilizers, silver bullion and silver-bearing glass at its approximately 35,000 square foot factory. The Company's products and services include Itronics Metallurgical, Itronics Hydromet Technologies, Itronics Pyromet Technologies, Itronics Mineral Technologies and Whitney &amp; Whitney. It has developed KAM-Thio technology for use to neutralize cyanide and manage residual silver and gold recovery at silver-gold mine sites. GOLD'n GRO fertilizer technology to reduce the uptake of non-nutrient toxic metals from agricultural soils by vegetable crops and field grains is being field tested. It owns an Iron Oxide Copper Gold (IOCG) mineral property (the Auric Fulstone Project) in the prolific Yerington Copper Mining District in northwestern Nevada that may also host silver, zinc and lead mineral resources.</v>
    <v>OTC Markets</v>
    <v>OTCM</v>
    <v>OTCM</v>
    <v>6490 S McCarran Blvd Bldg C Ste 23, RENO, NV, 89509-6123 US</v>
    <v>1.2</v>
    <v>Chemicals</v>
    <v>Stock</v>
    <v>44266.873722453121</v>
    <v>715</v>
    <v>1.03</v>
    <v>21204930</v>
    <v>ITRONICS INC.</v>
    <v>ITRONICS INC.</v>
    <v>1.08</v>
    <v>1.19</v>
    <v>1.1200000000000001</v>
    <v>17819270</v>
    <v>ITRO</v>
    <v>ITRONICS INC. (OTCM:ITRO)</v>
    <v>8810</v>
    <v>1987</v>
  </rv>
  <rv s="4">
    <v>716</v>
  </rv>
  <rv s="0">
    <v>https://www.bing.com/financeapi/forcetrigger?t=a2mep2&amp;q=OTCM%3aKPLUY&amp;form=skydnc</v>
    <v>Learn more on Bing</v>
  </rv>
  <rv s="40">
    <v>en-US</v>
    <v>a2mep2</v>
    <v>268435456</v>
    <v>1</v>
    <v>Powered by Refinitiv</v>
    <v>108</v>
    <v>K&amp;S AG (OTCM:KPLUY)</v>
    <v>8</v>
    <v>109</v>
    <v>Finance</v>
    <v>87</v>
    <v>6.29</v>
    <v>2.67</v>
    <v>0.08</v>
    <v>6.4749999999999999E-3</v>
    <v>1.4598999999999999E-2</v>
    <v>3.5999999999999997E-2</v>
    <v>USD</v>
    <v>K&amp;S AG is a Germany-based salt producer and potash provider. The Company operates through three segments: Salt, Potash and Magnesium, and Complementary Activities. The Salt segment encompasses the production and marketing of food grade salt, industrial salt and salt for chemical use, de-icing salt and sodium chloride brine. The Potash and Magnesium segment combines the production and marketing of potash fertilizers and fertilizer specialties, as well as potash and magnesium compounds for technical, industrial and pharmaceutical applications. The Complementary Activities segment bundles together recycling activities, waste disposal and reutilization in potash and rock salt mines and CATSAN and THOMAS granulation, as well as logistics services through K+S Transport GmbH and trading in different basic chemicals through Chemische Fabrik Kalk GmbH.</v>
    <v>OTC Markets</v>
    <v>OTCM</v>
    <v>OTCM</v>
    <v>Bertha-von-Suttner-Strasse 7, KASSEL, HESSEN, 34131 DE</v>
    <v>5.56</v>
    <v>Stock</v>
    <v>44267.048611111109</v>
    <v>718</v>
    <v>5.38</v>
    <v>K&amp;S AG</v>
    <v>K&amp;S AG</v>
    <v>5.38</v>
    <v>5.48</v>
    <v>5.56</v>
    <v>5.5960000000000001</v>
    <v>KPLUY</v>
    <v>K&amp;S AG (OTCM:KPLUY)</v>
    <v>1018</v>
  </rv>
  <rv s="4">
    <v>719</v>
  </rv>
  <rv s="0">
    <v>http://en.wikipedia.org/wiki/Avery_Dennison</v>
    <v>Wikipedia</v>
  </rv>
  <rv s="1">
    <v>0</v>
    <v>721</v>
  </rv>
  <rv s="2">
    <v>6</v>
    <v>https://www.bing.com/th?id=AMMS_9b24ed865b9666c9e6383b9074f6904e&amp;qlt=95</v>
    <v>722</v>
    <v>0</v>
    <v>https://www.bing.com/images/search?form=xlimg&amp;q=avery+dennison</v>
    <v>Image of AVERY DENNISON CORPORATION</v>
  </rv>
  <rv s="0">
    <v>https://www.bing.com/financeapi/forcetrigger?t=a1o1ar&amp;q=XNYS%3aAVY&amp;form=skydnc</v>
    <v>Learn more on Bing</v>
  </rv>
  <rv s="24">
    <v>en-US</v>
    <v>a1o1ar</v>
    <v>268435456</v>
    <v>1</v>
    <v>Powered by Refinitiv</v>
    <v>66</v>
    <v>AVERY DENNISON CORPORATION (XNYS:AVY)</v>
    <v>3</v>
    <v>67</v>
    <v>Finance</v>
    <v>58</v>
    <v>186.77</v>
    <v>76.959999999999994</v>
    <v>0.97760000000000002</v>
    <v>-0.97</v>
    <v>0</v>
    <v>-5.3810000000000004E-3</v>
    <v>0</v>
    <v>USD</v>
    <v>Avery Dennison Corporation (Avery Dennison)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The Company's RBIS segment designs, manufactures and sells a range of branding and information solutions to retailers, brand owners, apparel manufacturers, distributors and industrial customers on a global basis. The Company's IHM segment manufactures and sells Fasson-brand and Avery Dennison-brand tapes and fasteners, Vancive-brand medical pressure-sensitive adhesive (PSA) based materials and products, and performance polymers.</v>
    <v>32000</v>
    <v>New York Stock Exchange</v>
    <v>XNYS</v>
    <v>XNYS</v>
    <v>207 N Goode Ave, GLENDALE, CA, 91203-1301 US</v>
    <v>181.47</v>
    <v>723</v>
    <v>Containers &amp; Packaging</v>
    <v>Stock</v>
    <v>44267.000000080472</v>
    <v>724</v>
    <v>177.3</v>
    <v>14964260000</v>
    <v>AVERY DENNISON CORPORATION</v>
    <v>AVERY DENNISON CORPORATION</v>
    <v>181.47</v>
    <v>27.122599999999998</v>
    <v>180.25</v>
    <v>179.28</v>
    <v>179.28</v>
    <v>83019460</v>
    <v>AVY</v>
    <v>AVERY DENNISON CORPORATION (XNYS:AVY)</v>
    <v>698670</v>
    <v>598342</v>
    <v>1977</v>
  </rv>
  <rv s="4">
    <v>725</v>
  </rv>
  <rv s="0">
    <v>http://en.wikipedia.org/wiki/Ecolab</v>
    <v>Wikipedia</v>
  </rv>
  <rv s="1">
    <v>0</v>
    <v>727</v>
  </rv>
  <rv s="2">
    <v>6</v>
    <v>https://www.bing.com/th?id=AMMS_0490968376191c96c9dfc6280f57c228&amp;qlt=95</v>
    <v>728</v>
    <v>0</v>
    <v>https://www.bing.com/images/search?form=xlimg&amp;q=ecolab</v>
    <v>Image of ECOLAB INC.</v>
  </rv>
  <rv s="0">
    <v>https://www.bing.com/financeapi/forcetrigger?t=a1rlu2&amp;q=XNYS%3aECL&amp;form=skydnc</v>
    <v>Learn more on Bing</v>
  </rv>
  <rv s="24">
    <v>en-US</v>
    <v>a1rlu2</v>
    <v>268435456</v>
    <v>1</v>
    <v>Powered by Refinitiv</v>
    <v>66</v>
    <v>ECOLAB INC. (XNYS:ECL)</v>
    <v>3</v>
    <v>67</v>
    <v>Finance</v>
    <v>58</v>
    <v>231.36</v>
    <v>124.6</v>
    <v>0.99809999999999999</v>
    <v>-2.57</v>
    <v>0</v>
    <v>-1.1845000000000001E-2</v>
    <v>0</v>
    <v>USD</v>
    <v>Ecolab Inc. provides water, hygiene and energy technologies and services. The Company's cleaning and sanitizing programs and products, pest elimination services and equipment maintenance and repair services support customers in the foodservice, food and beverage processing, hospitality, healthcare, government and education, retail, textile care and commercial facilities management sectors in over 170 countries. Its segments include Global Industrial, Global Institutional, Global Energy, Other and Corporate. Its Global Industrial segment consists of the Water, Food and Beverage, Paper and Textile Care operating units. Its Global Institutional segment consists of the Institutional, Specialty and Healthcare operating units. The Global Energy segment provides on-site and technology-driven solutions to the global drilling, oil and gas production, refining, and petrochemical industries. The Company's Other segment consists of the Pest Elimination operating units.</v>
    <v>44000</v>
    <v>New York Stock Exchange</v>
    <v>XNYS</v>
    <v>XNYS</v>
    <v>1 Ecolab Place, SAINT PAUL, MN, 55102 US</v>
    <v>218.5</v>
    <v>729</v>
    <v>Chemicals</v>
    <v>Stock</v>
    <v>44267.000000034372</v>
    <v>730</v>
    <v>214.09</v>
    <v>62020860000</v>
    <v>ECOLAB INC.</v>
    <v>ECOLAB INC.</v>
    <v>216.51</v>
    <v>63.706400000000002</v>
    <v>216.97</v>
    <v>214.4</v>
    <v>214.4</v>
    <v>285849900</v>
    <v>ECL</v>
    <v>ECOLAB INC. (XNYS:ECL)</v>
    <v>790930</v>
    <v>976700</v>
    <v>1924</v>
  </rv>
  <rv s="4">
    <v>731</v>
  </rv>
  <rv s="0">
    <v>http://en.wikipedia.org/wiki/PPG_Industries</v>
    <v>Wikipedia</v>
  </rv>
  <rv s="1">
    <v>0</v>
    <v>733</v>
  </rv>
  <rv s="2">
    <v>6</v>
    <v>https://www.bing.com/th?id=AMMS_1549c61c82333da41244bd6918212e94&amp;qlt=95</v>
    <v>734</v>
    <v>0</v>
    <v>https://www.bing.com/images/search?form=xlimg&amp;q=ppg+industries</v>
    <v>Image of PPG INDUSTRIES, INC.</v>
  </rv>
  <rv s="0">
    <v>https://www.bing.com/financeapi/forcetrigger?t=a214h7&amp;q=XNYS%3aPPG&amp;form=skydnc</v>
    <v>Learn more on Bing</v>
  </rv>
  <rv s="24">
    <v>en-US</v>
    <v>a214h7</v>
    <v>268435456</v>
    <v>1</v>
    <v>Powered by Refinitiv</v>
    <v>66</v>
    <v>PPG INDUSTRIES, INC. (XNYS:PPG)</v>
    <v>3</v>
    <v>67</v>
    <v>Finance</v>
    <v>58</v>
    <v>153.81</v>
    <v>69.77</v>
    <v>1.0969</v>
    <v>-2.41</v>
    <v>-2.7380000000000004E-4</v>
    <v>-1.6230999999999999E-2</v>
    <v>-0.04</v>
    <v>USD</v>
    <v>PPG Industries, Inc. manufactures and distributes a range of coatings and specialty materials. The Company has two segments: Performance Coatings and Industrial Coatings. The Performance Coatings segment includes the refinish, aerospace, protective and marine, architectural businesses. The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v>
    <v>46900</v>
    <v>New York Stock Exchange</v>
    <v>XNYS</v>
    <v>XNYS</v>
    <v>1 Ppg Pl, PITTSBURGH, PA, 15272-0001 US</v>
    <v>149.15</v>
    <v>735</v>
    <v>Chemicals</v>
    <v>Stock</v>
    <v>44267.00992826328</v>
    <v>736</v>
    <v>145.82499999999999</v>
    <v>35181800000</v>
    <v>PPG INDUSTRIES, INC.</v>
    <v>PPG INDUSTRIES, INC.</v>
    <v>148.63</v>
    <v>32.918300000000002</v>
    <v>148.47999999999999</v>
    <v>146.07</v>
    <v>146.03</v>
    <v>236946400</v>
    <v>PPG</v>
    <v>PPG INDUSTRIES, INC. (XNYS:PPG)</v>
    <v>1263487</v>
    <v>1348394</v>
    <v>1883</v>
  </rv>
  <rv s="4">
    <v>737</v>
  </rv>
  <rv s="0">
    <v>https://www.bing.com/financeapi/forcetrigger?t=btkx5r&amp;q=BVMF%3aE1CL34&amp;form=skydnc</v>
    <v>Learn more on Bing</v>
  </rv>
  <rv s="31">
    <v>en-US</v>
    <v>btkx5r</v>
    <v>268435456</v>
    <v>1</v>
    <v>Powered by Refinitiv</v>
    <v>80</v>
    <v>ECOLAB INC. (BVMF:E1CL34)</v>
    <v>3</v>
    <v>110</v>
    <v>Finance</v>
    <v>111</v>
    <v>314.58</v>
    <v>172.49</v>
    <v>0.99809999999999999</v>
    <v>-6.91</v>
    <v>-2.1965999999999999E-2</v>
    <v>BRL</v>
    <v>Ecolab Inc. provides water, hygiene and energy technologies and services. The Company's cleaning and sanitizing programs and products, pest elimination services and equipment maintenance and repair services support customers in the foodservice, food and beverage processing, hospitality, healthcare, government and education, retail, textile care and commercial facilities management sectors in over 170 countries. Its segments include Global Industrial, Global Institutional, Global Energy, Other and Corporate. Its Global Industrial segment consists of the Water, Food and Beverage, Paper and Textile Care operating units. Its Global Institutional segment consists of the Institutional, Specialty and Healthcare operating units. The Global Energy segment provides on-site and technology-driven solutions to the global drilling, oil and gas production, refining, and petrochemical industries. The Company's Other segment consists of the Pest Elimination operating units.</v>
    <v>44000</v>
    <v>B3 - Brazil Stock Exchange</v>
    <v>BVMF</v>
    <v>BVMF</v>
    <v>1 Ecolab Place, SAINT PAUL, MN, 55102 US</v>
    <v>307.67</v>
    <v>729</v>
    <v>Chemicals</v>
    <v>Stock</v>
    <v>44265.871458333335</v>
    <v>739</v>
    <v>307.2</v>
    <v>ECOLAB INC.</v>
    <v>ECOLAB INC.</v>
    <v>307.2</v>
    <v>314.58</v>
    <v>307.67</v>
    <v>285849900</v>
    <v>E1CL34</v>
    <v>ECOLAB INC. (BVMF:E1CL34)</v>
    <v>2382</v>
    <v>1924</v>
  </rv>
  <rv s="4">
    <v>740</v>
  </rv>
  <rv s="0">
    <v>http://en.wikipedia.org/wiki/International_Flavors_&amp;_Fragrances</v>
    <v>Wikipedia</v>
  </rv>
  <rv s="1">
    <v>150</v>
    <v>742</v>
  </rv>
  <rv s="2">
    <v>6</v>
    <v>https://www.bing.com/th?id=AMMS_6d40110f7033a6e2ae792d6adabfc778&amp;qlt=95</v>
    <v>743</v>
    <v>0</v>
    <v>https://www.bing.com/images/search?form=xlimg&amp;q=international+flavors+%26+fragrances</v>
    <v>Image of INTERNATIONAL FLAVORS &amp; FRAGRANCES INC.</v>
  </rv>
  <rv s="0">
    <v>https://www.bing.com/financeapi/forcetrigger?t=a1vcgh&amp;q=XNYS%3aIFF&amp;form=skydnc</v>
    <v>Learn more on Bing</v>
  </rv>
  <rv s="24">
    <v>en-US</v>
    <v>a1vcgh</v>
    <v>268435456</v>
    <v>1</v>
    <v>Powered by Refinitiv</v>
    <v>66</v>
    <v>INTERNATIONAL FLAVORS &amp; FRAGRANCES INC. (XNYS:IFF)</v>
    <v>3</v>
    <v>67</v>
    <v>Finance</v>
    <v>58</v>
    <v>143.09</v>
    <v>92.14</v>
    <v>0.98050000000000004</v>
    <v>0.57999999999999996</v>
    <v>0</v>
    <v>4.287E-3</v>
    <v>0</v>
    <v>USD</v>
    <v>International Flavors &amp; Fragrances Inc. provides products that consumers taste, smell, or touch. It operates through three segments: Taste, Frutarom and Scent. Taste is comprised of Flavor Compounds which are sold to the food and beverage industries for use in consumer products, such as prepared foods, beverages, dairy, food and sweet products. Frutarom segment creates and manufactures a naturals-focused suite of flavor compounds, functional foods and specialty fine ingredients. Scent segment is comprised of Fragrance Compounds, which are used by its customers in two broad categories: Fine Fragrances and Consumer Fragrances; Fragrance Ingredients, which consists of synthetic and natural ingredients that can be combined with other materials to create fragrance and consumer compounds; and Cosmetic Active Ingredients, consisting of active and functional ingredients, botanicals and delivery systems.</v>
    <v>13700</v>
    <v>New York Stock Exchange</v>
    <v>XNYS</v>
    <v>XNYS</v>
    <v>521 W 57TH ST, NEW YORK, NY, 10019-2929 US</v>
    <v>138.30000000000001</v>
    <v>744</v>
    <v>Food &amp; Tobacco</v>
    <v>Stock</v>
    <v>44266.890274397658</v>
    <v>745</v>
    <v>135.85</v>
    <v>33650180000</v>
    <v>INTERNATIONAL FLAVORS &amp; FRAGRANCES INC.</v>
    <v>INTERNATIONAL FLAVORS &amp; FRAGRANCES INC.</v>
    <v>136.9</v>
    <v>41.7684</v>
    <v>135.29</v>
    <v>135.87</v>
    <v>135.87</v>
    <v>248726300</v>
    <v>IFF</v>
    <v>INTERNATIONAL FLAVORS &amp; FRAGRANCES INC. (XNYS:IFF)</v>
    <v>1408029</v>
    <v>4826906</v>
    <v>1909</v>
  </rv>
  <rv s="4">
    <v>746</v>
  </rv>
  <rv s="0">
    <v>https://www.bing.com/financeapi/forcetrigger?t=btkjfr&amp;q=BVMF%3aP1PG34&amp;form=skydnc</v>
    <v>Learn more on Bing</v>
  </rv>
  <rv s="31">
    <v>en-US</v>
    <v>btkjfr</v>
    <v>268435456</v>
    <v>1</v>
    <v>Powered by Refinitiv</v>
    <v>80</v>
    <v>PPG INDUSTRIES, INC. (BVMF:P1PG34)</v>
    <v>3</v>
    <v>110</v>
    <v>Finance</v>
    <v>111</v>
    <v>408.47</v>
    <v>362.7</v>
    <v>1.0969</v>
    <v>11.32</v>
    <v>3.0537999999999999E-2</v>
    <v>BRL</v>
    <v>PPG Industries, Inc. manufactures and distributes a range of coatings and specialty materials. The Company has two segments: Performance Coatings and Industrial Coatings. The Performance Coatings segment includes the refinish, aerospace, protective and marine, architectural businesses. The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v>
    <v>46900</v>
    <v>B3 - Brazil Stock Exchange</v>
    <v>BVMF</v>
    <v>BVMF</v>
    <v>1 Ppg Pl, PITTSBURGH, PA, 15272-0001 US</v>
    <v>388.19</v>
    <v>735</v>
    <v>Chemicals</v>
    <v>Stock</v>
    <v>44256.871458333335</v>
    <v>748</v>
    <v>382</v>
    <v>PPG INDUSTRIES, INC.</v>
    <v>PPG INDUSTRIES, INC.</v>
    <v>388.19</v>
    <v>370.68</v>
    <v>382</v>
    <v>236946400</v>
    <v>P1PG34</v>
    <v>PPG INDUSTRIES, INC. (BVMF:P1PG34)</v>
    <v>10</v>
    <v>1883</v>
  </rv>
  <rv s="4">
    <v>749</v>
  </rv>
  <rv s="0">
    <v>http://fr.wikipedia.org/wiki/Chemours</v>
    <v>Wikipedia</v>
  </rv>
  <rv s="1">
    <v>0</v>
    <v>751</v>
  </rv>
  <rv s="2">
    <v>6</v>
    <v>https://www.bing.com/th?id=AMMS_576d5be97a57a76f64c470d09b1a2023&amp;qlt=95</v>
    <v>752</v>
    <v>0</v>
    <v>https://www.bing.com/images/search?form=xlimg&amp;q=chemours</v>
    <v>Image of THE CHEMOURS COMPANY</v>
  </rv>
  <rv s="0">
    <v>https://www.bing.com/financeapi/forcetrigger?t=a1pboc&amp;q=XNYS%3aCC&amp;form=skydnc</v>
    <v>Learn more on Bing</v>
  </rv>
  <rv s="24">
    <v>en-US</v>
    <v>a1pboc</v>
    <v>268435456</v>
    <v>1</v>
    <v>Powered by Refinitiv</v>
    <v>66</v>
    <v>THE CHEMOURS COMPANY (XNYS:CC)</v>
    <v>3</v>
    <v>67</v>
    <v>Finance</v>
    <v>58</v>
    <v>29.37</v>
    <v>7.02</v>
    <v>2.1071</v>
    <v>0.41</v>
    <v>1.4991000000000001E-2</v>
    <v>1.5219E-2</v>
    <v>0.41</v>
    <v>USD</v>
    <v>The Chemours Co is a provider of performance chemicals. The Company provides a range of industrial and specialty chemicals products for markets, including plastics and coatings, refrigeration and air conditioning, general industrial, electronics, mining, and oil refining. Its segments include Fluoroproducts segment, Chemical Solutions segment and Titanium Technologies segment. Fluoroproducts segment is a provider of fluorine-based, advanced materials solutions, such as refrigerants and industrial resins and derivatives. Chemical Solutions segment is comprised of a portfolio of industrial chemical businesses, primarily operating in the Americas. Titanium Technologies segment is a manufacturer of TiO2 pigment. The Company serves various industries, such as electronics, communications, automotive, wire and cable, energy, oil and gas, and aerospace.</v>
    <v>6500</v>
    <v>New York Stock Exchange</v>
    <v>XNYS</v>
    <v>XNYS</v>
    <v>1007 Market St, WILMINGTON, DE, 19801 US</v>
    <v>28.03</v>
    <v>753</v>
    <v>Chemicals</v>
    <v>Stock</v>
    <v>44267.000000080472</v>
    <v>754</v>
    <v>26.9</v>
    <v>4449732000</v>
    <v>THE CHEMOURS COMPANY</v>
    <v>THE CHEMOURS COMPANY</v>
    <v>27.21</v>
    <v>20.729399999999998</v>
    <v>26.94</v>
    <v>27.35</v>
    <v>27.76</v>
    <v>165171900</v>
    <v>CC</v>
    <v>THE CHEMOURS COMPANY (XNYS:CC)</v>
    <v>1546226</v>
    <v>1708296</v>
    <v>2014</v>
  </rv>
  <rv s="4">
    <v>755</v>
  </rv>
  <rv s="0">
    <v>https://www.bing.com/financeapi/forcetrigger?t=a22xk2&amp;q=XNYS%3aSHW&amp;form=skydnc</v>
    <v>Learn more on Bing</v>
  </rv>
  <rv s="21">
    <v>en-US</v>
    <v>a22xk2</v>
    <v>268435456</v>
    <v>1</v>
    <v>Powered by Refinitiv</v>
    <v>56</v>
    <v>THE SHERWIN-WILLIAMS COMPANY (XNYS:SHW)</v>
    <v>8</v>
    <v>57</v>
    <v>Finance</v>
    <v>61</v>
    <v>758</v>
    <v>325.43</v>
    <v>1.0526</v>
    <v>-2.5099999999999998</v>
    <v>3.9940000000000002E-3</v>
    <v>-3.555E-3</v>
    <v>2.81</v>
    <v>USD</v>
    <v>The Sherwin-Williams Company is engaged in the development, manufacture, distribution and sale of paint, coatings and related products. The Company’s segments include The Americas Group, Consumer Brands Group and Performance Coatings Group. The Americas Group segment markets and sells Sherwin-Williams and other controlled brand architectural paint and coatings, protective and marine products, original equipment manufacturer (OEM) product finishes and related products. The Consumer Brands Group segment supplies a portfolio of branded and private-label architectural paint, stains, varnishes, industrial products, wood finishes products, wood preservatives, applicators, corrosion inhibitors, aerosols, caulks and adhesives. The Performance Coatings Group segment develops and sells industrial coatings for wood finishing and general industrial applications, automotive refinish, protective and marine coatings, coil coatings, packaging coatings, and resins and colorants.</v>
    <v>61031</v>
    <v>New York Stock Exchange</v>
    <v>XNYS</v>
    <v>XNYS</v>
    <v>101 W Prospect Ave, CLEVELAND, OH, 44115-1093 US</v>
    <v>711.68</v>
    <v>Chemicals</v>
    <v>Stock</v>
    <v>44266.948176342186</v>
    <v>757</v>
    <v>703.5</v>
    <v>63267880000</v>
    <v>THE SHERWIN-WILLIAMS COMPANY</v>
    <v>THE SHERWIN-WILLIAMS COMPANY</v>
    <v>707.31</v>
    <v>31.883900000000001</v>
    <v>706.1</v>
    <v>703.59</v>
    <v>706.4</v>
    <v>89601870</v>
    <v>SHW</v>
    <v>THE SHERWIN-WILLIAMS COMPANY (XNYS:SHW)</v>
    <v>482438</v>
    <v>593320</v>
    <v>1884</v>
  </rv>
  <rv s="4">
    <v>758</v>
  </rv>
  <rv s="0">
    <v>https://www.bing.com/financeapi/forcetrigger?t=btlbp2&amp;q=BVMF%3aA1VY34&amp;form=skydnc</v>
    <v>Learn more on Bing</v>
  </rv>
  <rv s="31">
    <v>en-US</v>
    <v>btlbp2</v>
    <v>268435456</v>
    <v>1</v>
    <v>Powered by Refinitiv</v>
    <v>80</v>
    <v>AVERY DENNISON CORPORATION (BVMF:A1VY34)</v>
    <v>3</v>
    <v>110</v>
    <v>Finance</v>
    <v>111</v>
    <v>538.5</v>
    <v>345.03</v>
    <v>0.97760000000000002</v>
    <v>11.1</v>
    <v>2.1046999999999996E-2</v>
    <v>BRL</v>
    <v>Avery Dennison Corporation (Avery Dennison)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The Company's RBIS segment designs, manufactures and sells a range of branding and information solutions to retailers, brand owners, apparel manufacturers, distributors and industrial customers on a global basis. The Company's IHM segment manufactures and sells Fasson-brand and Avery Dennison-brand tapes and fasteners, Vancive-brand medical pressure-sensitive adhesive (PSA) based materials and products, and performance polymers.</v>
    <v>32000</v>
    <v>B3 - Brazil Stock Exchange</v>
    <v>BVMF</v>
    <v>BVMF</v>
    <v>207 N Goode Ave, GLENDALE, CA, 91203-1301 US</v>
    <v>538.5</v>
    <v>723</v>
    <v>Containers &amp; Packaging</v>
    <v>Stock</v>
    <v>44264.871458333335</v>
    <v>760</v>
    <v>538.5</v>
    <v>AVERY DENNISON CORPORATION</v>
    <v>AVERY DENNISON CORPORATION</v>
    <v>538.5</v>
    <v>527.4</v>
    <v>538.5</v>
    <v>83019460</v>
    <v>A1VY34</v>
    <v>AVERY DENNISON CORPORATION (BVMF:A1VY34)</v>
    <v>11</v>
    <v>1977</v>
  </rv>
  <rv s="4">
    <v>761</v>
  </rv>
  <rv s="0">
    <v>https://www.bing.com/financeapi/forcetrigger?t=btl1w7&amp;q=BVMF%3aI1FF34&amp;form=skydnc</v>
    <v>Learn more on Bing</v>
  </rv>
  <rv s="31">
    <v>en-US</v>
    <v>btl1w7</v>
    <v>268435456</v>
    <v>1</v>
    <v>Powered by Refinitiv</v>
    <v>80</v>
    <v>INTERNATIONAL FLAVORS &amp; FRAGRANCES INC. (BVMF:I1FF34)</v>
    <v>3</v>
    <v>110</v>
    <v>Finance</v>
    <v>111</v>
    <v>384.31</v>
    <v>277.52999999999997</v>
    <v>0.98050000000000004</v>
    <v>-3.61</v>
    <v>-9.3930000000000003E-3</v>
    <v>BRL</v>
    <v>International Flavors &amp; Fragrances Inc. provides products that consumers taste, smell, or touch. It operates through three segments: Taste, Frutarom and Scent. Taste is comprised of Flavor Compounds which are sold to the food and beverage industries for use in consumer products, such as prepared foods, beverages, dairy, food and sweet products. Frutarom segment creates and manufactures a naturals-focused suite of flavor compounds, functional foods and specialty fine ingredients. Scent segment is comprised of Fragrance Compounds, which are used by its customers in two broad categories: Fine Fragrances and Consumer Fragrances; Fragrance Ingredients, which consists of synthetic and natural ingredients that can be combined with other materials to create fragrance and consumer compounds; and Cosmetic Active Ingredients, consisting of active and functional ingredients, botanicals and delivery systems.</v>
    <v>13700</v>
    <v>B3 - Brazil Stock Exchange</v>
    <v>BVMF</v>
    <v>BVMF</v>
    <v>521 W 57TH ST, NEW YORK, NY, 10019-2929 US</v>
    <v>380.7</v>
    <v>744</v>
    <v>Food &amp; Tobacco</v>
    <v>Stock</v>
    <v>44265.871458333335</v>
    <v>763</v>
    <v>380.7</v>
    <v>INTERNATIONAL FLAVORS &amp; FRAGRANCES INC.</v>
    <v>INTERNATIONAL FLAVORS &amp; FRAGRANCES INC.</v>
    <v>380.7</v>
    <v>384.31</v>
    <v>380.7</v>
    <v>248726300</v>
    <v>I1FF34</v>
    <v>INTERNATIONAL FLAVORS &amp; FRAGRANCES INC. (BVMF:I1FF34)</v>
    <v>3</v>
    <v>1909</v>
  </rv>
  <rv s="4">
    <v>764</v>
  </rv>
  <rv s="0">
    <v>https://www.bing.com/financeapi/forcetrigger?t=a1yi2w&amp;q=XNYS%3aNGVT&amp;form=skydnc</v>
    <v>Learn more on Bing</v>
  </rv>
  <rv s="21">
    <v>en-US</v>
    <v>a1yi2w</v>
    <v>268435456</v>
    <v>1</v>
    <v>Powered by Refinitiv</v>
    <v>56</v>
    <v>INGEVITY CORPORATION (XNYS:NGVT)</v>
    <v>8</v>
    <v>57</v>
    <v>Finance</v>
    <v>58</v>
    <v>79.680000000000007</v>
    <v>24.92</v>
    <v>2.2414999999999998</v>
    <v>1.07</v>
    <v>0</v>
    <v>1.4051000000000001E-2</v>
    <v>0</v>
    <v>USD</v>
    <v>Ingevity Corporation is a manufacturer of specialty chemicals and high performance carbon materials. The Company is also a manufacturer of activated carbon used in gasoline vapor emission control systems in cars, trucks, motorcycles and boats. The Company operates through two segments: Performance Materials and Performance Chemicals. The Performance Materials segment primarily produces automotive carbon products used in gasoline vapor emission control systems in cars, trucks, motorcycles and boats. The Performance Chemicals segment develops, manufactures and sells a range of specialty chemicals primarily derived from co-products of the Kraft pulping process. Its products are used in a range of applications, including asphalt paving, oil exploration and production, agrochemicals, adhesives, lubricants, publication inks and automotive components that reduce gasoline vapor emissions.</v>
    <v>1750</v>
    <v>New York Stock Exchange</v>
    <v>XNYS</v>
    <v>XNYS</v>
    <v>4920 O'HEAR AVENUE, SUITE 400, NORTH CHARLESTON, SC, 29405 US</v>
    <v>77.94</v>
    <v>Chemicals</v>
    <v>Stock</v>
    <v>44267.000000034372</v>
    <v>766</v>
    <v>76.650000000000006</v>
    <v>3269484000</v>
    <v>INGEVITY CORPORATION</v>
    <v>INGEVITY CORPORATION</v>
    <v>76.83</v>
    <v>17.6952</v>
    <v>76.150000000000006</v>
    <v>77.22</v>
    <v>77.22</v>
    <v>42934780</v>
    <v>NGVT</v>
    <v>INGEVITY CORPORATION (XNYS:NGVT)</v>
    <v>276385</v>
    <v>282650</v>
    <v>2015</v>
  </rv>
  <rv s="4">
    <v>767</v>
  </rv>
  <rv s="0">
    <v>http://en.wikipedia.org/wiki/Albemarle_Corporation</v>
    <v>Wikipedia</v>
  </rv>
  <rv s="1">
    <v>0</v>
    <v>769</v>
  </rv>
  <rv s="2">
    <v>6</v>
    <v>https://www.bing.com/th?id=AMMS_0323b635320f367409dafd7dbf43d7f6&amp;qlt=95</v>
    <v>770</v>
    <v>0</v>
    <v>https://www.bing.com/images/search?form=xlimg&amp;q=albemarle+corporation</v>
    <v>Image of ALBEMARLE CORPORATION</v>
  </rv>
  <rv s="0">
    <v>https://www.bing.com/financeapi/forcetrigger?t=a1n977&amp;q=XNYS%3aALB&amp;form=skydnc</v>
    <v>Learn more on Bing</v>
  </rv>
  <rv s="24">
    <v>en-US</v>
    <v>a1n977</v>
    <v>268435456</v>
    <v>1</v>
    <v>Powered by Refinitiv</v>
    <v>66</v>
    <v>ALBEMARLE CORPORATION (XNYS:ALB)</v>
    <v>3</v>
    <v>67</v>
    <v>Finance</v>
    <v>58</v>
    <v>188.35</v>
    <v>48.890099999999997</v>
    <v>1.5598000000000001</v>
    <v>9.36</v>
    <v>0</v>
    <v>6.1615000000000003E-2</v>
    <v>0</v>
    <v>USD</v>
    <v>Albemarle Corporation is a global developer, manufacturer and marketer of highly-engineered specialty chemicals. The Company operates through three segments: Lithium and Advanced Materials, Bromine Specialties and Refining Solutions. Lithium and Advanced Materials segment consist of two product categories: Lithium and Performance Catalyst Solutions. The bromine and bromine-based business includes products used in fire safety solutions and other specialty chemicals applications. The Company serves various end markets, including petroleum refining, consumer electronics, energy storage, construction, automotive, lubricants, pharmaceuticals, crop protection, food safety and custom chemistry services. As of December 31, 2016, the Company and its joint ventures operated 31 production and research and development (R&amp;D) facilities, as well as a number of administrative and sales offices, around the world.</v>
    <v>5900</v>
    <v>New York Stock Exchange</v>
    <v>XNYS</v>
    <v>XNYS</v>
    <v>4250 Congress St Ste 900, CHARLOTTE, NC, 28209-4615 US</v>
    <v>162</v>
    <v>771</v>
    <v>Chemicals</v>
    <v>Stock</v>
    <v>44267.038177441405</v>
    <v>772</v>
    <v>154.2431</v>
    <v>17763120000</v>
    <v>ALBEMARLE CORPORATION</v>
    <v>ALBEMARLE CORPORATION</v>
    <v>156.30000000000001</v>
    <v>45.8324</v>
    <v>151.91</v>
    <v>161.27000000000001</v>
    <v>161.27000000000001</v>
    <v>116632400</v>
    <v>ALB</v>
    <v>ALBEMARLE CORPORATION (XNYS:ALB)</v>
    <v>1589722</v>
    <v>2390493</v>
    <v>1993</v>
  </rv>
  <rv s="4">
    <v>773</v>
  </rv>
  <rv s="0">
    <v>https://www.bing.com/financeapi/forcetrigger?t=a228c7&amp;q=XNYS%3aRPM&amp;form=skydnc</v>
    <v>Learn more on Bing</v>
  </rv>
  <rv s="21">
    <v>en-US</v>
    <v>a228c7</v>
    <v>268435456</v>
    <v>1</v>
    <v>Powered by Refinitiv</v>
    <v>56</v>
    <v>RPM INTERNATIONAL INC. (XNYS:RPM)</v>
    <v>8</v>
    <v>57</v>
    <v>Finance</v>
    <v>58</v>
    <v>98.35</v>
    <v>42.85</v>
    <v>0.94720000000000004</v>
    <v>-1.26</v>
    <v>0</v>
    <v>-1.4295E-2</v>
    <v>0</v>
    <v>USD</v>
    <v>RPM International Inc., through its subsidiaries owns subsidiaries that manufacture and market high-performance coatings, sealants and specialty chemicals,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v>
    <v>14621</v>
    <v>New York Stock Exchange</v>
    <v>XNYS</v>
    <v>XNYS</v>
    <v>PO Box 777, 2628 Pearl Rd, MEDINA, OH, 44258-0777 US</v>
    <v>89.14</v>
    <v>Chemicals</v>
    <v>Stock</v>
    <v>44267.000000010936</v>
    <v>775</v>
    <v>86.77</v>
    <v>11467260000</v>
    <v>RPM INTERNATIONAL INC.</v>
    <v>RPM INTERNATIONAL INC.</v>
    <v>88.68</v>
    <v>26.3614</v>
    <v>88.14</v>
    <v>86.88</v>
    <v>86.88</v>
    <v>130102800</v>
    <v>RPM</v>
    <v>RPM INTERNATIONAL INC. (XNYS:RPM)</v>
    <v>517709</v>
    <v>572699</v>
    <v>2002</v>
  </rv>
  <rv s="4">
    <v>776</v>
  </rv>
  <rv s="0">
    <v>https://www.bing.com/financeapi/forcetrigger?t=afjt8m&amp;q=XFRA%3aRP8&amp;form=skydnc</v>
    <v>Learn more on Bing</v>
  </rv>
  <rv s="8">
    <v>en-US</v>
    <v>afjt8m</v>
    <v>268435456</v>
    <v>1</v>
    <v>Powered by Refinitiv</v>
    <v>13</v>
    <v>RPM INTERNATIONAL INC. (XFRA:RP8)</v>
    <v>8</v>
    <v>112</v>
    <v>Finance</v>
    <v>12</v>
    <v>78</v>
    <v>37.4</v>
    <v>0.94720000000000004</v>
    <v>0.5</v>
    <v>6.9440000000000005E-3</v>
    <v>EUR</v>
    <v>RPM International Inc., through its subsidiaries owns subsidiaries that manufacture and market high-performance coatings, sealants and specialty chemicals,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v>
    <v>14621</v>
    <v>Deutsche Boerse AG</v>
    <v>XFRA</v>
    <v>XFRA</v>
    <v>PO Box 777, 2628 Pearl Rd, MEDINA, OH, 44258-0777 US</v>
    <v>73.5</v>
    <v>Chemicals</v>
    <v>Stock</v>
    <v>44266.791666666664</v>
    <v>778</v>
    <v>72.5</v>
    <v>11467260000</v>
    <v>RPM INTERNATIONAL INC.</v>
    <v>RPM INTERNATIONAL INC.</v>
    <v>73.5</v>
    <v>26.24</v>
    <v>72</v>
    <v>72.5</v>
    <v>130102800</v>
    <v>RP8</v>
    <v>RPM INTERNATIONAL INC. (XFRA:RP8)</v>
    <v>83</v>
    <v>2002</v>
  </rv>
  <rv s="4">
    <v>779</v>
  </rv>
  <rv s="0">
    <v>https://www.bing.com/financeapi/forcetrigger?t=a1o33m&amp;q=XNYS%3aAXTA&amp;form=skydnc</v>
    <v>Learn more on Bing</v>
  </rv>
  <rv s="21">
    <v>en-US</v>
    <v>a1o33m</v>
    <v>268435456</v>
    <v>1</v>
    <v>Powered by Refinitiv</v>
    <v>56</v>
    <v>AXALTA COATING SYSTEMS LTD. (XNYS:AXTA)</v>
    <v>8</v>
    <v>57</v>
    <v>Finance</v>
    <v>58</v>
    <v>31.48</v>
    <v>12.92</v>
    <v>1.4711000000000001</v>
    <v>-0.22</v>
    <v>6.6820000000000009E-4</v>
    <v>-7.2970000000000005E-3</v>
    <v>0.02</v>
    <v>USD</v>
    <v>Axalta Coating Systems Ltd. is a holding company. The Company is a manufacturer, marketer and distributor of coatings systems primarily serving the transportation industry. The Company's segments include Performance Coatings and Transportation Coatings. Through its Performance Coatings segment, the Company provides liquid and powder coatings solutions to a fragmented and local customer base. Through its Transportation Coatings segment, the Company provides coating technologies to original equipment manufacturers (OEMs) of light and commercial vehicles. The Performance Coatings segment serves various end markets, including refinish and industrial. The Company develops, markets and supplies a portfolio of coatings systems and color matching technologies. The Company also develops and supplies an array of coatings systems for a range of commercial applications, including heavy-duty truck (HDT), bus, rail and agricultural construction equipment (ACE).</v>
    <v>13000</v>
    <v>New York Stock Exchange</v>
    <v>XNYS</v>
    <v>XNYS</v>
    <v>2001 Market St Ste 3600, PHILADELPHIA, PA, 19103-7044 US</v>
    <v>30.6</v>
    <v>Chemicals</v>
    <v>Stock</v>
    <v>44267.000000080472</v>
    <v>781</v>
    <v>29.844999999999999</v>
    <v>7054136000</v>
    <v>AXALTA COATING SYSTEMS LTD.</v>
    <v>AXALTA COATING SYSTEMS LTD.</v>
    <v>30.25</v>
    <v>58.2545</v>
    <v>30.15</v>
    <v>29.93</v>
    <v>29.95</v>
    <v>233968000</v>
    <v>AXTA</v>
    <v>AXALTA COATING SYSTEMS LTD. (XNYS:AXTA)</v>
    <v>2166931</v>
    <v>3037013</v>
    <v>2012</v>
  </rv>
  <rv s="4">
    <v>782</v>
  </rv>
  <rv s="0">
    <v>https://www.bing.com/financeapi/forcetrigger?t=a25nf2&amp;q=XNYS%3aVVV&amp;form=skydnc</v>
    <v>Learn more on Bing</v>
  </rv>
  <rv s="21">
    <v>en-US</v>
    <v>a25nf2</v>
    <v>268435456</v>
    <v>1</v>
    <v>Powered by Refinitiv</v>
    <v>56</v>
    <v>VALVOLINE INC. (XNYS:VVV)</v>
    <v>8</v>
    <v>57</v>
    <v>Finance</v>
    <v>58</v>
    <v>26.82</v>
    <v>9.06</v>
    <v>1.4119999999999999</v>
    <v>7.0000000000000007E-2</v>
    <v>0</v>
    <v>2.6710000000000002E-3</v>
    <v>0</v>
    <v>USD</v>
    <v>Valvoline Inc. (Valvoline) is engaged in the production and distribution of automotive, commercial and industrial lubricants, and automotive chemicals. The Company operates through three segments: Core North America, Quick Lubes and International. The Core North America segment sells Valvoline, and other branded and private label products in the United States and Canada to both consumers performing their own automotive maintenance, referred to as Do-It-Yourself (DIY) consumers, as well as, to installer customers using Valvoline products to service vehicles owned by Do-It-For-Me (DIFM) consumers. Its Quick Lubes segment services the passenger car and light truck quick lube market through platforms, including its franchised Valvoline Instant Oil Change (VIOC) stores and Express Care. Its International segment sells Valvoline and other branded products through its affiliates, joint ventures, licensees and independent distributors. Its products include All Climate, DuraBlend and MaxLife.</v>
    <v>8800</v>
    <v>New York Stock Exchange</v>
    <v>XNYS</v>
    <v>XNYS</v>
    <v>100 Valvoline Way, LEXINGTON, KY, 40509-2714 US</v>
    <v>26.76</v>
    <v>Chemicals</v>
    <v>Stock</v>
    <v>44267.000000010936</v>
    <v>784</v>
    <v>26.234999999999999</v>
    <v>4755051000</v>
    <v>VALVOLINE INC.</v>
    <v>VALVOLINE INC.</v>
    <v>26.43</v>
    <v>14.811400000000001</v>
    <v>26.21</v>
    <v>26.28</v>
    <v>26.28</v>
    <v>181421200</v>
    <v>VVV</v>
    <v>VALVOLINE INC. (XNYS:VVV)</v>
    <v>798086</v>
    <v>1806679</v>
    <v>2016</v>
  </rv>
  <rv s="4">
    <v>785</v>
  </rv>
  <rv s="0">
    <v>http://en.wikipedia.org/wiki/NewMarket_Corporation</v>
    <v>Wikipedia</v>
  </rv>
  <rv s="1">
    <v>0</v>
    <v>787</v>
  </rv>
  <rv s="2">
    <v>6</v>
    <v>https://www.bing.com/th?id=AMMS_2962a7cbb36cac61072f58a71a325d1c&amp;qlt=95</v>
    <v>788</v>
    <v>0</v>
    <v>https://www.bing.com/images/search?form=xlimg&amp;q=newmarket+corporation</v>
    <v>Image of NewMarket Corporation</v>
  </rv>
  <rv s="0">
    <v>https://www.bing.com/financeapi/forcetrigger?t=a1yfjc&amp;q=XNYS%3aNEU&amp;form=skydnc</v>
    <v>Learn more on Bing</v>
  </rv>
  <rv s="24">
    <v>en-US</v>
    <v>a1yfjc</v>
    <v>268435456</v>
    <v>1</v>
    <v>Powered by Refinitiv</v>
    <v>66</v>
    <v>NewMarket Corporation (XNYS:NEU)</v>
    <v>3</v>
    <v>67</v>
    <v>Finance</v>
    <v>58</v>
    <v>458.51</v>
    <v>304.64999999999998</v>
    <v>0.39140000000000003</v>
    <v>-6.09</v>
    <v>0</v>
    <v>-1.5391999999999999E-2</v>
    <v>0</v>
    <v>USD</v>
    <v>NewMarket Corporation is a holding company. The Company is the parent company of Afton Chemical Corporation (Afton), Ethyl Corporation (Ethyl), NewMarket Services Corporation (NewMarket Services), and NewMarket Development Corporation (NewMarket Development). The Company operates through petroleum additives segment, which is primarily represented by Afton. The Company manufactures chemical components that are selected to perform one or more specific functions and combine those chemicals with other chemicals or components to form additive packages for use in specified end user applications. The petroleum additives product applications include lubricant additives and fuel additives. The Company's All other category includes the operations of the TEL business, as well as contract manufacturing and services performed by Ethyl. The Ethyl plant facility is located in Houston, Texas. It is involved in terminal operations related to TEL and other fuel additives.</v>
    <v>2105</v>
    <v>New York Stock Exchange</v>
    <v>XNYS</v>
    <v>XNYS</v>
    <v>PO Box 2189, 330 S Fourth St, RICHMOND, VA, 23218-2189 US</v>
    <v>401.31</v>
    <v>789</v>
    <v>Chemicals</v>
    <v>Stock</v>
    <v>44266.890260543747</v>
    <v>790</v>
    <v>389.57</v>
    <v>4321138000</v>
    <v>NewMarket Corporation</v>
    <v>NewMarket Corporation</v>
    <v>395.41</v>
    <v>15.7514</v>
    <v>395.66</v>
    <v>389.57</v>
    <v>389.57</v>
    <v>10921340</v>
    <v>NEU</v>
    <v>NewMarket Corporation (XNYS:NEU)</v>
    <v>28590</v>
    <v>28106</v>
    <v>2004</v>
  </rv>
  <rv s="4">
    <v>791</v>
  </rv>
  <rv s="0">
    <v>https://www.bing.com/financeapi/forcetrigger?t=a1n5oc&amp;q=XNYS%3aAHT&amp;form=skydnc</v>
    <v>Learn more on Bing</v>
  </rv>
  <rv s="21">
    <v>en-US</v>
    <v>a1n5oc</v>
    <v>268435456</v>
    <v>1</v>
    <v>Powered by Refinitiv</v>
    <v>56</v>
    <v>ASHFORD HOSPITALITY TRUST, INC. (XNYS:AHT)</v>
    <v>8</v>
    <v>57</v>
    <v>Finance</v>
    <v>58</v>
    <v>18.8</v>
    <v>1.27</v>
    <v>2.4142999999999999</v>
    <v>0.01</v>
    <v>3.1749999999999999E-3</v>
    <v>3.1849999999999999E-3</v>
    <v>0.01</v>
    <v>USD</v>
    <v>Ashford Hospitality Trust, Inc. (the Trust) is a real estate investment trust (REIT). The Trust is focused on investing in upper upscale full-service hotels in the United States (U.S.). It owns its lodging investments and conducts its business through Ashford Hospitality Limited Partnership (Ashford Trust OP), its operating partnership. Its hotel properties are primarily branded under the upscale and upper upscale brands of Hilton, Hyatt, Marriott and Intercontinental Hotel Group. The Tust has interests in approximately 103 consolidated hotel properties, including 101 directly owned and two owned through a majority-owned investment in a consolidated entity, which represents approximately 22,619 total rooms. It also owns interest in approximately 90 hotel condominium units at WorldQuest Resort in Orlando, Florida (WorldQuest). Ashford Hospitality Advisors LLC is the investment advisor of the Trust.</v>
    <v>116</v>
    <v>New York Stock Exchange</v>
    <v>XNYS</v>
    <v>XNYS</v>
    <v>14185 Dallas Pkwy Ste 1100, DALLAS, TX, 75254-4308 US</v>
    <v>3.29</v>
    <v>Residential &amp; Commercial REIT</v>
    <v>Stock</v>
    <v>44267.04114971016</v>
    <v>793</v>
    <v>3.11</v>
    <v>216459900</v>
    <v>ASHFORD HOSPITALITY TRUST, INC.</v>
    <v>ASHFORD HOSPITALITY TRUST, INC.</v>
    <v>3.28</v>
    <v>0</v>
    <v>3.14</v>
    <v>3.15</v>
    <v>3.16</v>
    <v>68936280</v>
    <v>AHT</v>
    <v>ASHFORD HOSPITALITY TRUST, INC. (XNYS:AHT)</v>
    <v>6244918</v>
    <v>9633131</v>
    <v>2003</v>
  </rv>
  <rv s="4">
    <v>794</v>
  </rv>
  <rv s="0">
    <v>https://www.bing.com/financeapi/forcetrigger?t=aewwm7&amp;q=XFRA%3a0V4&amp;form=skydnc</v>
    <v>Learn more on Bing</v>
  </rv>
  <rv s="8">
    <v>en-US</v>
    <v>aewwm7</v>
    <v>268435456</v>
    <v>1</v>
    <v>Powered by Refinitiv</v>
    <v>13</v>
    <v>VALVOLINE INC. (XFRA:0V4)</v>
    <v>8</v>
    <v>112</v>
    <v>Finance</v>
    <v>12</v>
    <v>22.2</v>
    <v>8.65</v>
    <v>1.4119999999999999</v>
    <v>-0.2</v>
    <v>-9.0910000000000001E-3</v>
    <v>EUR</v>
    <v>Valvoline Inc. (Valvoline) is engaged in the production and distribution of automotive, commercial and industrial lubricants, and automotive chemicals. The Company operates through three segments: Core North America, Quick Lubes and International. The Core North America segment sells Valvoline, and other branded and private label products in the United States and Canada to both consumers performing their own automotive maintenance, referred to as Do-It-Yourself (DIY) consumers, as well as, to installer customers using Valvoline products to service vehicles owned by Do-It-For-Me (DIFM) consumers. Its Quick Lubes segment services the passenger car and light truck quick lube market through platforms, including its franchised Valvoline Instant Oil Change (VIOC) stores and Express Care. Its International segment sells Valvoline and other branded products through its affiliates, joint ventures, licensees and independent distributors. Its products include All Climate, DuraBlend and MaxLife.</v>
    <v>8800</v>
    <v>Deutsche Boerse AG</v>
    <v>XFRA</v>
    <v>XFRA</v>
    <v>100 Valvoline Way, LEXINGTON, KY, 40509-2714 US</v>
    <v>22.2</v>
    <v>Chemicals</v>
    <v>Stock</v>
    <v>44266.791666666664</v>
    <v>796</v>
    <v>21.8</v>
    <v>4755051000</v>
    <v>VALVOLINE INC.</v>
    <v>VALVOLINE INC.</v>
    <v>21.8</v>
    <v>15.01</v>
    <v>22</v>
    <v>21.8</v>
    <v>181421200</v>
    <v>0V4</v>
    <v>VALVOLINE INC. (XFRA:0V4)</v>
    <v>800</v>
    <v>2016</v>
  </rv>
  <rv s="4">
    <v>797</v>
  </rv>
  <rv s="0">
    <v>http://en.wikipedia.org/wiki/WD-40_Company</v>
    <v>Wikipedia</v>
  </rv>
  <rv s="1">
    <v>0</v>
    <v>799</v>
  </rv>
  <rv s="2">
    <v>6</v>
    <v>https://www.bing.com/th?id=AMMS_0826ce6add126b523cda27e1d4bc2375&amp;qlt=95</v>
    <v>800</v>
    <v>0</v>
    <v>https://www.bing.com/images/search?form=xlimg&amp;q=wd-40+company</v>
    <v>Image of WD-40 COMPANY</v>
  </rv>
  <rv s="0">
    <v>https://www.bing.com/financeapi/forcetrigger?t=afo2bh&amp;q=XFRA%3aWD1&amp;form=skydnc</v>
    <v>Learn more on Bing</v>
  </rv>
  <rv s="15">
    <v>en-US</v>
    <v>afo2bh</v>
    <v>268435456</v>
    <v>1</v>
    <v>Powered by Refinitiv</v>
    <v>31</v>
    <v>WD-40 COMPANY (XFRA:WD1)</v>
    <v>3</v>
    <v>113</v>
    <v>Finance</v>
    <v>12</v>
    <v>274</v>
    <v>93.77</v>
    <v>-0.1646</v>
    <v>0</v>
    <v>0</v>
    <v>EUR</v>
    <v>WD-40 Company is a global company engaged in developing and selling products, which solve problems in workshops, factories and homes. The Company's segments include the Americas; Europe, Middle East and Africa (EMEA), and Asia-Pacific. The Company's Americas segment includes the United States, Canada and Latin America. The EMEA segment includes countries in Europe, the Middle East, Africa and India. The Asia-Pacific segment includes Australia, China and other countries in the Asia region. The Company has two product groups, which include maintenance products and homecare and cleaning products. As of August 31, 2016, the Company marketed and sold its products in more than 176 countries and territories around the world primarily through mass retail and home center stores, warehouse club stores, grocery stores, hardware stores, automotive parts outlets, sport retailers, independent bike dealers, online retailers and industrial distributors and suppliers.</v>
    <v>522</v>
    <v>Deutsche Boerse AG</v>
    <v>XFRA</v>
    <v>XFRA</v>
    <v>9715 Businesspark Ave, SAN DIEGO, CA, 92131-1642 US</v>
    <v>258</v>
    <v>801</v>
    <v>Personal &amp; Household Products &amp; Services</v>
    <v>Stock</v>
    <v>44266.791666666664</v>
    <v>802</v>
    <v>256</v>
    <v>4207069000</v>
    <v>WD-40 COMPANY</v>
    <v>WD-40 COMPANY</v>
    <v>258</v>
    <v>58.75</v>
    <v>258</v>
    <v>258</v>
    <v>13688200</v>
    <v>WD1</v>
    <v>WD-40 COMPANY (XFRA:WD1)</v>
    <v>6</v>
    <v>1999</v>
  </rv>
  <rv s="4">
    <v>803</v>
  </rv>
  <rv s="0">
    <v>https://www.bing.com/financeapi/forcetrigger?t=aeyctc&amp;q=XFRA%3a2CU&amp;form=skydnc</v>
    <v>Learn more on Bing</v>
  </rv>
  <rv s="15">
    <v>en-US</v>
    <v>aeyctc</v>
    <v>268435456</v>
    <v>1</v>
    <v>Powered by Refinitiv</v>
    <v>31</v>
    <v>THE CHEMOURS COMPANY (XFRA:2CU)</v>
    <v>3</v>
    <v>113</v>
    <v>Finance</v>
    <v>12</v>
    <v>45.17</v>
    <v>6.726</v>
    <v>2.1071</v>
    <v>1.0649999999999999</v>
    <v>4.9443000000000001E-2</v>
    <v>EUR</v>
    <v>The Chemours Co is a provider of performance chemicals. The Company provides a range of industrial and specialty chemicals products for markets, including plastics and coatings, refrigeration and air conditioning, general industrial, electronics, mining, and oil refining. Its segments include Fluoroproducts segment, Chemical Solutions segment and Titanium Technologies segment. Fluoroproducts segment is a provider of fluorine-based, advanced materials solutions, such as refrigerants and industrial resins and derivatives. Chemical Solutions segment is comprised of a portfolio of industrial chemical businesses, primarily operating in the Americas. Titanium Technologies segment is a manufacturer of TiO2 pigment. The Company serves various industries, such as electronics, communications, automotive, wire and cable, energy, oil and gas, and aerospace.</v>
    <v>6500</v>
    <v>Deutsche Boerse AG</v>
    <v>XFRA</v>
    <v>XFRA</v>
    <v>1007 Market St, WILMINGTON, DE, 19801 US</v>
    <v>22.605</v>
    <v>753</v>
    <v>Chemicals</v>
    <v>Stock</v>
    <v>44266.790972222225</v>
    <v>805</v>
    <v>22.605</v>
    <v>4449732000</v>
    <v>THE CHEMOURS COMPANY</v>
    <v>THE CHEMOURS COMPANY</v>
    <v>22.605</v>
    <v>20.92</v>
    <v>21.54</v>
    <v>22.605</v>
    <v>165171900</v>
    <v>2CU</v>
    <v>THE CHEMOURS COMPANY (XFRA:2CU)</v>
    <v>102</v>
    <v>2014</v>
  </rv>
  <rv s="4">
    <v>806</v>
  </rv>
  <rv s="0">
    <v>https://www.bing.com/financeapi/forcetrigger?t=afmylh&amp;q=XFRA%3aUG9&amp;form=skydnc</v>
    <v>Learn more on Bing</v>
  </rv>
  <rv s="15">
    <v>en-US</v>
    <v>afmylh</v>
    <v>268435456</v>
    <v>1</v>
    <v>Powered by Refinitiv</v>
    <v>31</v>
    <v>NewMarket Corporation (XFRA:UG9)</v>
    <v>3</v>
    <v>113</v>
    <v>Finance</v>
    <v>12</v>
    <v>458</v>
    <v>284</v>
    <v>0.39140000000000003</v>
    <v>0</v>
    <v>0</v>
    <v>EUR</v>
    <v>NewMarket Corporation is a holding company. The Company is the parent company of Afton Chemical Corporation (Afton), Ethyl Corporation (Ethyl), NewMarket Services Corporation (NewMarket Services), and NewMarket Development Corporation (NewMarket Development). The Company operates through petroleum additives segment, which is primarily represented by Afton. The Company manufactures chemical components that are selected to perform one or more specific functions and combine those chemicals with other chemicals or components to form additive packages for use in specified end user applications. The petroleum additives product applications include lubricant additives and fuel additives. The Company's All other category includes the operations of the TEL business, as well as contract manufacturing and services performed by Ethyl. The Ethyl plant facility is located in Houston, Texas. It is involved in terminal operations related to TEL and other fuel additives.</v>
    <v>2105</v>
    <v>Deutsche Boerse AG</v>
    <v>XFRA</v>
    <v>XFRA</v>
    <v>PO Box 2189, 330 S Fourth St, RICHMOND, VA, 23218-2189 US</v>
    <v>330</v>
    <v>789</v>
    <v>Chemicals</v>
    <v>Stock</v>
    <v>44266.790972222225</v>
    <v>808</v>
    <v>330</v>
    <v>4321138000</v>
    <v>NewMarket Corporation</v>
    <v>NewMarket Corporation</v>
    <v>330</v>
    <v>16.38</v>
    <v>330</v>
    <v>330</v>
    <v>10921340</v>
    <v>UG9</v>
    <v>NewMarket Corporation (XFRA:UG9)</v>
    <v>29</v>
    <v>2004</v>
  </rv>
  <rv s="4">
    <v>809</v>
  </rv>
  <rv s="0">
    <v>http://en.wikipedia.org/wiki/W._R._Grace_and_Company</v>
    <v>Wikipedia</v>
  </rv>
  <rv s="1">
    <v>0</v>
    <v>811</v>
  </rv>
  <rv s="2">
    <v>6</v>
    <v>https://www.bing.com/th?id=AMMS_a9df4f178f6f604a695ee3b32deffc4a&amp;qlt=95</v>
    <v>812</v>
    <v>0</v>
    <v>https://www.bing.com/images/search?form=xlimg&amp;q=w.+r.+grace+and+company</v>
    <v>Image of W. R. GRACE &amp; CO.</v>
  </rv>
  <rv s="0">
    <v>https://www.bing.com/financeapi/forcetrigger?t=afbcf2&amp;q=XFRA%3aGRA&amp;form=skydnc</v>
    <v>Learn more on Bing</v>
  </rv>
  <rv s="15">
    <v>en-US</v>
    <v>afbcf2</v>
    <v>268435456</v>
    <v>1</v>
    <v>Powered by Refinitiv</v>
    <v>31</v>
    <v>W. R. GRACE &amp; CO. (XFRA:GRA)</v>
    <v>3</v>
    <v>113</v>
    <v>Finance</v>
    <v>12</v>
    <v>70</v>
    <v>25.6</v>
    <v>1.4252</v>
    <v>0.5</v>
    <v>9.9010000000000001E-3</v>
    <v>EUR</v>
    <v>W. R. Grace &amp; Co. (Grace) is engaged in the production and sale of specialty chemicals and specialty materials. The Company operates in two segments: Grace Catalysts Technologies and Grace Materials Technologies. The Grace Catalysts Technologies segment includes catalysts and related products and technologies used in refining, petrochemical and other chemical manufacturing applications. The Grace Materials Technologies segment includes specialty materials, including silica-based and silica-alumina-based materials, used in coatings, consumer, industrial, and pharmaceutical applications. It Grace Catalysts Technologies segment produces and sells catalysts and related products and technologies used in refining, petrochemical and other chemical manufacturing applications, including Fluid catalytic cracking catalysts (FCC), Hydroprocessing catalysts (HPC), and Polyolefin catalysts and catalyst supports.</v>
    <v>4000</v>
    <v>Deutsche Boerse AG</v>
    <v>XFRA</v>
    <v>XFRA</v>
    <v>7500 Grace Dr, COLUMBIA, MD, 21044-4009 US</v>
    <v>51</v>
    <v>813</v>
    <v>Chemicals</v>
    <v>Stock</v>
    <v>44266.791666666664</v>
    <v>814</v>
    <v>51</v>
    <v>4032382000</v>
    <v>W. R. GRACE &amp; CO.</v>
    <v>W. R. GRACE &amp; CO.</v>
    <v>51</v>
    <v>290.89999999999998</v>
    <v>50.5</v>
    <v>51</v>
    <v>66191430</v>
    <v>GRA</v>
    <v>W. R. GRACE &amp; CO. (XFRA:GRA)</v>
    <v>15</v>
    <v>1997</v>
  </rv>
  <rv s="4">
    <v>815</v>
  </rv>
  <rv s="0">
    <v>https://www.bing.com/financeapi/forcetrigger?t=afla6h&amp;q=XFRA%3aSSF&amp;form=skydnc</v>
    <v>Learn more on Bing</v>
  </rv>
  <rv s="8">
    <v>en-US</v>
    <v>afla6h</v>
    <v>268435456</v>
    <v>1</v>
    <v>Powered by Refinitiv</v>
    <v>13</v>
    <v>SENSIENT TECHNOLOGIES CORPORATION (XFRA:SSF)</v>
    <v>8</v>
    <v>112</v>
    <v>Finance</v>
    <v>12</v>
    <v>68</v>
    <v>36.200000000000003</v>
    <v>0.95350000000000001</v>
    <v>1.5</v>
    <v>2.2556E-2</v>
    <v>EUR</v>
    <v>Sensient Technologies Corporation is a manufacturer and marketer of colors, flavors and fragrances. The Company uses technologies at facilities around the world to develop specialty food and beverage systems, cosmetic and pharmaceutical systems, specialty inks and colors, and other specialty and fine chemicals. The Company's three segments include the Flavors &amp; Fragrances Group and the Color Group, which are managed on a product-and-services basis, and the Asia Pacific Group, which is managed on a geographic basis. The Company's principal products include flavors, flavor enhancers and bionutrients; fragrances, aroma chemicals and essential oils; natural ingredients, including dehydrated vegetables and other food ingredients; natural and synthetic food and beverage colors; cosmetic colors and ingredients and pharmaceutical excipients and ingredients, and technical colors, specialty inks and colors, and specialty dyes and pigments.</v>
    <v>3948</v>
    <v>Deutsche Boerse AG</v>
    <v>XFRA</v>
    <v>XFRA</v>
    <v>777 E Wisconsin Ave Ste 1100, MILWAUKEE, WI, 53202-5304 US</v>
    <v>68</v>
    <v>Chemicals</v>
    <v>Stock</v>
    <v>44266.791666666664</v>
    <v>817</v>
    <v>66.5</v>
    <v>3398355000</v>
    <v>SENSIENT TECHNOLOGIES CORPORATION</v>
    <v>SENSIENT TECHNOLOGIES CORPORATION</v>
    <v>66.5</v>
    <v>32.130000000000003</v>
    <v>66.5</v>
    <v>68</v>
    <v>42352380</v>
    <v>SSF</v>
    <v>SENSIENT TECHNOLOGIES CORPORATION (XFRA:SSF)</v>
    <v>1</v>
    <v>1882</v>
  </rv>
  <rv s="4">
    <v>818</v>
  </rv>
  <rv s="0">
    <v>https://www.bing.com/financeapi/forcetrigger?t=bnci9c&amp;q=XFRA%3aPLQ&amp;form=skydnc</v>
    <v>Learn more on Bing</v>
  </rv>
  <rv s="33">
    <v>en-US</v>
    <v>bnci9c</v>
    <v>268435456</v>
    <v>1</v>
    <v>Powered by Refinitiv</v>
    <v>88</v>
    <v>ELEMENT SOLUTIONS INC (XFRA:PLQ)</v>
    <v>8</v>
    <v>114</v>
    <v>Finance</v>
    <v>12</v>
    <v>17.8</v>
    <v>4.88</v>
    <v>1.6435999999999999</v>
    <v>-0.5</v>
    <v>-2.9411999999999997E-2</v>
    <v>EUR</v>
    <v>Element Solutions Inc is a specialty chemicals company. It operates through two segments: Electronics and Industrial &amp; Specialty. The Electronics segment researches, formulates and delivers specialty chemicals and materials for all types of electronics hardware, from printed circuit board designs to new interconnection materials. The Electronics segment provides specialty chemical solutions through its assembly solutions, circuitry solutions and semiconductor solutions business. Industrial &amp; Specialty segment provides customers with Industrial Solutions, which include chemical systems that protect and decorate metal and plastic surfaces; graphics solutions, which include consumable chemicals that enable printing image transfer on flexible packaging materials; and energy solutions, which include dynamic chemistries used in water-based hydraulic control fluids for offshore deep-water drilling. Its MacDermid Envio Solutions business offers water treatment and metals recycling solutions.</v>
    <v>4400</v>
    <v>Deutsche Boerse AG</v>
    <v>XFRA</v>
    <v>XFRA</v>
    <v>500 E Broward Blvd Ste 1860, FORT LAUDERDALE, FL, 33394-3030 US</v>
    <v>17</v>
    <v>Chemicals</v>
    <v>Stock</v>
    <v>44266.791666666664</v>
    <v>820</v>
    <v>16.399999999999999</v>
    <v>ELEMENT SOLUTIONS INC</v>
    <v>ELEMENT SOLUTIONS INC</v>
    <v>17</v>
    <v>65.45</v>
    <v>17</v>
    <v>16.5</v>
    <v>247100800</v>
    <v>PLQ</v>
    <v>ELEMENT SOLUTIONS INC (XFRA:PLQ)</v>
    <v>90</v>
    <v>2014</v>
  </rv>
  <rv s="4">
    <v>821</v>
  </rv>
  <rv s="0">
    <v>https://www.bing.com/financeapi/forcetrigger?t=a1zg27&amp;q=XNYS%3aESI&amp;form=skydnc</v>
    <v>Learn more on Bing</v>
  </rv>
  <rv s="21">
    <v>en-US</v>
    <v>a1zg27</v>
    <v>268435456</v>
    <v>1</v>
    <v>Powered by Refinitiv</v>
    <v>56</v>
    <v>ELEMENT SOLUTIONS INC (XNYS:ESI)</v>
    <v>8</v>
    <v>57</v>
    <v>Finance</v>
    <v>58</v>
    <v>21.02</v>
    <v>5.35</v>
    <v>1.6435999999999999</v>
    <v>-0.62</v>
    <v>0</v>
    <v>-3.0244E-2</v>
    <v>0</v>
    <v>USD</v>
    <v>Element Solutions Inc is a specialty chemicals company. It operates through two segments: Electronics and Industrial &amp; Specialty. The Electronics segment researches, formulates and delivers specialty chemicals and materials for all types of electronics hardware, from printed circuit board designs to new interconnection materials. The Electronics segment provides specialty chemical solutions through its assembly solutions, circuitry solutions and semiconductor solutions business. Industrial &amp; Specialty segment provides customers with Industrial Solutions, which include chemical systems that protect and decorate metal and plastic surfaces; graphics solutions, which include consumable chemicals that enable printing image transfer on flexible packaging materials; and energy solutions, which include dynamic chemistries used in water-based hydraulic control fluids for offshore deep-water drilling. Its MacDermid Envio Solutions business offers water treatment and metals recycling solutions.</v>
    <v>4400</v>
    <v>New York Stock Exchange</v>
    <v>XNYS</v>
    <v>XNYS</v>
    <v>500 E Broward Blvd Ste 1860, FORT LAUDERDALE, FL, 33394-3030 US</v>
    <v>20.83</v>
    <v>Chemicals</v>
    <v>Stock</v>
    <v>44267.000000080472</v>
    <v>823</v>
    <v>19.843499999999999</v>
    <v>5065567000</v>
    <v>ELEMENT SOLUTIONS INC</v>
    <v>ELEMENT SOLUTIONS INC</v>
    <v>20.62</v>
    <v>64.581100000000006</v>
    <v>20.5</v>
    <v>19.88</v>
    <v>19.88</v>
    <v>247100800</v>
    <v>ESI</v>
    <v>ELEMENT SOLUTIONS INC (XNYS:ESI)</v>
    <v>3341205</v>
    <v>2017174</v>
    <v>2014</v>
  </rv>
  <rv s="4">
    <v>824</v>
  </rv>
  <rv s="0">
    <v>https://www.bing.com/financeapi/forcetrigger?t=afjskr&amp;q=XFRA%3aROG&amp;form=skydnc</v>
    <v>Learn more on Bing</v>
  </rv>
  <rv s="41">
    <v>en-US</v>
    <v>afjskr</v>
    <v>268435456</v>
    <v>1</v>
    <v>Powered by Refinitiv</v>
    <v>115</v>
    <v>SELECT SANDS CORP. (XFRA:ROG)</v>
    <v>8</v>
    <v>116</v>
    <v>Finance</v>
    <v>12</v>
    <v>0.33500000000000002</v>
    <v>2.9999999999999997E-4</v>
    <v>1.9732000000000001</v>
    <v>0</v>
    <v>0</v>
    <v>EUR</v>
    <v>Select Sands Corp. is an industrial silica product company. The Company's primary business is an advanced-stage silica sand project located in Arkansas, United States. The Company is focused on developing silica sand project to enable commercial silica sand sales to industrial and energy customers. The Company has interest in approximately 520-acre silica sand Sandtown property. The silica sand Sandtown property is an advanced-stage commercial silica sand exploration prospect underlain by the Ordovician St. Peter sandstone formation. The Company's Gold Exploration Project is located approximately 45 kilometers northeast of La Ronge, Saskatchewan, Canada. The Company's Old Cabin Gold Project is located in south-central Jacobson Township, District of Algoma, approximately 50 kilometers northeast of the town of Wawa, Ontario, Canada and approximately 20 kilometers southeast of the town of Dubreuiville. Old Cabin Gold Project is located within the Sault Ste. Marie Mining Division.</v>
    <v>Deutsche Boerse AG</v>
    <v>XFRA</v>
    <v>XFRA</v>
    <v>Suite 310 - 850 West Hastings Street, VANCOUVER, BC, V6C 1E1 CA</v>
    <v>0.03</v>
    <v>Metals &amp; Mining</v>
    <v>Stock</v>
    <v>44266.790972222225</v>
    <v>826</v>
    <v>0.03</v>
    <v>SELECT SANDS CORP.</v>
    <v>SELECT SANDS CORP.</v>
    <v>0.03</v>
    <v>1.77</v>
    <v>0.03</v>
    <v>0.03</v>
    <v>86516730</v>
    <v>ROG</v>
    <v>SELECT SANDS CORP. (XFRA:ROG)</v>
    <v>1000</v>
    <v>2006</v>
  </rv>
  <rv s="4">
    <v>827</v>
  </rv>
  <rv s="0">
    <v>https://www.bing.com/financeapi/forcetrigger?t=a1thpr&amp;q=XNYS%3aFUL&amp;form=skydnc</v>
    <v>Learn more on Bing</v>
  </rv>
  <rv s="21">
    <v>en-US</v>
    <v>a1thpr</v>
    <v>268435456</v>
    <v>1</v>
    <v>Powered by Refinitiv</v>
    <v>56</v>
    <v>H.B. FULLER COMPANY (XNYS:FUL)</v>
    <v>8</v>
    <v>57</v>
    <v>Finance</v>
    <v>58</v>
    <v>61.15</v>
    <v>23.68</v>
    <v>1.8001</v>
    <v>0.23</v>
    <v>0</v>
    <v>3.8419999999999999E-3</v>
    <v>0</v>
    <v>USD</v>
    <v>H.B. Fuller Company is a formulator, manufacturer and marketer of adhesives, sealants and other specialty chemical products. The Company’s segments include Hygiene, Health and Consumable Adhesives, Engineering Adhesives and Construction Adhesives. The Hygiene, Health and Consumable Adhesives segment manufactures and supplies adhesives products in the assembly, packaging, converting, nonwoven and hygiene, health and beauty, packaging, graphic arts and envelope markets. The Engineering Adhesives segment provides adhesives to the transportation, electronics, medical, energy, aerospace and defense, wood, insulating glass, textile, appliance and heavy machinery markets. The Construction Adhesives segment provides floor preparation, grouts and mortars for tile setting and adhesives. It provides its services to customers in electronics, disposable hygiene, health and beauty, transportation and infrastructure, aerospace, energy, packaging, construction, woodworking and general industries.</v>
    <v>6428</v>
    <v>New York Stock Exchange</v>
    <v>XNYS</v>
    <v>XNYS</v>
    <v>1200 Willow Lake Blvd, SAINT PAUL, MN, 55110-5146 US</v>
    <v>61.15</v>
    <v>Chemicals</v>
    <v>Stock</v>
    <v>44266.881944444445</v>
    <v>829</v>
    <v>59.91</v>
    <v>3118748000</v>
    <v>H.B. FULLER COMPANY</v>
    <v>H.B. FULLER COMPANY</v>
    <v>60.28</v>
    <v>25.522600000000001</v>
    <v>59.87</v>
    <v>60.1</v>
    <v>60.1</v>
    <v>52091990</v>
    <v>FUL</v>
    <v>H.B. FULLER COMPANY (XNYS:FUL)</v>
    <v>322059</v>
    <v>429238</v>
    <v>1915</v>
  </rv>
  <rv s="4">
    <v>830</v>
  </rv>
  <rv s="0">
    <v>https://www.bing.com/financeapi/forcetrigger?t=afcrdm&amp;q=XFRA%3aIGX&amp;form=skydnc</v>
    <v>Learn more on Bing</v>
  </rv>
  <rv s="33">
    <v>en-US</v>
    <v>afcrdm</v>
    <v>268435456</v>
    <v>1</v>
    <v>Powered by Refinitiv</v>
    <v>88</v>
    <v>INGEVITY CORPORATION (XFRA:IGX)</v>
    <v>8</v>
    <v>114</v>
    <v>Finance</v>
    <v>12</v>
    <v>94.57</v>
    <v>25.2</v>
    <v>2.2414999999999998</v>
    <v>2</v>
    <v>3.1745999999999996E-2</v>
    <v>EUR</v>
    <v>Ingevity Corporation is a manufacturer of specialty chemicals and high performance carbon materials. The Company is also a manufacturer of activated carbon used in gasoline vapor emission control systems in cars, trucks, motorcycles and boats. The Company operates through two segments: Performance Materials and Performance Chemicals. The Performance Materials segment primarily produces automotive carbon products used in gasoline vapor emission control systems in cars, trucks, motorcycles and boats. The Performance Chemicals segment develops, manufactures and sells a range of specialty chemicals primarily derived from co-products of the Kraft pulping process. Its products are used in a range of applications, including asphalt paving, oil exploration and production, agrochemicals, adhesives, lubricants, publication inks and automotive components that reduce gasoline vapor emissions.</v>
    <v>1750</v>
    <v>Deutsche Boerse AG</v>
    <v>XFRA</v>
    <v>XFRA</v>
    <v>4920 O'HEAR AVENUE, SUITE 400, NORTH CHARLESTON, SC, 29405 US</v>
    <v>65</v>
    <v>Chemicals</v>
    <v>Stock</v>
    <v>44266.791666666664</v>
    <v>832</v>
    <v>63.5</v>
    <v>INGEVITY CORPORATION</v>
    <v>INGEVITY CORPORATION</v>
    <v>63.5</v>
    <v>18.190000000000001</v>
    <v>63</v>
    <v>65</v>
    <v>42934780</v>
    <v>IGX</v>
    <v>INGEVITY CORPORATION (XFRA:IGX)</v>
    <v>25</v>
    <v>2015</v>
  </rv>
  <rv s="4">
    <v>833</v>
  </rv>
  <rv s="0">
    <v>https://www.bing.com/financeapi/forcetrigger?t=afjiur&amp;q=XFRA%3aRG6&amp;form=skydnc</v>
    <v>Learn more on Bing</v>
  </rv>
  <rv s="30">
    <v>en-US</v>
    <v>afjiur</v>
    <v>268435456</v>
    <v>1</v>
    <v>Powered by Refinitiv</v>
    <v>78</v>
    <v>ROGERS CORPORATION (XFRA:RG6)</v>
    <v>8</v>
    <v>117</v>
    <v>Finance</v>
    <v>12</v>
    <v>1.8523000000000001</v>
    <v>5</v>
    <v>3.2680000000000001E-2</v>
    <v>EUR</v>
    <v>Rogers Corporation manufactures and sells engineered materials and components for mission critical applications. The Company's segments are Advanced Connectivity Solutions (ACS), Elastomeric Material Solutions (EMS), Power Electronics Solutions (PES) and Other. The ACS segment manufactures and sells circuit materials and solutions for applications in wireless communications infrastructure, automotive, connected devices, consumer electronics and aerospace/defense. The EMS segment manufactures and sells elastomeric material solutions for critical cushioning, sealing, impact protection and vibration management applications, including general industrial, portable electronics, consumer goods, automotive, construction and printing applications. The PES segment manufactures and sells ceramic substrate materials for power module applications, laminated bus bars for power inverter and interconnect applications, and micro-channel coolers. Its other business consists of elastomeric components.</v>
    <v>3350</v>
    <v>Deutsche Boerse AG</v>
    <v>XFRA</v>
    <v>XFRA</v>
    <v>2225 W Chandler Blvd, CHANDLER, AZ, 85224-6155 US</v>
    <v>159</v>
    <v>Semiconductors &amp; Semiconductor Equipment</v>
    <v>Stock</v>
    <v>44266.791666666664</v>
    <v>835</v>
    <v>153</v>
    <v>3444129000</v>
    <v>ROGERS CORPORATION</v>
    <v>ROGERS CORPORATION</v>
    <v>153</v>
    <v>72.209999999999994</v>
    <v>153</v>
    <v>158</v>
    <v>18699800</v>
    <v>RG6</v>
    <v>ROGERS CORPORATION (XFRA:RG6)</v>
    <v>30</v>
    <v>1927</v>
  </rv>
  <rv s="4">
    <v>836</v>
  </rv>
  <rv s="0">
    <v>https://www.bing.com/financeapi/forcetrigger?t=afbroc&amp;q=XFRA%3aHB1&amp;form=skydnc</v>
    <v>Learn more on Bing</v>
  </rv>
  <rv s="8">
    <v>en-US</v>
    <v>afbroc</v>
    <v>268435456</v>
    <v>1</v>
    <v>Powered by Refinitiv</v>
    <v>13</v>
    <v>H.B. FULLER COMPANY (XFRA:HB1)</v>
    <v>8</v>
    <v>112</v>
    <v>Finance</v>
    <v>12</v>
    <v>50.85</v>
    <v>22.6</v>
    <v>1.8001</v>
    <v>0.2</v>
    <v>4.0160000000000005E-3</v>
    <v>EUR</v>
    <v>H.B. Fuller Company is a formulator, manufacturer and marketer of adhesives, sealants and other specialty chemical products. The Company’s segments include Hygiene, Health and Consumable Adhesives, Engineering Adhesives and Construction Adhesives. The Hygiene, Health and Consumable Adhesives segment manufactures and supplies adhesives products in the assembly, packaging, converting, nonwoven and hygiene, health and beauty, packaging, graphic arts and envelope markets. The Engineering Adhesives segment provides adhesives to the transportation, electronics, medical, energy, aerospace and defense, wood, insulating glass, textile, appliance and heavy machinery markets. The Construction Adhesives segment provides floor preparation, grouts and mortars for tile setting and adhesives. It provides its services to customers in electronics, disposable hygiene, health and beauty, transportation and infrastructure, aerospace, energy, packaging, construction, woodworking and general industries.</v>
    <v>6428</v>
    <v>Deutsche Boerse AG</v>
    <v>XFRA</v>
    <v>XFRA</v>
    <v>1200 Willow Lake Blvd, SAINT PAUL, MN, 55110-5146 US</v>
    <v>50</v>
    <v>Chemicals</v>
    <v>Stock</v>
    <v>44266.790972222225</v>
    <v>838</v>
    <v>50</v>
    <v>3118748000</v>
    <v>H.B. FULLER COMPANY</v>
    <v>H.B. FULLER COMPANY</v>
    <v>50</v>
    <v>25.4</v>
    <v>49.8</v>
    <v>50</v>
    <v>52091990</v>
    <v>HB1</v>
    <v>H.B. FULLER COMPANY (XFRA:HB1)</v>
    <v>10</v>
    <v>1915</v>
  </rv>
  <rv s="4">
    <v>839</v>
  </rv>
  <rv s="0">
    <v>https://www.bing.com/financeapi/forcetrigger?t=afg352&amp;q=XFRA%3aMTX&amp;form=skydnc</v>
    <v>Learn more on Bing</v>
  </rv>
  <rv s="42">
    <v>en-US</v>
    <v>afg352</v>
    <v>268435456</v>
    <v>1</v>
    <v>Powered by Refinitiv</v>
    <v>118</v>
    <v>MTU Aero Engines AG (XFRA:MTX)</v>
    <v>8</v>
    <v>119</v>
    <v>Finance</v>
    <v>12</v>
    <v>287.2</v>
    <v>99.98</v>
    <v>1.3883000000000001</v>
    <v>0</v>
    <v>0</v>
    <v>EUR</v>
    <v>MTU Aero Engines AG is a Germany-based manufacturer of military aircraft engines in all thrust and power categories and stationary gas turbines. The Company operates through two segments: the commercial and military engine business (OEM) and commercial maintenance business (MRO). The commercial and military engine business (OEM) segment covers the development and production of modules, components and parts for engine programs, including final assembly, as well as maintenance services. The commercial maintenance business (MRO) segment covers all activities relating to the maintenance, repair and overhaul of commercial engines and associated services. The Company operates through numerous subsidiaries in Europe, the Americas, Asia and Australia.</v>
    <v>10438</v>
    <v>Deutsche Boerse AG</v>
    <v>XFRA</v>
    <v>XFRA</v>
    <v>Dachauer Strasse 665, MUENCHEN, BAYERN, 80995 DE</v>
    <v>203.6</v>
    <v>Aerospace &amp; Defense</v>
    <v>Stock</v>
    <v>44266.790972222225</v>
    <v>841</v>
    <v>200.2</v>
    <v>MTU Aero Engines AG</v>
    <v>MTU Aero Engines AG</v>
    <v>203.4</v>
    <v>76.680000000000007</v>
    <v>201.2</v>
    <v>201.2</v>
    <v>53398750</v>
    <v>MTX</v>
    <v>MTU Aero Engines AG (XFRA:MTX)</v>
    <v>388</v>
  </rv>
  <rv s="4">
    <v>842</v>
  </rv>
  <rv s="0">
    <v>https://www.bing.com/financeapi/forcetrigger?t=a215dm&amp;q=XNYS%3aPQG&amp;form=skydnc</v>
    <v>Learn more on Bing</v>
  </rv>
  <rv s="21">
    <v>en-US</v>
    <v>a215dm</v>
    <v>268435456</v>
    <v>1</v>
    <v>Powered by Refinitiv</v>
    <v>56</v>
    <v>PQ GROUP HOLDINGS INC. (XNYS:PQG)</v>
    <v>8</v>
    <v>57</v>
    <v>Finance</v>
    <v>58</v>
    <v>18.899999999999999</v>
    <v>7.4535</v>
    <v>0.93359999999999999</v>
    <v>-0.05</v>
    <v>0</v>
    <v>-2.8249999999999998E-3</v>
    <v>0</v>
    <v>USD</v>
    <v>PQ Group Holdings Inc., is a global provider of specialty catalysts, chemicals and services. The Company's products and services support customers globally through its network of manufacturing facilities. The Company conduct its operations through two business segments: Refining Services and Catalysts. The Refining Services is a provider of sulfuric acid recycling to the North American refining industry for the production of alkylate. The Catalysts that serves the packaging and engineering plastics and the global refining, petrochemical and emissions control industries. The Company serves various markets, which includes fuels and emissions controls, consumer products, construction, packaging and engineering plastics, industrial and process chemicals and natural resources.</v>
    <v>3279</v>
    <v>New York Stock Exchange</v>
    <v>XNYS</v>
    <v>XNYS</v>
    <v>300 Lindenwood Dr, MALVERN, PA, 19355-1740 US</v>
    <v>17.88</v>
    <v>Chemicals</v>
    <v>Stock</v>
    <v>44267.000000022657</v>
    <v>844</v>
    <v>17.37</v>
    <v>2413183000</v>
    <v>PQ GROUP HOLDINGS INC.</v>
    <v>PQ GROUP HOLDINGS INC.</v>
    <v>17.84</v>
    <v>0</v>
    <v>17.7</v>
    <v>17.649999999999999</v>
    <v>17.649999999999999</v>
    <v>136338000</v>
    <v>PQG</v>
    <v>PQ GROUP HOLDINGS INC. (XNYS:PQG)</v>
    <v>225910</v>
    <v>137950</v>
    <v>2015</v>
  </rv>
  <rv s="4">
    <v>845</v>
  </rv>
  <rv s="0">
    <v>https://www.bing.com/financeapi/forcetrigger?t=afftvh&amp;q=XFRA%3aMNK&amp;form=skydnc</v>
    <v>Learn more on Bing</v>
  </rv>
  <rv s="33">
    <v>en-US</v>
    <v>afftvh</v>
    <v>268435456</v>
    <v>1</v>
    <v>Powered by Refinitiv</v>
    <v>88</v>
    <v>MINERALS TECHNOLOGIES INC. (XFRA:MNK)</v>
    <v>8</v>
    <v>114</v>
    <v>Finance</v>
    <v>12</v>
    <v>66.2</v>
    <v>26</v>
    <v>1.4994000000000001</v>
    <v>1.5</v>
    <v>2.3256000000000002E-2</v>
    <v>EUR</v>
    <v>Minerals Technologies Inc. is a resource- and technology-based company that develops, produces and markets a range of specialty mineral, mineral-based and synthetic mineral products and related systems and services around the world. It operates through four segments. The Specialty Minerals segment produces and sells the synthetic mineral product precipitated calcium carbonate (PCC), mines mineral ores, and processes and sells natural mineral products, primarily limestone and talc. The Performance Materials segment is a supplier of bentonite and bentonite-related products to industrial and consumer markets globally. The Refractories segment produces and markets monolithic and shaped refractory materials and specialty products, services and application and measurement equipment. The Energy Services segment offers a range of services to improve the production, costs, compliance and environmental impact of activities performed in the oil and gas industry.</v>
    <v>3566</v>
    <v>Deutsche Boerse AG</v>
    <v>XFRA</v>
    <v>XFRA</v>
    <v>622 3rd Ave, NEW YORK, NY, 10017-6707 US</v>
    <v>66</v>
    <v>Chemicals</v>
    <v>Stock</v>
    <v>44266.790972222225</v>
    <v>847</v>
    <v>66</v>
    <v>MINERALS TECHNOLOGIES INC.</v>
    <v>MINERALS TECHNOLOGIES INC.</v>
    <v>66</v>
    <v>24.55</v>
    <v>64.5</v>
    <v>66</v>
    <v>33847750</v>
    <v>MNK</v>
    <v>MINERALS TECHNOLOGIES INC. (XFRA:MNK)</v>
    <v>50</v>
    <v>1968</v>
  </rv>
  <rv s="4">
    <v>848</v>
  </rv>
  <rv s="0">
    <v>https://www.bing.com/financeapi/forcetrigger?t=a1tph7&amp;q=XNYS%3aGCP&amp;form=skydnc</v>
    <v>Learn more on Bing</v>
  </rv>
  <rv s="21">
    <v>en-US</v>
    <v>a1tph7</v>
    <v>268435456</v>
    <v>1</v>
    <v>Powered by Refinitiv</v>
    <v>56</v>
    <v>GCP APPLIED TECHNOLOGIES INC. (XNYS:GCP)</v>
    <v>8</v>
    <v>57</v>
    <v>Finance</v>
    <v>58</v>
    <v>27.78</v>
    <v>14.24</v>
    <v>0.87250000000000005</v>
    <v>-0.25</v>
    <v>0</v>
    <v>-9.5350000000000001E-3</v>
    <v>0</v>
    <v>USD</v>
    <v>GCP Applied Technologies Inc. provides construction products and technologies that include admixtures and additives for concrete and cement, the VERIFI in-transit concrete management system, waterproofing products and specialty construction products. The Company’s segments include Specialty Construction Chemicals (SCC) and Specialty Building Materials (SBM). The Specialty Construction Chemicals segment produces concrete admixtures, which enhance the properties of concrete and other cementitious construction materials, cement additives, which improve the performance of Portland cement, the used construction material in the world, as well as in-transit concrete monitoring and management and specialty systems. The Specialty Building Materials (SBM) segment produces building envelope, residential and specialty construction products that protect structures from water, vapor transmission, air penetration and fire damage.</v>
    <v>1950</v>
    <v>New York Stock Exchange</v>
    <v>XNYS</v>
    <v>XNYS</v>
    <v>62 Whittemore Ave, CAMBRIDGE, MA, 02140-1623 US</v>
    <v>26.4</v>
    <v>Construction Materials</v>
    <v>Stock</v>
    <v>44267.000000034372</v>
    <v>850</v>
    <v>25.81</v>
    <v>1919250000</v>
    <v>GCP APPLIED TECHNOLOGIES INC.</v>
    <v>GCP APPLIED TECHNOLOGIES INC.</v>
    <v>26.27</v>
    <v>18.915900000000001</v>
    <v>26.22</v>
    <v>25.97</v>
    <v>25.97</v>
    <v>73197950</v>
    <v>GCP</v>
    <v>GCP APPLIED TECHNOLOGIES INC. (XNYS:GCP)</v>
    <v>256888</v>
    <v>217178</v>
    <v>2015</v>
  </rv>
  <rv s="4">
    <v>851</v>
  </rv>
  <rv s="0">
    <v>https://www.bing.com/financeapi/forcetrigger?t=a1wnkr&amp;q=XNYS%3aKRO&amp;form=skydnc</v>
    <v>Learn more on Bing</v>
  </rv>
  <rv s="21">
    <v>en-US</v>
    <v>a1wnkr</v>
    <v>268435456</v>
    <v>1</v>
    <v>Powered by Refinitiv</v>
    <v>56</v>
    <v>KRONOS WORLDWIDE, INC. (XNYS:KRO)</v>
    <v>8</v>
    <v>57</v>
    <v>Finance</v>
    <v>58</v>
    <v>16.34</v>
    <v>6.8049999999999997</v>
    <v>1.3286</v>
    <v>-0.46</v>
    <v>0</v>
    <v>-2.9448999999999999E-2</v>
    <v>0</v>
    <v>USD</v>
    <v>Kronos Worldwide, Inc. (Kronos) is a producer and marketer of titanium dioxide (TiO2) pigments, a base industrial product that is used in a range of applications. The Company, along with its distributors and agents, sells and provides technical services for its products with sales in Europe and North America. It offers its customers a portfolio of products that include TiO2 pigment grades under the Kronos brand, which provides a range of performance properties. It offers its products to domestic and international paint, plastics, decorative laminate and paper manufacturers. It ships TiO2 to its customers in either a powder or slurry form through rail, truck or ocean carrier. It sells and provides technical services for its products in three end use markets, which include coatings, plastics and paper. It produces TiO2 in two crystalline forms, which include rutile and anatase. Rutile TiO2 is manufactured using both a chloride production process and a sulfate production process.</v>
    <v>2200</v>
    <v>New York Stock Exchange</v>
    <v>XNYS</v>
    <v>XNYS</v>
    <v>5430 Lyndon B Johnson Fwy Ste 1700, DALLAS, TX, 75240-2620 US</v>
    <v>16.18</v>
    <v>Chemicals</v>
    <v>Stock</v>
    <v>44267.000000046093</v>
    <v>853</v>
    <v>15</v>
    <v>1804777000</v>
    <v>KRONOS WORLDWIDE, INC.</v>
    <v>KRONOS WORLDWIDE, INC.</v>
    <v>16</v>
    <v>27.415600000000001</v>
    <v>15.62</v>
    <v>15.16</v>
    <v>15.16</v>
    <v>115542700</v>
    <v>KRO</v>
    <v>KRONOS WORLDWIDE, INC. (XNYS:KRO)</v>
    <v>192352</v>
    <v>182591</v>
    <v>1989</v>
  </rv>
  <rv s="4">
    <v>854</v>
  </rv>
  <rv s="0">
    <v>https://www.bing.com/financeapi/forcetrigger?t=aezqsm&amp;q=XFRA%3a43G&amp;form=skydnc</v>
    <v>Learn more on Bing</v>
  </rv>
  <rv s="33">
    <v>en-US</v>
    <v>aezqsm</v>
    <v>268435456</v>
    <v>1</v>
    <v>Powered by Refinitiv</v>
    <v>88</v>
    <v>GCP APPLIED TECHNOLOGIES INC. (XFRA:43G)</v>
    <v>8</v>
    <v>114</v>
    <v>Finance</v>
    <v>12</v>
    <v>27.52</v>
    <v>14.1</v>
    <v>0.87250000000000005</v>
    <v>0.4</v>
    <v>1.8519000000000001E-2</v>
    <v>EUR</v>
    <v>GCP Applied Technologies Inc. provides construction products and technologies that include admixtures and additives for concrete and cement, the VERIFI in-transit concrete management system, waterproofing products and specialty construction products. The Company’s segments include Specialty Construction Chemicals (SCC) and Specialty Building Materials (SBM). The Specialty Construction Chemicals segment produces concrete admixtures, which enhance the properties of concrete and other cementitious construction materials, cement additives, which improve the performance of Portland cement, the used construction material in the world, as well as in-transit concrete monitoring and management and specialty systems. The Specialty Building Materials (SBM) segment produces building envelope, residential and specialty construction products that protect structures from water, vapor transmission, air penetration and fire damage.</v>
    <v>1950</v>
    <v>Deutsche Boerse AG</v>
    <v>XFRA</v>
    <v>XFRA</v>
    <v>62 Whittemore Ave, CAMBRIDGE, MA, 02140-1623 US</v>
    <v>22</v>
    <v>Construction Materials</v>
    <v>Stock</v>
    <v>44266.790972222225</v>
    <v>856</v>
    <v>22</v>
    <v>GCP APPLIED TECHNOLOGIES INC.</v>
    <v>GCP APPLIED TECHNOLOGIES INC.</v>
    <v>22</v>
    <v>19.57</v>
    <v>21.6</v>
    <v>22</v>
    <v>73197950</v>
    <v>43G</v>
    <v>GCP APPLIED TECHNOLOGIES INC. (XFRA:43G)</v>
    <v>100</v>
    <v>2015</v>
  </rv>
  <rv s="4">
    <v>857</v>
  </rv>
  <rv s="0">
    <v>https://www.bing.com/financeapi/forcetrigger?t=afdorw&amp;q=XFRA%3aK1W&amp;form=skydnc</v>
    <v>Learn more on Bing</v>
  </rv>
  <rv s="43">
    <v>en-US</v>
    <v>afdorw</v>
    <v>268435456</v>
    <v>1</v>
    <v>Powered by Refinitiv</v>
    <v>120</v>
    <v>KRONOS WORLDWIDE, INC. (XFRA:K1W)</v>
    <v>8</v>
    <v>121</v>
    <v>Finance</v>
    <v>12</v>
    <v>1.3286</v>
    <v>0.5</v>
    <v>3.9683000000000003E-2</v>
    <v>EUR</v>
    <v>Kronos Worldwide, Inc. (Kronos) is a producer and marketer of titanium dioxide (TiO2) pigments, a base industrial product that is used in a range of applications. The Company, along with its distributors and agents, sells and provides technical services for its products with sales in Europe and North America. It offers its customers a portfolio of products that include TiO2 pigment grades under the Kronos brand, which provides a range of performance properties. It offers its products to domestic and international paint, plastics, decorative laminate and paper manufacturers. It ships TiO2 to its customers in either a powder or slurry form through rail, truck or ocean carrier. It sells and provides technical services for its products in three end use markets, which include coatings, plastics and paper. It produces TiO2 in two crystalline forms, which include rutile and anatase. Rutile TiO2 is manufactured using both a chloride production process and a sulfate production process.</v>
    <v>2200</v>
    <v>Deutsche Boerse AG</v>
    <v>XFRA</v>
    <v>XFRA</v>
    <v>5430 Lyndon B Johnson Fwy Ste 1700, DALLAS, TX, 75240-2620 US</v>
    <v>13.1</v>
    <v>Chemicals</v>
    <v>Stock</v>
    <v>44266.790972222225</v>
    <v>859</v>
    <v>13.1</v>
    <v>KRONOS WORLDWIDE, INC.</v>
    <v>KRONOS WORLDWIDE, INC.</v>
    <v>13.1</v>
    <v>28.93</v>
    <v>12.6</v>
    <v>13.1</v>
    <v>115542700</v>
    <v>K1W</v>
    <v>KRONOS WORLDWIDE, INC. (XFRA:K1W)</v>
    <v>440</v>
    <v>1989</v>
  </rv>
  <rv s="4">
    <v>860</v>
  </rv>
  <rv s="0">
    <v>https://www.bing.com/financeapi/forcetrigger?t=a1y3rw&amp;q=XNYS%3aMTRN&amp;form=skydnc</v>
    <v>Learn more on Bing</v>
  </rv>
  <rv s="21">
    <v>en-US</v>
    <v>a1y3rw</v>
    <v>268435456</v>
    <v>1</v>
    <v>Powered by Refinitiv</v>
    <v>56</v>
    <v>MATERION CORPORATION (XNYS:MTRN)</v>
    <v>8</v>
    <v>122</v>
    <v>Finance</v>
    <v>58</v>
    <v>80.7</v>
    <v>26.15</v>
    <v>1.4792000000000001</v>
    <v>-2.17</v>
    <v>0</v>
    <v>-2.7699999999999999E-2</v>
    <v>0</v>
    <v>USD</v>
    <v>Materion Corporation, through its subsidiaries, is an integrated producer of engineered materials used in a range of electrical, electronic, thermal, and structural applications. The Company operates in four segments: Performance Alloys and Composites, Advanced Materials, Precision Coatings, and Other. The Performance Alloys and Composites segment consists of businesses, such as Performance Metals and Technical Materials. The Advanced Materials segment produces chemicals, microelectronics packaging, precious metal, non-precious metal and specialty metal products. The Precision Coatings segment includes units, such as Precision Optics and Large Area Coatings. Its products include inorganic chemicals and powders, specialty coatings, specialty engineered beryllium and copper-based alloys, beryllium composites, ceramics and engineered clad, and plated metal systems.</v>
    <v>3072</v>
    <v>New York Stock Exchange</v>
    <v>XNYS</v>
    <v>XNYS</v>
    <v>6070 Parkland Blvd, MAYFIELD HEIGHTS, OH, 44124-4191 US</v>
    <v>78.739999999999995</v>
    <v>Metals &amp; Mining</v>
    <v>Stock</v>
    <v>44267</v>
    <v>862</v>
    <v>75.180000000000007</v>
    <v>1592662000</v>
    <v>MATERION CORPORATION</v>
    <v>MATERION CORPORATION</v>
    <v>78.739999999999995</v>
    <v>101.62909999999999</v>
    <v>78.34</v>
    <v>76.17</v>
    <v>76.17</v>
    <v>20330130</v>
    <v>MTRN</v>
    <v>MATERION CORPORATION (XNYS:MTRN)</v>
    <v>240322</v>
    <v>109692</v>
    <v>2000</v>
  </rv>
  <rv s="4">
    <v>863</v>
  </rv>
  <rv s="0">
    <v>https://www.bing.com/financeapi/forcetrigger?t=a1t7zr&amp;q=XNYS%3aFOE&amp;form=skydnc</v>
    <v>Learn more on Bing</v>
  </rv>
  <rv s="21">
    <v>en-US</v>
    <v>a1t7zr</v>
    <v>268435456</v>
    <v>1</v>
    <v>Powered by Refinitiv</v>
    <v>56</v>
    <v>FERRO CORPORATION (XNYS:FOE)</v>
    <v>8</v>
    <v>57</v>
    <v>Finance</v>
    <v>58</v>
    <v>18.62</v>
    <v>7.52</v>
    <v>1.605</v>
    <v>0.14000000000000001</v>
    <v>0</v>
    <v>7.8120000000000004E-3</v>
    <v>0</v>
    <v>USD</v>
    <v>Ferro Corporation (Ferro), is a supplier of technology-based functional coatings and color solutions. The Company's segments include Functional Coatings and Color Solutions. Ferro supplies Functional Coatings for glass, metal, ceramic and other substrates and Color Solutions in the form of specialty pigments and colorants for a range of industries and applications. Ferro products are used in the building and construction, automotive, electronics, industrial products, household furnishings, sanitary, packaging and appliance markets. Ferro’s products fall into two general categories: Functional Coatings, which perform specific functions in the manufacturing processes and end products of its customers; and Color Solutions, which provide aesthetic and performance characteristics to its customers’ products. The Company produces its products primarily in the Europe, Middle East and Africa region, the United States, the Asia Pacific region, and Latin America.</v>
    <v>5615</v>
    <v>New York Stock Exchange</v>
    <v>XNYS</v>
    <v>XNYS</v>
    <v>6060 Parkland Blvd Ste 250, MAYFIELD HEIGHTS, OH, 44124-4225 US</v>
    <v>18.62</v>
    <v>Chemicals</v>
    <v>Stock</v>
    <v>44266.983945485939</v>
    <v>865</v>
    <v>17.945</v>
    <v>1476324000</v>
    <v>FERRO CORPORATION</v>
    <v>FERRO CORPORATION</v>
    <v>18.059999999999999</v>
    <v>52.402500000000003</v>
    <v>17.920000000000002</v>
    <v>18.059999999999999</v>
    <v>18.059999999999999</v>
    <v>82384180</v>
    <v>FOE</v>
    <v>FERRO CORPORATION (XNYS:FOE)</v>
    <v>526314</v>
    <v>441020</v>
    <v>1919</v>
  </rv>
  <rv s="4">
    <v>866</v>
  </rv>
  <rv s="0">
    <v>http://en.wikipedia.org/wiki/ABB_Group</v>
    <v>Wikipedia</v>
  </rv>
  <rv s="1">
    <v>0</v>
    <v>868</v>
  </rv>
  <rv s="2">
    <v>6</v>
    <v>https://www.bing.com/th?id=AMMS_5ee6a5ea69118722cedd7c04857679bd&amp;qlt=95</v>
    <v>869</v>
    <v>0</v>
    <v>https://www.bing.com/images/search?form=xlimg&amp;q=abb+group</v>
    <v>Image of Abb Ltd</v>
  </rv>
  <rv s="0">
    <v>https://www.bing.com/financeapi/forcetrigger?t=a1mpnm&amp;q=XNYS%3aABB&amp;form=skydnc</v>
    <v>Learn more on Bing</v>
  </rv>
  <rv s="24">
    <v>en-US</v>
    <v>a1mpnm</v>
    <v>268435456</v>
    <v>1</v>
    <v>Powered by Refinitiv</v>
    <v>66</v>
    <v>Abb Ltd (XNYS:ABB)</v>
    <v>3</v>
    <v>67</v>
    <v>Finance</v>
    <v>58</v>
    <v>31.14</v>
    <v>14.71</v>
    <v>1.3290999999999999</v>
    <v>0.17</v>
    <v>-2.5900000000000003E-3</v>
    <v>5.5339999999999999E-3</v>
    <v>-0.08</v>
    <v>USD</v>
    <v>Abb Ltd is a holding company. The Company's segments include Electrification Products, Robotics and Motion, Industrial Automation, Power Grids, and Corporate and Other. It operates through four divisions: Electrification Products, Robotics and Motion, Industrial Automation and Power Grids. It is engaged in serving customers in utilities, industry and transport and infrastructure. The Electrification Products segment manufactures and sells products and services including low and medium-voltage switchgear, breakers, switches and control products. The Robotics and Motion segment manufactures and sells motors, generators, variable speed drives and robots and robotics. The Industrial Automation segment develops and sells control and plant optimization systems, and automation products and solutions. The Power Grids segment supplies power and automation products, systems, and service and software solutions.</v>
    <v>105600</v>
    <v>New York Stock Exchange</v>
    <v>XNYS</v>
    <v>XNYS</v>
    <v>Affolternstrasse 44, ZUERICH, ZUERICH, 8050 CH</v>
    <v>31.14</v>
    <v>870</v>
    <v>Machinery, Equipment &amp; Components</v>
    <v>Stock</v>
    <v>44267.011965428122</v>
    <v>871</v>
    <v>30.734999999999999</v>
    <v>61729920000</v>
    <v>Abb Ltd</v>
    <v>Abb Ltd</v>
    <v>30.83</v>
    <v>224.8999</v>
    <v>30.72</v>
    <v>30.89</v>
    <v>30.81</v>
    <v>2168148000</v>
    <v>ABB</v>
    <v>Abb Ltd (XNYS:ABB)</v>
    <v>1478115</v>
    <v>2054603</v>
    <v>1999</v>
  </rv>
  <rv s="4">
    <v>872</v>
  </rv>
  <rv s="0">
    <v>https://www.bing.com/financeapi/forcetrigger?t=a2obmw&amp;q=OTCM%3aMIELY&amp;form=skydnc</v>
    <v>Learn more on Bing</v>
  </rv>
  <rv s="32">
    <v>en-US</v>
    <v>a2obmw</v>
    <v>268435456</v>
    <v>1</v>
    <v>Powered by Refinitiv</v>
    <v>85</v>
    <v>Mitsubishi Electric Corporation (OTCM:MIELY)</v>
    <v>8</v>
    <v>123</v>
    <v>Finance</v>
    <v>87</v>
    <v>33.9</v>
    <v>19.260000000000002</v>
    <v>1.2729999999999999</v>
    <v>0.74</v>
    <v>-3.8059999999999999E-3</v>
    <v>2.4034E-2</v>
    <v>-0.12</v>
    <v>USD</v>
    <v>Mitsubishi Electric Corporation is a Japan-based company engaged in the comprehensive electric business. The Company operates in six business segments. Heavy Electrical Systems segment provides turbine generators, large video display devices, as well as elevators. Industrial Mechatronics segment conducts factory automation (FA) system business and automotive equipment business. The segment provides programmable controllers, numerical control devices, as well as car multimedia equipment. Information &amp; Communication System segment provides wireless communication equipment, artificial satellites and network security systems. Electronic Device segment conducts semiconductor and device business and provides power modules, optical elements and liquid crystal display (LCD) devices. Home Appliances segment provides LCD TVs, room air conditioners, as well as refrigerators. Others segment provides services in material procurement, logistics, real estate, advertising and finance areas.</v>
    <v>146518</v>
    <v>OTC Markets</v>
    <v>OTCM</v>
    <v>OTCM</v>
    <v>Tokyo Bldg., 2-7-3, Marunouchi, CHIYODA-KU, TOKYO-TO, 100-8310 JP</v>
    <v>31.8</v>
    <v>Consumer Goods Conglomerates</v>
    <v>Stock</v>
    <v>44267.048611111109</v>
    <v>874</v>
    <v>30.62</v>
    <v>3577238000000</v>
    <v>Mitsubishi Electric Corporation</v>
    <v>Mitsubishi Electric Corporation</v>
    <v>30.62</v>
    <v>30.79</v>
    <v>31.53</v>
    <v>31.41</v>
    <v>2147202000</v>
    <v>MIELY</v>
    <v>Mitsubishi Electric Corporation (OTCM:MIELY)</v>
    <v>42049</v>
    <v>1921</v>
  </rv>
  <rv s="4">
    <v>875</v>
  </rv>
  <rv s="0">
    <v>http://de.wikipedia.org/wiki/Plug_Power</v>
    <v>Wikipedia</v>
  </rv>
  <rv s="1">
    <v>0</v>
    <v>877</v>
  </rv>
  <rv s="2">
    <v>6</v>
    <v>https://www.bing.com/th?id=AMMS_3179995f024bdcb99086a268afbbfd04&amp;qlt=95</v>
    <v>878</v>
    <v>0</v>
    <v>https://www.bing.com/images/search?form=xlimg&amp;q=plug+power</v>
    <v>Image of PLUG POWER INC.</v>
  </rv>
  <rv s="0">
    <v>https://www.bing.com/financeapi/forcetrigger?t=a1zyw7&amp;q=XNAS%3aPLUG&amp;form=skydnc</v>
    <v>Learn more on Bing</v>
  </rv>
  <rv s="44">
    <v>en-US</v>
    <v>a1zyw7</v>
    <v>268435456</v>
    <v>1</v>
    <v>Powered by Refinitiv</v>
    <v>124</v>
    <v>PLUG POWER INC. (XNAS:PLUG)</v>
    <v>3</v>
    <v>125</v>
    <v>Finance</v>
    <v>58</v>
    <v>75.489999999999995</v>
    <v>2.5299999999999998</v>
    <v>1.6315999999999999</v>
    <v>5.33</v>
    <v>-4.568E-3</v>
    <v>0.124445</v>
    <v>-0.22</v>
    <v>USD</v>
    <v>Plug Power Inc. is a provider of alternative energy technology focused on the design, development, commercialization and manufacture of hydrogen fuel cell systems used for the industrial off-road market and the stationary power market. The Company's product line includes GenKey, GenDrive, GenFuel, GenCare and ReliOn. GenKey offers solutions to customers transitioning their material handling vehicles to fuel cell power. GenDrive is a hydrogen fueled proton exchange membrane (PEM) fuel cell system. It provides power to material handling vehicles. GenFuel is a hydrogen fueling delivery system. It is designed to allow customers to refuel its GenDrive units for productivity. GenCare is an ongoing maintenance program for both the GenDrive fuel cells and GenFuel products. ReliOn is a stationary fuel cell solution. It provides scalable, modular PEM fuel cell power to support the backup and grid-support power requirements of the telecommunications, transportation and utility sectors.</v>
    <v>835</v>
    <v>Nasdaq Stock Market</v>
    <v>XNAS</v>
    <v>XNAS</v>
    <v>968 Albany Shaker Rd, LATHAM, NY, 12110-1401 US</v>
    <v>48.344999999999999</v>
    <v>879</v>
    <v>Renewable Energy</v>
    <v>Stock</v>
    <v>44266.907498911722</v>
    <v>880</v>
    <v>43.46</v>
    <v>21522820000</v>
    <v>PLUG POWER INC.</v>
    <v>PLUG POWER INC.</v>
    <v>45</v>
    <v>42.83</v>
    <v>48.16</v>
    <v>47.94</v>
    <v>502517400</v>
    <v>PLUG</v>
    <v>PLUG POWER INC. (XNAS:PLUG)</v>
    <v>27986679</v>
    <v>30350605</v>
    <v>1999</v>
  </rv>
  <rv s="4">
    <v>881</v>
  </rv>
  <rv s="0">
    <v>https://www.bing.com/financeapi/forcetrigger?t=a32kh7&amp;q=OTCM%3aYASKY&amp;form=skydnc</v>
    <v>Learn more on Bing</v>
  </rv>
  <rv s="32">
    <v>en-US</v>
    <v>a32kh7</v>
    <v>268435456</v>
    <v>1</v>
    <v>Powered by Refinitiv</v>
    <v>85</v>
    <v>YASKAWA Electric Corporation (OTCM:YASKY)</v>
    <v>8</v>
    <v>123</v>
    <v>Finance</v>
    <v>87</v>
    <v>117.02</v>
    <v>41.63</v>
    <v>1.498</v>
    <v>0.54</v>
    <v>-6.8120000000000003E-3</v>
    <v>5.5210000000000007E-3</v>
    <v>-0.67</v>
    <v>USD</v>
    <v>YASKAWA Electric Corporation is a Japan-based company mainly engaged in the manufacture, sale, installation, maintenance and engineering of electrical equipment. The Company operates in three business segments. The Motion Control segment is mainly engaged in the development, manufacture, sale and maintenance of alternating current (AC) servomotors, control devices and inverters. The Robots segment is mainly engaged in the development, manufacture, sale and maintenance of arc welding robots, spot welding robots, painting robots and other industrial robots. The System Engineering segment is mainly engaged in the development, manufacture, sale and maintenance of electrical systems for steel plants, as well as electrical systems for water and sewages. The Company is also engaged in the information related business and the logistics business.</v>
    <v>12889</v>
    <v>OTC Markets</v>
    <v>OTCM</v>
    <v>OTCM</v>
    <v>2-1, Kurosakishiroishi, Yahatanishi-ku, KITAKYUSHU-SHI, FUKUOKA-KEN, 806-0004 JP</v>
    <v>98.35</v>
    <v>Machinery, Equipment &amp; Components</v>
    <v>Stock</v>
    <v>44267.048611111109</v>
    <v>883</v>
    <v>97.27</v>
    <v>1402792000000</v>
    <v>YASKAWA Electric Corporation</v>
    <v>YASKAWA Electric Corporation</v>
    <v>97.27</v>
    <v>97.81</v>
    <v>98.35</v>
    <v>97.68</v>
    <v>266690500</v>
    <v>YASKY</v>
    <v>YASKAWA Electric Corporation (OTCM:YASKY)</v>
    <v>3195</v>
    <v>1919</v>
  </rv>
  <rv s="4">
    <v>884</v>
  </rv>
  <rv s="0">
    <v>https://www.bing.com/financeapi/forcetrigger?t=a2svyc&amp;q=OTCM%3aPRYMY&amp;form=skydnc</v>
    <v>Learn more on Bing</v>
  </rv>
  <rv s="45">
    <v>en-US</v>
    <v>a2svyc</v>
    <v>268435456</v>
    <v>1</v>
    <v>Powered by Refinitiv</v>
    <v>126</v>
    <v>Prysmian SpA (OTCM:PRYMY)</v>
    <v>8</v>
    <v>127</v>
    <v>Finance</v>
    <v>87</v>
    <v>18.940000000000001</v>
    <v>7.09</v>
    <v>0.90429999999999999</v>
    <v>-0.42</v>
    <v>-4.5510000000000004E-3</v>
    <v>-2.6581999999999998E-2</v>
    <v>-7.0000000000000007E-2</v>
    <v>USD</v>
    <v>Prysmian SpA is an Italy-based company active in the the development, design, production, supply and installation of cables. The Company’s business activities are divided into three principal sectors: Energy and Telecom. The Energy segment is divided into four lines of business, including Utilities, which consists of power transmission systems, submarine power transmission and distribution systems, power distribution cables and systems, and grid accessories and components; Trade &amp; Installers, offers cables for power distribution to and within buildings; Industrial, which includes cables for renewable, automotive, elevator and oil and gas sectors, and Other, which is active in the sale of semi-finished products, raw materials or other goods. The Telecom segment makes cable systems and connectivity products used in telecommunication networks, including optical fibre, optical cables, connectivity components, Optical Ground Wire ( OPGW) and copper cables, among others.</v>
    <v>28628</v>
    <v>OTC Markets</v>
    <v>OTCM</v>
    <v>OTCM</v>
    <v>Via Chiese 6, MILANO, MILANO, 20126 IT</v>
    <v>15.4</v>
    <v>Machinery, Equipment &amp; Components</v>
    <v>Stock</v>
    <v>44267.048611111109</v>
    <v>886</v>
    <v>15.29</v>
    <v>7073645000</v>
    <v>Prysmian SpA</v>
    <v>Prysmian SpA</v>
    <v>15.39</v>
    <v>15.8</v>
    <v>15.38</v>
    <v>15.31</v>
    <v>268144300</v>
    <v>PRYMY</v>
    <v>Prysmian SpA (OTCM:PRYMY)</v>
    <v>12505</v>
  </rv>
  <rv s="4">
    <v>887</v>
  </rv>
  <rv s="0">
    <v>http://en.wikipedia.org/wiki/Hubbell_Incorporated</v>
    <v>Wikipedia</v>
  </rv>
  <rv s="1">
    <v>0</v>
    <v>889</v>
  </rv>
  <rv s="2">
    <v>6</v>
    <v>https://www.bing.com/th?id=AMMS_9970270ae30821fdf966f05c05713f9b&amp;qlt=95</v>
    <v>890</v>
    <v>0</v>
    <v>https://www.bing.com/images/search?form=xlimg&amp;q=hubbell+incorporated</v>
    <v>Image of HUBBELL INCORPORATED</v>
  </rv>
  <rv s="0">
    <v>https://www.bing.com/financeapi/forcetrigger?t=a1uyk2&amp;q=XNYS%3aHUBB&amp;form=skydnc</v>
    <v>Learn more on Bing</v>
  </rv>
  <rv s="24">
    <v>en-US</v>
    <v>a1uyk2</v>
    <v>268435456</v>
    <v>1</v>
    <v>Powered by Refinitiv</v>
    <v>66</v>
    <v>HUBBELL INCORPORATED (XNYS:HUBB)</v>
    <v>3</v>
    <v>84</v>
    <v>Finance</v>
    <v>58</v>
    <v>190.79</v>
    <v>85.62</v>
    <v>1.1996</v>
    <v>-3.05</v>
    <v>0</v>
    <v>-1.6254999999999999E-2</v>
    <v>0</v>
    <v>USD</v>
    <v>Hubbell Incorporated is engaged in the design, manufacture and sale of electrical and electronic products for a range of non-residential and residential construction, industrial and utility applications. The Company's segments include Electrical and the Power. The Electrical segment consists of businesses that sell stock and custom products, including standard and special application wiring device products, rough-in electrical products, lighting fixtures and controls, components and assemblies for the natural gas distribution market, as well as other electrical equipment. In addition, certain businesses design and manufacture a range of high voltage test and measurement equipment, industrial controls and communication systems used in the non-residential and industrial markets. The Power segment consists of operations that design and manufacture various distribution, transmission, substation and telecommunications products primarily used by the electrical utility industry.</v>
    <v>19100</v>
    <v>New York Stock Exchange</v>
    <v>XNYS</v>
    <v>XNYS</v>
    <v>40 Waterview Dr, SHELTON, CT, 06484-4300 US</v>
    <v>190.79</v>
    <v>891</v>
    <v>Machinery, Equipment &amp; Components</v>
    <v>Stock</v>
    <v>44267</v>
    <v>892</v>
    <v>183.86</v>
    <v>10187750000</v>
    <v>HUBBELL INCORPORATED</v>
    <v>HUBBELL INCORPORATED</v>
    <v>188.41</v>
    <v>0</v>
    <v>187.63</v>
    <v>184.58</v>
    <v>184.58</v>
    <v>54296990</v>
    <v>HUBB</v>
    <v>HUBBELL INCORPORATED (XNYS:HUBB)</v>
    <v>363581</v>
    <v>351874</v>
    <v>1905</v>
  </rv>
  <rv s="4">
    <v>893</v>
  </rv>
  <rv s="0">
    <v>https://www.bing.com/financeapi/forcetrigger?t=b19hc7&amp;q=XNYS%3aVRT&amp;form=skydnc</v>
    <v>Learn more on Bing</v>
  </rv>
  <rv s="37">
    <v>en-US</v>
    <v>b19hc7</v>
    <v>268435456</v>
    <v>1</v>
    <v>Powered by Refinitiv</v>
    <v>100</v>
    <v>Vertiv Holdings Co (XNYS:VRT)</v>
    <v>8</v>
    <v>101</v>
    <v>Finance</v>
    <v>58</v>
    <v>22.43</v>
    <v>4.75</v>
    <v>0.54</v>
    <v>1.5587999999999999E-2</v>
    <v>2.6175E-2</v>
    <v>0.33</v>
    <v>USD</v>
    <v>Vertiv Holdings Co., formerly GS Acquisition Holdings Corp, is engaged in designing, manufacturing and servicing of digital infrastructure technology that powers, cools, deploys, secures and maintains electronics that process, store and transmit data. It provides hardware, software and services to facilitate interconnected marketplace of digital systems where data need to be transmitted, analyzed, processed and stored. The Company operates in three geographical segments which include Americas, Asia Pacific, and Europe, Middle East &amp; Africa. The Company’s offerings include critical infrastructure and solutions, I.T. and edge infrastructure, and services and software solutions. It provides technology to industries such as social media, financial services, healthcare, transportation, retail, education and government.</v>
    <v>20972</v>
    <v>New York Stock Exchange</v>
    <v>XNYS</v>
    <v>XNYS</v>
    <v>1050 DEARBORN DRIVE, COLUMBUS, OH, 43085 US</v>
    <v>21.53</v>
    <v>Machinery, Equipment &amp; Components</v>
    <v>Stock</v>
    <v>44266.956052742971</v>
    <v>895</v>
    <v>20.9</v>
    <v>7250223000</v>
    <v>Vertiv Holdings Co</v>
    <v>Vertiv Holdings Co</v>
    <v>21</v>
    <v>0</v>
    <v>20.63</v>
    <v>21.17</v>
    <v>21.5</v>
    <v>351440700</v>
    <v>VRT</v>
    <v>Vertiv Holdings Co (XNYS:VRT)</v>
    <v>5271685</v>
    <v>4400055</v>
    <v>2016</v>
  </rv>
  <rv s="4">
    <v>896</v>
  </rv>
  <rv s="0">
    <v>https://www.bing.com/financeapi/forcetrigger?t=azuu77&amp;q=OTCM%3aPHPPY&amp;form=skydnc</v>
    <v>Learn more on Bing</v>
  </rv>
  <rv s="17">
    <v>en-US</v>
    <v>azuu77</v>
    <v>268435456</v>
    <v>1</v>
    <v>Powered by Refinitiv</v>
    <v>38</v>
    <v>Signify NV (OTCM:PHPPY)</v>
    <v>8</v>
    <v>128</v>
    <v>Finance</v>
    <v>12</v>
    <v>25.54</v>
    <v>8.1199999999999992</v>
    <v>1.2751999999999999</v>
    <v>1.2949999999999999</v>
    <v>5.6464E-2</v>
    <v>USD</v>
    <v>Signify NV, formerly Philips Lighting NV, is a company based in the Netherlands that provides lamps and lighting solutions. Its product portfolio includes, among others, incandescent lamps, halogen lamps, fluorescent lamps, linear fluorescent lamps (LFL), compact fluorescent lamps (CFL), high-intensity discharge lamps (HID) and light-emitting diodes (LED), as well as electronic components, such as electronic ballasts and drivers. The Company also provides integrated and customized lighting systems. Its service portfolio includes light management and value-added services, such as energy audits, light design and engineering, as well as remote monitoring and managed services. The Company operates through four segments: The Lamps segments comprises conventional lamps and lamp electronics; the LED segment focuses on LED lamps; the Professional segment includes lighting systems and services for professional consumers, and the Home segment covers consumer luminaries and home systems.</v>
    <v>37926</v>
    <v>OTC Markets</v>
    <v>OTCM</v>
    <v>OTCM</v>
    <v>High Tech Campus 48, EINDHOVEN, NOORD-BRABANT, 5656 AE NL</v>
    <v>24.23</v>
    <v>Homebuilding &amp; Construction Supplies</v>
    <v>Stock</v>
    <v>44267.048611111109</v>
    <v>898</v>
    <v>24.23</v>
    <v>5114518000</v>
    <v>Signify NV</v>
    <v>Signify NV</v>
    <v>24.23</v>
    <v>22.934999999999999</v>
    <v>24.23</v>
    <v>128344200</v>
    <v>PHPPY</v>
    <v>Signify NV (OTCM:PHPPY)</v>
    <v>100</v>
    <v>2016</v>
  </rv>
  <rv s="4">
    <v>899</v>
  </rv>
  <rv s="0">
    <v>https://www.bing.com/financeapi/forcetrigger?t=a2gkrw&amp;q=OTCM%3aFELTY&amp;form=skydnc</v>
    <v>Learn more on Bing</v>
  </rv>
  <rv s="32">
    <v>en-US</v>
    <v>a2gkrw</v>
    <v>268435456</v>
    <v>1</v>
    <v>Powered by Refinitiv</v>
    <v>85</v>
    <v>FUJI ELECTRIC CO., LTD. (OTCM:FELTY)</v>
    <v>8</v>
    <v>123</v>
    <v>Finance</v>
    <v>87</v>
    <v>11.21</v>
    <v>4.2699999999999996</v>
    <v>1.4528000000000001</v>
    <v>0.14000000000000001</v>
    <v>1.8501E-2</v>
    <v>1.3121000000000001E-2</v>
    <v>0.2</v>
    <v>USD</v>
    <v>FUJI ELECTRIC CO., LTD. is mainly engaged in the power electronics system and energy solutions business and other businesses. The Company operates in six segments. The Power Electronics System and Energy Solutions segment includes energy management, transformer systems, power supply systems and appliances. The Power Electronics System Industry Solutions segment includes factory automation, process automation, environmental and social solutions, facility construction, and information technology systems. The Power Generation segment includes thermal power generation facilities, renewable and new energy, and nuclear equipment. The Electronic Device segment includes semiconductors and disk media. Food distribution segment includes vending machines and store distribution. Other segment provides real estate, insurance agency, travel agency, financial services, printing and information services, and staffing services.</v>
    <v>27960</v>
    <v>OTC Markets</v>
    <v>OTCM</v>
    <v>OTCM</v>
    <v>14F, Gate City Osaki East Tower, 1-11-2, Osaki, SHINAGAWA-KU, TOKYO-TO, 141-0032 JP</v>
    <v>10.87</v>
    <v>Machinery, Equipment &amp; Components</v>
    <v>Stock</v>
    <v>44267.048611111109</v>
    <v>901</v>
    <v>10.47</v>
    <v>670343500000</v>
    <v>FUJI ELECTRIC CO., LTD.</v>
    <v>FUJI ELECTRIC CO., LTD.</v>
    <v>10.47</v>
    <v>10.67</v>
    <v>10.81</v>
    <v>11.01</v>
    <v>149297000</v>
    <v>FELTY</v>
    <v>FUJI ELECTRIC CO., LTD. (OTCM:FELTY)</v>
    <v>2832</v>
    <v>1923</v>
  </rv>
  <rv s="4">
    <v>902</v>
  </rv>
  <rv s="0">
    <v>https://www.bing.com/financeapi/forcetrigger?t=bn6lmw&amp;q=XNYS%3aBE&amp;form=skydnc</v>
    <v>Learn more on Bing</v>
  </rv>
  <rv s="37">
    <v>en-US</v>
    <v>bn6lmw</v>
    <v>268435456</v>
    <v>1</v>
    <v>Powered by Refinitiv</v>
    <v>100</v>
    <v>BLOOM ENERGY CORPORATION (XNYS:BE)</v>
    <v>8</v>
    <v>101</v>
    <v>Finance</v>
    <v>58</v>
    <v>44.95</v>
    <v>3</v>
    <v>2.2200000000000002</v>
    <v>2.0050000000000003E-3</v>
    <v>8.0114999999999992E-2</v>
    <v>0.06</v>
    <v>USD</v>
    <v>Bloom Energy, Corp. is a company that provides solid oxide fuel cell technology. The Company's technology generates onsite power from multiple fuel sources. It offers Bloom Energy Server, a solid oxide fuel cell technology energy server that is a distributed power generator, which produces electricity at the customer site. In an Energy Server, multiple stacks are aggregated together into a power module, and then multiple power modules, along with a common fuel input and electrical output are assembled as a complete system. The Company offers its services to the banking, financial services, cloud services, data centers, technology, communications and media, consumer packaged goods and consumables, government, healthcare, hospitality, logistics, manufacturing, real estate, and retail industries. Its manufacturing facilities are located in California and Delaware.</v>
    <v>1316</v>
    <v>New York Stock Exchange</v>
    <v>XNYS</v>
    <v>XNYS</v>
    <v>4353 N 1st St, SAN JOSE, CA, 95134-1259 US</v>
    <v>30.23</v>
    <v>Machinery, Equipment &amp; Components</v>
    <v>Stock</v>
    <v>44267.041516133591</v>
    <v>904</v>
    <v>28.35</v>
    <v>4761509000</v>
    <v>BLOOM ENERGY CORPORATION</v>
    <v>BLOOM ENERGY CORPORATION</v>
    <v>29.56</v>
    <v>0</v>
    <v>27.71</v>
    <v>29.93</v>
    <v>29.99</v>
    <v>171833600</v>
    <v>BE</v>
    <v>BLOOM ENERGY CORPORATION (XNYS:BE)</v>
    <v>3359493</v>
    <v>4746472</v>
    <v>2001</v>
  </rv>
  <rv s="4">
    <v>905</v>
  </rv>
  <rv s="0">
    <v>http://en.wikipedia.org/wiki/Acuity_Brands</v>
    <v>Wikipedia</v>
  </rv>
  <rv s="1">
    <v>0</v>
    <v>907</v>
  </rv>
  <rv s="2">
    <v>6</v>
    <v>https://www.bing.com/th?id=AMMS_e1f29a34a3559a66028247b7a8503e62&amp;qlt=95</v>
    <v>908</v>
    <v>0</v>
    <v>https://www.bing.com/images/search?form=xlimg&amp;q=acuity+brands</v>
    <v>Image of ACUITY BRANDS, INC.</v>
  </rv>
  <rv s="0">
    <v>https://www.bing.com/financeapi/forcetrigger?t=a1o3c7&amp;q=XNYS%3aAYI&amp;form=skydnc</v>
    <v>Learn more on Bing</v>
  </rv>
  <rv s="24">
    <v>en-US</v>
    <v>a1o3c7</v>
    <v>268435456</v>
    <v>1</v>
    <v>Powered by Refinitiv</v>
    <v>66</v>
    <v>ACUITY BRANDS, INC. (XNYS:AYI)</v>
    <v>3</v>
    <v>67</v>
    <v>Finance</v>
    <v>58</v>
    <v>136.9</v>
    <v>67.459999999999994</v>
    <v>1.5278</v>
    <v>0.64</v>
    <v>0</v>
    <v>4.7629999999999999E-3</v>
    <v>0</v>
    <v>USD</v>
    <v>Acuity Brands, Inc. is a provider of lighting solutions for commercial, institutional, industrial, infrastructure and residential applications throughout North America. It offers a portfolio of indoor and outdoor lighting and building management solutions for commercial, industrial, infrastructure and residential applications. The portfolio of lighting solutions include lighting products utilizing fluorescent, light emitting diode (LED), organic LED (OLED), high intensity discharge, metal halide, and incandescent light sources to illuminate a number of applications. The solutions portfolio of the Company includes modular wiring, LED drivers, sensors, glass and inverters sold primarily to original equipment manufacturers (OEMs). Its lighting and building management solutions are marketed under various brand names, including Lithonia Lighting and Holophane. The Company also offers indoor mapping and location platform that supports navigation applications.</v>
    <v>11500</v>
    <v>New York Stock Exchange</v>
    <v>XNYS</v>
    <v>XNYS</v>
    <v>1170 Peachtree St NE Ste 2300, ATLANTA, GA, 30309-7676 US</v>
    <v>136.9</v>
    <v>909</v>
    <v>Homebuilding &amp; Construction Supplies</v>
    <v>Stock</v>
    <v>44266.886055878909</v>
    <v>910</v>
    <v>133.84</v>
    <v>4840915000</v>
    <v>ACUITY BRANDS, INC.</v>
    <v>ACUITY BRANDS, INC.</v>
    <v>135</v>
    <v>21.079599999999999</v>
    <v>134.37</v>
    <v>135.01</v>
    <v>135.01</v>
    <v>36026750</v>
    <v>AYI</v>
    <v>ACUITY BRANDS, INC. (XNYS:AYI)</v>
    <v>249921</v>
    <v>296965</v>
    <v>2007</v>
  </rv>
  <rv s="4">
    <v>911</v>
  </rv>
  <rv s="0">
    <v>https://www.bing.com/financeapi/forcetrigger?t=azuuoc&amp;q=XNYS%3aNVT&amp;form=skydnc</v>
    <v>Learn more on Bing</v>
  </rv>
  <rv s="37">
    <v>en-US</v>
    <v>azuuoc</v>
    <v>268435456</v>
    <v>1</v>
    <v>Powered by Refinitiv</v>
    <v>100</v>
    <v>nVent Electric plc (XNYS:NVT)</v>
    <v>8</v>
    <v>101</v>
    <v>Finance</v>
    <v>58</v>
    <v>29.38</v>
    <v>10.535</v>
    <v>-0.64</v>
    <v>-1.2281E-2</v>
    <v>-2.1963E-2</v>
    <v>-0.35</v>
    <v>USD</v>
    <v>nVent Electric plc is a global provider of electrical connection and protection solutions. The Company designs, manufactures, markets, installs and services products and solutions that connect and protect equipment, buildings and critical processes. The Company’s portfolio of brands include CADDY, ERICO, HOFFMAN, RAYCHEM, SCHROFF and TRACER. The Company operates through three segments: Enclosures, Thermal Management, and Electrical &amp; Fastening Solutions. The Enclosures segment provides solutions that protect, connect and manage heat in electronics, communication, control, and power equipment. The Thermal Management segment provides electric thermal solutions that connect and protect critical buildings, infrastructure, industrial processes and people. The Electrical &amp; Fastening Solutions segment provides fastening solutions that connect and protect electrical and mechanical systems and civil structures.</v>
    <v>8800</v>
    <v>New York Stock Exchange</v>
    <v>XNYS</v>
    <v>XNYS</v>
    <v>8th Fl, (East), 1000 Great West Road, LONDON, UNITED KINGDOM-NA, W6 9TQ GB</v>
    <v>29.35</v>
    <v>Machinery, Equipment &amp; Components</v>
    <v>Stock</v>
    <v>44267.000000034372</v>
    <v>913</v>
    <v>28.44</v>
    <v>4900825000</v>
    <v>nVent Electric plc</v>
    <v>nVent Electric plc</v>
    <v>29.27</v>
    <v>0</v>
    <v>29.14</v>
    <v>28.5</v>
    <v>28.15</v>
    <v>168182100</v>
    <v>NVT</v>
    <v>nVent Electric plc (XNYS:NVT)</v>
    <v>1475688</v>
    <v>1575045</v>
    <v>2017</v>
  </rv>
  <rv s="4">
    <v>914</v>
  </rv>
  <rv s="0">
    <v>http://en.wikipedia.org/wiki/Advanced_Energy</v>
    <v>Wikipedia</v>
  </rv>
  <rv s="1">
    <v>0</v>
    <v>916</v>
  </rv>
  <rv s="2">
    <v>6</v>
    <v>https://www.bing.com/th?id=AMMS_23ccafb01ee3a2d4e8dae7f62283d4dd&amp;qlt=95</v>
    <v>917</v>
    <v>0</v>
    <v>https://www.bing.com/images/search?form=xlimg&amp;q=advanced+energy</v>
    <v>Image of ADVANCED ENERGY INDUSTRIES, INC.</v>
  </rv>
  <rv s="0">
    <v>https://www.bing.com/financeapi/forcetrigger?t=a1mxw7&amp;q=XNAS%3aAEIS&amp;form=skydnc</v>
    <v>Learn more on Bing</v>
  </rv>
  <rv s="24">
    <v>en-US</v>
    <v>a1mxw7</v>
    <v>268435456</v>
    <v>1</v>
    <v>Powered by Refinitiv</v>
    <v>66</v>
    <v>ADVANCED ENERGY INDUSTRIES, INC. (XNAS:AEIS)</v>
    <v>3</v>
    <v>67</v>
    <v>Finance</v>
    <v>58</v>
    <v>125.55</v>
    <v>33.380000000000003</v>
    <v>1.8149999999999999</v>
    <v>4.93</v>
    <v>0</v>
    <v>4.7508999999999996E-2</v>
    <v>0</v>
    <v>USD</v>
    <v>Advanced Energy Industries, Inc. is a provider of engineered, precision power conversion, measurement and control solutions. The Company is engaged in designing, manufacturing, selling and supporting its power conversion products and solutions that transform power into various forms in various applications ranging from manufacturing and industrial processes to instrumentation, and test and measurement. It also provides repair and maintenance services for all of its products. Its process power systems include direct current (DC), pulsed DC, low frequency, high voltage, and radio frequency (RF) power supplies, matching networks, remote plasma sources for reactive gas applications and RF instrumentation. These power conversion systems refine, modify and control the raw electrical power from a utility and convert it into power that may be customized and is predictable and repeatable. Its power control modules and thermal instrumentation products are used in the semiconductor industry.</v>
    <v>10000</v>
    <v>Nasdaq Stock Market</v>
    <v>XNAS</v>
    <v>XNAS</v>
    <v>1595 WYNKOOP STREET, SUITE 800, DENVER, CO, 80202 US</v>
    <v>108.747</v>
    <v>918</v>
    <v>Semiconductors &amp; Semiconductor Equipment</v>
    <v>Stock</v>
    <v>44266.915319756248</v>
    <v>919</v>
    <v>105.32</v>
    <v>3974399000</v>
    <v>ADVANCED ENERGY INDUSTRIES, INC.</v>
    <v>ADVANCED ENERGY INDUSTRIES, INC.</v>
    <v>106.88</v>
    <v>31.004200000000001</v>
    <v>103.77</v>
    <v>108.7</v>
    <v>108.7</v>
    <v>38300080</v>
    <v>AEIS</v>
    <v>ADVANCED ENERGY INDUSTRIES, INC. (XNAS:AEIS)</v>
    <v>156595</v>
    <v>317164</v>
    <v>1995</v>
  </rv>
  <rv s="4">
    <v>920</v>
  </rv>
  <rv s="0">
    <v>https://www.bing.com/financeapi/forcetrigger?t=a1rzpr&amp;q=XNYS%3aENS&amp;form=skydnc</v>
    <v>Learn more on Bing</v>
  </rv>
  <rv s="21">
    <v>en-US</v>
    <v>a1rzpr</v>
    <v>268435456</v>
    <v>1</v>
    <v>Powered by Refinitiv</v>
    <v>56</v>
    <v>ENERSYS (XNYS:ENS)</v>
    <v>8</v>
    <v>57</v>
    <v>Finance</v>
    <v>58</v>
    <v>98.65</v>
    <v>35.208300000000001</v>
    <v>1.4888999999999999</v>
    <v>2.4049999999999998</v>
    <v>4.0550000000000004E-4</v>
    <v>2.4990999999999999E-2</v>
    <v>0.04</v>
    <v>USD</v>
    <v>EnerSys is a manufacturer, marketer and distributor of industrial batteries. The Company manufactures, markets and distributes related products, such as chargers, power equipment, outdoor cabinet enclosures and battery accessories, and provides related after-market and customer-support services for industrial batteries. Its segments based on geographic regions consist of Americas, which consists of North and South America; EMEA, which includes Europe, the Middle East and Africa, and Asia, which includes Asia, Australia and Oceania. The Company's product lines include reserve power and motive power products. Its Reserve power products also include thermally managed cabinets and enclosures for electronic equipment and batteries. The Company's motive power products are used to provide power for electric industrial forklifts used in manufacturing, warehousing and other material handling applications. They are used as mining equipment, diesel locomotive starting and other rail equipment.</v>
    <v>11400</v>
    <v>New York Stock Exchange</v>
    <v>XNYS</v>
    <v>XNYS</v>
    <v>2366 Bernville Rd, READING, PA, 19605 US</v>
    <v>98.65</v>
    <v>Machinery, Equipment &amp; Components</v>
    <v>Stock</v>
    <v>44266.908756666409</v>
    <v>922</v>
    <v>95.24</v>
    <v>4115453000</v>
    <v>ENERSYS</v>
    <v>ENERSYS</v>
    <v>97.17</v>
    <v>39.393099999999997</v>
    <v>96.234999999999999</v>
    <v>98.64</v>
    <v>98.68</v>
    <v>42686990</v>
    <v>ENS</v>
    <v>ENERSYS (XNYS:ENS)</v>
    <v>240991</v>
    <v>260329</v>
    <v>2000</v>
  </rv>
  <rv s="4">
    <v>923</v>
  </rv>
  <rv s="0">
    <v>https://www.bing.com/financeapi/forcetrigger?t=a1snz2&amp;q=XNAS%3aFCEL&amp;form=skydnc</v>
    <v>Learn more on Bing</v>
  </rv>
  <rv s="22">
    <v>en-US</v>
    <v>a1snz2</v>
    <v>268435456</v>
    <v>1</v>
    <v>Powered by Refinitiv</v>
    <v>59</v>
    <v>FUELCELL ENERGY, INC. (XNAS:FCEL)</v>
    <v>8</v>
    <v>60</v>
    <v>Finance</v>
    <v>58</v>
    <v>29.439599999999999</v>
    <v>1</v>
    <v>5.3647</v>
    <v>2.08</v>
    <v>7.6249999999999998E-3</v>
    <v>0.12776400000000002</v>
    <v>0.14000000000000001</v>
    <v>USD</v>
    <v>Fuelcell Energy, Inc. delivers fuel cell power solutions. The Company is engaged in designing, manufacturing, installing, operating and maintaining fuel cell power solutions. The Company also provides turnkey power generation solutions to the customers, including power plant installation, operations and maintenance. The Company's segment is fuel cell power plant production and research. The Company offers its services to various sectors, including utility companies, municipalities, universities, government entities and a range of industrial and commercial enterprises. The Company, by utilizing its Direct FuelCell (DFC) plants, is commercializing a tri-generation distributed hydrogen configuration that generates electricity, heat and hydrogen for industrial and/or transportation uses, as well as a fuel cell carbon capture solution for coal or gas-fired power plants. The Company is also developing and commercializing solid oxide fuel cell (SOFC) plants for sub-megawatt applications.</v>
    <v>316</v>
    <v>Nasdaq Stock Market</v>
    <v>XNAS</v>
    <v>XNAS</v>
    <v>3 Great Pasture Rd, DANBURY, CT, 06813 US</v>
    <v>18.39</v>
    <v>Renewable Energy</v>
    <v>Stock</v>
    <v>44267.041525995315</v>
    <v>925</v>
    <v>16.399999999999999</v>
    <v>5248908000</v>
    <v>FUELCELL ENERGY, INC.</v>
    <v>FUELCELL ENERGY, INC.</v>
    <v>17.350000000000001</v>
    <v>16.28</v>
    <v>18.36</v>
    <v>18.5</v>
    <v>322414500</v>
    <v>FCEL</v>
    <v>FUELCELL ENERGY, INC. (XNAS:FCEL)</v>
    <v>36425073</v>
    <v>31707396</v>
    <v>1999</v>
  </rv>
  <rv s="4">
    <v>926</v>
  </rv>
  <rv s="0">
    <v>http://en.wikipedia.org/wiki/Energizer</v>
    <v>Wikipedia</v>
  </rv>
  <rv s="1">
    <v>0</v>
    <v>928</v>
  </rv>
  <rv s="2">
    <v>6</v>
    <v>https://www.bing.com/th?id=AMMS_c4a8807628e4e7ef5702741c9d19abdd&amp;qlt=95</v>
    <v>929</v>
    <v>0</v>
    <v>https://www.bing.com/images/search?form=xlimg&amp;q=energizer</v>
    <v>Image of Energizer Holdings, Inc.</v>
  </rv>
  <rv s="0">
    <v>https://www.bing.com/financeapi/forcetrigger?t=a1rzk2&amp;q=XNYS%3aENR&amp;form=skydnc</v>
    <v>Learn more on Bing</v>
  </rv>
  <rv s="24">
    <v>en-US</v>
    <v>a1rzk2</v>
    <v>268435456</v>
    <v>1</v>
    <v>Powered by Refinitiv</v>
    <v>66</v>
    <v>Energizer Holdings, Inc. (XNYS:ENR)</v>
    <v>3</v>
    <v>67</v>
    <v>Finance</v>
    <v>58</v>
    <v>53.19</v>
    <v>26.6</v>
    <v>1.2078</v>
    <v>0.5</v>
    <v>3.8869999999999998E-3</v>
    <v>1.0914999999999999E-2</v>
    <v>0.18</v>
    <v>USD</v>
    <v>Energizer Holdings, Inc. is a manufacturer, marketer and distributor of household batteries, specialty batteries and lighting products. The Company is a designer and marketer of automotive fragrance and appearance products. It operates through four geographic segments: North America, which consists of the United States and Canada; Latin America, which includes its markets in Mexico, the Caribbean, Central America and South America; Europe, the Middle East and Africa (EMEA), and Asia Pacific, which consists of its markets in Asia, Australia and New Zealand. The Company offers batteries using lithium, alkaline, carbon zinc, nickel metal hydride, zinc air and silver oxide constructions. These products are sold under the Energizer and Eveready brands in the performance, premium and price segments and include primary, rechargeable, specialty and hearing aid products. It manufactures, distributes and markets lighting products, including headlights, lanterns, kid's lights and area lights.</v>
    <v>5900</v>
    <v>New York Stock Exchange</v>
    <v>XNYS</v>
    <v>XNYS</v>
    <v>533 Maryville University Dr, ST. LOUIS, MO, 63141-5801 US</v>
    <v>46.77</v>
    <v>930</v>
    <v>Machinery, Equipment &amp; Components</v>
    <v>Stock</v>
    <v>44266.91546394609</v>
    <v>931</v>
    <v>45.82</v>
    <v>3131891000</v>
    <v>Energizer Holdings, Inc.</v>
    <v>Energizer Holdings, Inc.</v>
    <v>46.06</v>
    <v>61.746699999999997</v>
    <v>45.81</v>
    <v>46.31</v>
    <v>46.49</v>
    <v>68366980</v>
    <v>ENR</v>
    <v>Energizer Holdings, Inc. (XNYS:ENR)</v>
    <v>710196</v>
    <v>745052</v>
    <v>2015</v>
  </rv>
  <rv s="4">
    <v>932</v>
  </rv>
  <rv s="0">
    <v>https://www.bing.com/financeapi/forcetrigger?t=aziuoc&amp;q=OTCM%3aLDGYY&amp;form=skydnc</v>
    <v>Learn more on Bing</v>
  </rv>
  <rv s="39">
    <v>en-US</v>
    <v>aziuoc</v>
    <v>268435456</v>
    <v>1</v>
    <v>Powered by Refinitiv</v>
    <v>106</v>
    <v>Landis+Gyr Group Ltd (OTCM:LDGYY)</v>
    <v>8</v>
    <v>107</v>
    <v>Finance</v>
    <v>12</v>
    <v>19.850000000000001</v>
    <v>14.05</v>
    <v>1.3285</v>
    <v>-2.5</v>
    <v>-0.125945</v>
    <v>USD</v>
    <v>Landis+Gyr Group AG is a Switzerland-based company, which is primarily engaged in the electrical components and equipments manufacture. The Company specializes in metering solutions for electricity, gas, heat/cold and water for energy measurement solutions for utilities. The Company's product portfolio consists of advanced metering and intelligent energy management products, such as electricity meters, heating and cooling meters, grid management solutions, personal energy management solutions, among others. In addition, the Company offers various software services, managed services, cloud services, smart grid services, systems integration, training, consulting and support services, among others.</v>
    <v>OTC Markets</v>
    <v>OTCM</v>
    <v>OTCM</v>
    <v>Landis+Gyr AG, Theilerstrasse 1, ZUG, ZUG, 6301 CH</v>
    <v>17.350000000000001</v>
    <v>Machinery, Equipment &amp; Components</v>
    <v>Stock</v>
    <v>44233.048611111109</v>
    <v>934</v>
    <v>17.350000000000001</v>
    <v>1833882000</v>
    <v>Landis+Gyr Group Ltd</v>
    <v>Landis+Gyr Group Ltd</v>
    <v>17.350000000000001</v>
    <v>19.850000000000001</v>
    <v>17.350000000000001</v>
    <v>28908940</v>
    <v>LDGYY</v>
    <v>Landis+Gyr Group Ltd (OTCM:LDGYY)</v>
    <v>5</v>
    <v>2011</v>
  </rv>
  <rv s="4">
    <v>935</v>
  </rv>
  <rv s="0">
    <v>https://www.bing.com/financeapi/forcetrigger?t=a1onhw&amp;q=XNYS%3aBMI&amp;form=skydnc</v>
    <v>Learn more on Bing</v>
  </rv>
  <rv s="21">
    <v>en-US</v>
    <v>a1onhw</v>
    <v>268435456</v>
    <v>1</v>
    <v>Powered by Refinitiv</v>
    <v>56</v>
    <v>BADGER METER, INC. (XNYS:BMI)</v>
    <v>8</v>
    <v>57</v>
    <v>Finance</v>
    <v>58</v>
    <v>111.77</v>
    <v>41.5</v>
    <v>0.81679999999999997</v>
    <v>0.62</v>
    <v>0</v>
    <v>5.9889999999999995E-3</v>
    <v>0</v>
    <v>USD</v>
    <v>Badger Meter, Inc. is a manufacturer and marketer of products incorporating flow measurement, control and communication solutions, serving water utilities, municipalities, and commercial and industrial customers around the world. The Company's products measure water, oil, chemicals and other fluids, provide and communicate timely measurement data. Its product lines include two categories: sales of water meters and related technologies to municipal water utilities (municipal water), and sales of meters to various industries for water and other fluids (flow instrumentation). The municipal water offering includes mechanical and ultrasonic (electronic) water meters and related technologies and services used by water utilities as the basis for generating water and wastewater. The flow instrumentation category includes the sale of meters and valves around the world to measure and control materials flowing through a pipe or pipeline, including air, steam, oil, and other liquids and gases.</v>
    <v>1602</v>
    <v>New York Stock Exchange</v>
    <v>XNYS</v>
    <v>XNYS</v>
    <v>4545 W Brown Deer Rd, MILWAUKEE, WI, 53223-2413 US</v>
    <v>105.39</v>
    <v>Machinery, Equipment &amp; Components</v>
    <v>Stock</v>
    <v>44266.890260856249</v>
    <v>937</v>
    <v>103.84</v>
    <v>3017133000</v>
    <v>BADGER METER, INC.</v>
    <v>BADGER METER, INC.</v>
    <v>105.1</v>
    <v>61.714100000000002</v>
    <v>103.52</v>
    <v>104.14</v>
    <v>104.14</v>
    <v>29145410</v>
    <v>BMI</v>
    <v>BADGER METER, INC. (XNYS:BMI)</v>
    <v>153225</v>
    <v>170259</v>
    <v>1905</v>
  </rv>
  <rv s="4">
    <v>938</v>
  </rv>
  <rv s="0">
    <v>https://www.bing.com/financeapi/forcetrigger?t=a2d1ur&amp;q=OTCM%3aCPWHF&amp;form=skydnc</v>
    <v>Learn more on Bing</v>
  </rv>
  <rv s="17">
    <v>en-US</v>
    <v>a2d1ur</v>
    <v>268435456</v>
    <v>1</v>
    <v>Powered by Refinitiv</v>
    <v>38</v>
    <v>CERES POWER HOLDINGS PLC (OTCM:CPWHF)</v>
    <v>8</v>
    <v>129</v>
    <v>Finance</v>
    <v>12</v>
    <v>22.34</v>
    <v>2.778</v>
    <v>1.0254000000000001</v>
    <v>0.62</v>
    <v>3.6937999999999999E-2</v>
    <v>USD</v>
    <v>Ceres Power Holdings PLC is a United Kingdom-based company, which is a fuel cell technology and engineering company. The Company is engaged in the development and commercialization of its fuel cell technology. The SteelCell, operating at a temperature between 500 and 600 degree Celsius, is a perforated sheet of steel with a special ceramic layer that converts fuel directly into electrical power. Its advanced SteelCell technology uses the existing infrastructure of mains natural gas and is manufactured using commodity materials, such as steel. The Company's SteelCell technology is focused on the automotive sector. The Company's subsidiaries include Ceres Power Ltd, Ceres Intellectual Property Company Ltd and Ceres Power Intermediate Holdings Ltd. Ceres Power Ltd is engaged in the development and commercialization of the Company's fuel cell technology.</v>
    <v>191</v>
    <v>OTC Markets</v>
    <v>OTCM</v>
    <v>OTCM</v>
    <v>Viking House, Foundry Lane, HORSHAM, WEST SUSSEX, RH13 5PX GB</v>
    <v>17.559999999999999</v>
    <v>Renewable Energy</v>
    <v>Stock</v>
    <v>44266.833778425782</v>
    <v>940</v>
    <v>16.84</v>
    <v>2059171000</v>
    <v>CERES POWER HOLDINGS PLC</v>
    <v>CERES POWER HOLDINGS PLC</v>
    <v>16.84</v>
    <v>16.785</v>
    <v>17.405000000000001</v>
    <v>172171500</v>
    <v>CPWHF</v>
    <v>CERES POWER HOLDINGS PLC (OTCM:CPWHF)</v>
    <v>2791</v>
    <v>2004</v>
  </rv>
  <rv s="4">
    <v>941</v>
  </rv>
  <rv s="0">
    <v>https://www.bing.com/financeapi/forcetrigger?t=azlmhw&amp;q=XNYS%3aEAF&amp;form=skydnc</v>
    <v>Learn more on Bing</v>
  </rv>
  <rv s="37">
    <v>en-US</v>
    <v>azlmhw</v>
    <v>268435456</v>
    <v>1</v>
    <v>Powered by Refinitiv</v>
    <v>100</v>
    <v>GRAFTECH INTERNATIONAL LTD. (XNYS:EAF)</v>
    <v>8</v>
    <v>101</v>
    <v>Finance</v>
    <v>58</v>
    <v>13.04</v>
    <v>5.56</v>
    <v>0.67</v>
    <v>3.0790000000000001E-3</v>
    <v>5.4383000000000001E-2</v>
    <v>0.04</v>
    <v>USD</v>
    <v>GrafTech International Ltd (GTI) is a manufacturer of graphite electrodes, products essential to the production of electric arc furnace (EAF) steel and various other ferrous and nonferrous metals. The Company also produces needle coke products, which are the primary raw material needed in the manufacture of graphite electrodes. The Company is manufactures and provides graphite and carbon materials used in the transportation, solar and oil and gas exploration industries. The Company's operating segments include Industrial Materials, which include graphite electrodes, refractory products and needle coke products, and Engineered Solutions, which includes advanced electronics technologies, advanced graphite materials, advanced composite materials, and advanced materials. The Company has seven product categories: graphite electrodes, refractory products, needle coke products, advanced graphite materials, advanced composite materials, advanced electronics technologies and advanced materials.</v>
    <v>1285</v>
    <v>New York Stock Exchange</v>
    <v>XNYS</v>
    <v>XNYS</v>
    <v>982 Keynote Cir, BROOKLYN HEIGHTS, OH, 44131-1872 US</v>
    <v>13.01</v>
    <v>Metals &amp; Mining</v>
    <v>Stock</v>
    <v>44266.997082557813</v>
    <v>943</v>
    <v>12.46</v>
    <v>3292337000</v>
    <v>GRAFTECH INTERNATIONAL LTD.</v>
    <v>GRAFTECH INTERNATIONAL LTD.</v>
    <v>12.46</v>
    <v>8.0151000000000003</v>
    <v>12.32</v>
    <v>12.99</v>
    <v>13.03</v>
    <v>267235200</v>
    <v>EAF</v>
    <v>GRAFTECH INTERNATIONAL LTD. (XNYS:EAF)</v>
    <v>3418312</v>
    <v>3873140</v>
    <v>2010</v>
  </rv>
  <rv s="4">
    <v>944</v>
  </rv>
  <rv s="0">
    <v>http://nl.wikipedia.org/wiki/TSMC</v>
    <v>Wikipedia</v>
  </rv>
  <rv s="1">
    <v>0</v>
    <v>946</v>
  </rv>
  <rv s="2">
    <v>6</v>
    <v>https://www.bing.com/th?id=AMMS_c21830ad94023f469f2f8984a5a12957&amp;qlt=95</v>
    <v>947</v>
    <v>0</v>
    <v>https://www.bing.com/images/search?form=xlimg&amp;q=tsmc</v>
    <v>Image of Taiwan Semiconductor Manufacturing Co., Ltd.</v>
  </rv>
  <rv s="0">
    <v>https://www.bing.com/financeapi/forcetrigger?t=a24kjc&amp;q=XNYS%3aTSM&amp;form=skydnc</v>
    <v>Learn more on Bing</v>
  </rv>
  <rv s="24">
    <v>en-US</v>
    <v>a24kjc</v>
    <v>268435456</v>
    <v>1</v>
    <v>Powered by Refinitiv</v>
    <v>66</v>
    <v>Taiwan Semiconductor Manufacturing Co., Ltd. (XNYS:TSM)</v>
    <v>3</v>
    <v>130</v>
    <v>Finance</v>
    <v>58</v>
    <v>142.19499999999999</v>
    <v>42.7</v>
    <v>1.3839999999999999</v>
    <v>6.75</v>
    <v>1.1776E-2</v>
    <v>5.9298999999999998E-2</v>
    <v>1.42</v>
    <v>USD</v>
    <v>Taiwan Semiconductor Manufacturing Co., Ltd. is principally engaged in the manufacture and sale of integrated circuits and semiconductor products. The Company is mainly engaged in the manufacture, sale and packaging test of integrated circuits and other semiconductor devices, the manufacture of masks, as well as the provision of computer-aided design services. The Company's products are applied to personal computer (PCs) and peripheral products, information applications, wired and wireless communication systems, industrial equipment, consumer electronics such as digital video disc players, digital TVs, game consoles and digital cameras. The Company is also engaged in the development of 5 nanometer process technology, mask technology, complementary metal oxide semiconductor (CMOS) image sensor technology, three dimensional (3D) IC and TSMC system on integrated chips (TSMC-SoIC) technology, among others. The Company distributes its products to the United States, Asia and Europe.</v>
    <v>48602</v>
    <v>New York Stock Exchange</v>
    <v>XNYS</v>
    <v>XNYS</v>
    <v>No.8, Li-Hsin Road 6, Hsinchu Science Park, HSINCHU, HSINCHU, 300 TW</v>
    <v>120.8</v>
    <v>948</v>
    <v>Semiconductors &amp; Semiconductor Equipment</v>
    <v>Stock</v>
    <v>44267.041646978905</v>
    <v>949</v>
    <v>117.07</v>
    <v>15480440000000</v>
    <v>Taiwan Semiconductor Manufacturing Co., Ltd.</v>
    <v>Taiwan Semiconductor Manufacturing Co., Ltd.</v>
    <v>118.24</v>
    <v>33.900100000000002</v>
    <v>113.83</v>
    <v>120.58</v>
    <v>122</v>
    <v>25930380000</v>
    <v>TSM</v>
    <v>Taiwan Semiconductor Manufacturing Co., Ltd. (XNYS:TSM)</v>
    <v>15091598</v>
    <v>12716009</v>
    <v>1987</v>
  </rv>
  <rv s="4">
    <v>950</v>
  </rv>
  <rv s="0">
    <v>http://en.wikipedia.org/wiki/Nvidia</v>
    <v>Wikipedia</v>
  </rv>
  <rv s="1">
    <v>0</v>
    <v>952</v>
  </rv>
  <rv s="2">
    <v>6</v>
    <v>https://www.bing.com/th?id=AMMS_a1316160b9d7d0e339f77550180e6aa0&amp;qlt=95</v>
    <v>953</v>
    <v>0</v>
    <v>https://www.bing.com/images/search?form=xlimg&amp;q=nvidia+drivers</v>
    <v>Image of NVIDIA CORPORATION</v>
  </rv>
  <rv s="0">
    <v>https://www.bing.com/financeapi/forcetrigger?t=a1yv52&amp;q=XNAS%3aNVDA&amp;form=skydnc</v>
    <v>Learn more on Bing</v>
  </rv>
  <rv s="24">
    <v>en-US</v>
    <v>a1yv52</v>
    <v>268435456</v>
    <v>1</v>
    <v>Powered by Refinitiv</v>
    <v>66</v>
    <v>NVIDIA CORPORATION (XNAS:NVDA)</v>
    <v>3</v>
    <v>67</v>
    <v>Finance</v>
    <v>58</v>
    <v>614.9</v>
    <v>180.6807</v>
    <v>1.393</v>
    <v>21.01</v>
    <v>4.6750000000000003E-3</v>
    <v>4.2126999999999998E-2</v>
    <v>2.4300000000000002</v>
    <v>USD</v>
    <v>Nvidia Corporation focuses on personal computer (PC) graphics, graphics processing unit (GPU) and also on artificial intelligence (AI). It operates through two segments: GPU and Tegra Processor. Its GPU product brands are aimed at specialized markets, including GeForce for gamers; Quadro for designers; Tesla and DGX for AI data scientists and big data researchers; and GRID for cloud-based visual computing users. Its Tegra brand integrates an entire computer onto a single chip, and incorporates GPUs and multi-core central processing units (CPUs) to drive supercomputing for mobile gaming and entertainment devices, as well as autonomous robots, drones and cars. The Company's processor has created platforms that address four markets: Gaming, Professional Visualization, Datacenter, and Automotive. Its offerings include NVIDIA DGX AI supercomputer, the NVIDIA DRIVE AI car computing platform and the GeForce NOW cloud gaming service.</v>
    <v>18975</v>
    <v>Nasdaq Stock Market</v>
    <v>XNAS</v>
    <v>XNAS</v>
    <v>2788 San Tomas Expy, SANTA CLARA, CA, 95051-0952 US</v>
    <v>521.85</v>
    <v>954</v>
    <v>Semiconductors &amp; Semiconductor Equipment</v>
    <v>Stock</v>
    <v>44267.041571747657</v>
    <v>955</v>
    <v>509.38</v>
    <v>309212600000</v>
    <v>NVIDIA CORPORATION</v>
    <v>NVIDIA CORPORATION</v>
    <v>518</v>
    <v>75.345500000000001</v>
    <v>498.73</v>
    <v>519.74</v>
    <v>522.16999999999996</v>
    <v>620000000</v>
    <v>NVDA</v>
    <v>NVIDIA CORPORATION (XNAS:NVDA)</v>
    <v>7497857</v>
    <v>9804221</v>
    <v>1998</v>
  </rv>
  <rv s="4">
    <v>956</v>
  </rv>
  <rv s="0">
    <v>https://www.bing.com/financeapi/forcetrigger?t=a1vmf2&amp;q=XNAS%3aINTC&amp;form=skydnc</v>
    <v>Learn more on Bing</v>
  </rv>
  <rv s="21">
    <v>en-US</v>
    <v>a1vmf2</v>
    <v>268435456</v>
    <v>1</v>
    <v>Powered by Refinitiv</v>
    <v>56</v>
    <v>INTEL CORPORATION (XNAS:INTC)</v>
    <v>8</v>
    <v>57</v>
    <v>Finance</v>
    <v>58</v>
    <v>65.11</v>
    <v>43.61</v>
    <v>0.6552</v>
    <v>1.06</v>
    <v>3.7910000000000001E-3</v>
    <v>1.7028000000000001E-2</v>
    <v>0.24</v>
    <v>USD</v>
    <v>Intel Corporation is engaged in designing and manufacturing products and technologies. Its segments are Client Computing Group (CCG), Data Center Group (DCG), Internet of Things Group (IOTG), Non-Volatile Memory Solutions Group (NSG), Mobileye, Programmable Solutions Group (PSG) and All Other. CCG segment includes platforms designed for end user form factors, focusing on segments of two in one, thin and light, commercial and gaming, and adjacencies. DCG segment includes workload-optimization platforms for compute, storage and network functions. IOTG segment includes high-performance compute solutions for targeted verticals and embedded applications in market segments. NSG segment provides memory and storage products based on Intel Optane technology and Intel three dimensional (3D) NAND technology. Mobileye segment provides driving assistance and automation solutions. PSG segment includes programmable semiconductors, primarily FPGAs and Application-Specific Integrated Circuits (ASICs).</v>
    <v>110600</v>
    <v>Nasdaq Stock Market</v>
    <v>XNAS</v>
    <v>XNAS</v>
    <v>2200 Mission College Blvd, SANTA CLARA, CA, 95054-1537 US</v>
    <v>64.09</v>
    <v>Semiconductors &amp; Semiconductor Equipment</v>
    <v>Stock</v>
    <v>44267.040653714845</v>
    <v>958</v>
    <v>62.39</v>
    <v>252921800000</v>
    <v>INTEL CORPORATION</v>
    <v>INTEL CORPORATION</v>
    <v>62.94</v>
    <v>12.8127</v>
    <v>62.25</v>
    <v>63.31</v>
    <v>63.55</v>
    <v>4063000000</v>
    <v>INTC</v>
    <v>INTEL CORPORATION (XNAS:INTC)</v>
    <v>30701765</v>
    <v>28711509</v>
    <v>1989</v>
  </rv>
  <rv s="4">
    <v>959</v>
  </rv>
  <rv s="0">
    <v>http://en.wikipedia.org/wiki/ASML_Holding</v>
    <v>Wikipedia</v>
  </rv>
  <rv s="1">
    <v>150</v>
    <v>961</v>
  </rv>
  <rv s="2">
    <v>6</v>
    <v>https://www.bing.com/th?id=AMMS_6bf0b4a62c85985163547bbd601c87ff&amp;qlt=95</v>
    <v>962</v>
    <v>0</v>
    <v>https://www.bing.com/images/search?form=xlimg&amp;q=asml+holding</v>
    <v>Image of ASML Holding NV</v>
  </rv>
  <rv s="0">
    <v>https://www.bing.com/financeapi/forcetrigger?t=a1ntlh&amp;q=XNAS%3aASML&amp;form=skydnc</v>
    <v>Learn more on Bing</v>
  </rv>
  <rv s="24">
    <v>en-US</v>
    <v>a1ntlh</v>
    <v>268435456</v>
    <v>1</v>
    <v>Powered by Refinitiv</v>
    <v>66</v>
    <v>ASML Holding NV (XNAS:ASML)</v>
    <v>3</v>
    <v>131</v>
    <v>Finance</v>
    <v>61</v>
    <v>608.71</v>
    <v>191.2542</v>
    <v>1.2223999999999999</v>
    <v>21.07</v>
    <v>5.143E-3</v>
    <v>4.0260999999999998E-2</v>
    <v>2.8</v>
    <v>USD</v>
    <v>ASML Holding N.V. is a holding company. The Company is a manufacturer of chip-making equipment. The Company is engaged in the development, production, marketing, selling and servicing of semiconductor equipment systems, consisting of lithography systems. The Company's products include systems, and installed base products and services. The Company's principal operations are in the Netherlands, the United States and Asia. The Company offers TWINSCAN systems, equipped with lithography system with a mercury lamp as light source (i-line), Krypton Fluoride (KrF) and Argon Fluoride (ArF) light sources for 300 millimeter processing wafers for manufacturing environments for which imaging at a small resolution is required. TWINSCAN systems also include immersion lithography systems (TWINSCAN immersion systems). The Company also offers NXE systems, which are equipped with extreme ultraviolet (EUV) light source technology. The Company offers YieldStar, a wafer metrology system.</v>
    <v>26614</v>
    <v>Nasdaq Stock Market</v>
    <v>XNAS</v>
    <v>XNAS</v>
    <v>De Run 6501, VELDHOVEN, NOORD-BRABANT, 5504 DR NL</v>
    <v>548.49</v>
    <v>963</v>
    <v>Semiconductors &amp; Semiconductor Equipment</v>
    <v>Stock</v>
    <v>44266.87778748828</v>
    <v>964</v>
    <v>540.01</v>
    <v>186466600000</v>
    <v>ASML Holding NV</v>
    <v>ASML Holding NV</v>
    <v>547.35</v>
    <v>52.507100000000001</v>
    <v>523.33000000000004</v>
    <v>544.4</v>
    <v>547.20000000000005</v>
    <v>419497500</v>
    <v>ASML</v>
    <v>ASML Holding NV (XNAS:ASML)</v>
    <v>1009724</v>
    <v>870989</v>
    <v>1994</v>
  </rv>
  <rv s="4">
    <v>965</v>
  </rv>
  <rv s="0">
    <v>http://en.wikipedia.org/wiki/Cisco_Systems</v>
    <v>Wikipedia</v>
  </rv>
  <rv s="1">
    <v>0</v>
    <v>967</v>
  </rv>
  <rv s="2">
    <v>6</v>
    <v>https://www.bing.com/th?id=AMMS_260a2f4e042134ccb72dfe738e09a885&amp;qlt=95</v>
    <v>968</v>
    <v>0</v>
    <v>https://www.bing.com/images/search?form=xlimg&amp;q=cisco+systems</v>
    <v>Image of CISCO SYSTEMS, INC.</v>
  </rv>
  <rv s="0">
    <v>https://www.bing.com/financeapi/forcetrigger?t=a1qe5r&amp;q=XNAS%3aCSCO&amp;form=skydnc</v>
    <v>Learn more on Bing</v>
  </rv>
  <rv s="24">
    <v>en-US</v>
    <v>a1qe5r</v>
    <v>268435456</v>
    <v>1</v>
    <v>Powered by Refinitiv</v>
    <v>66</v>
    <v>CISCO SYSTEMS, INC. (XNAS:CSCO)</v>
    <v>3</v>
    <v>67</v>
    <v>Finance</v>
    <v>58</v>
    <v>49.34</v>
    <v>32.400100000000002</v>
    <v>0.90210000000000001</v>
    <v>0.51</v>
    <v>8.1970000000000003E-4</v>
    <v>1.0561000000000001E-2</v>
    <v>0.04</v>
    <v>USD</v>
    <v>Cisco Systems, Inc is engaged in designing and selling a range of technologies across networking, security, collaboration, applications and the cloud. It operates through three geographic segments: Americas; Europe, Middle East, and Africa; and Asia Pacific, Japan, and China. Its product and technologies include infrastructure platforms; applications; security and other products. Infrastructure Platforms consists of its core networking technologies of switching, routing, data center products and wireless that are designed to work together to deliver networking capabilities and transport and store data. Application product category consists primarily of software-related offerings that utilize the core networking and data center platforms to provide their functions. Security product category primarily includes unified threat management products, threat security products and Web security products. Its subsidiary, ThousandEyes, Inc., offers Internet and cloud intelligence platform.</v>
    <v>77500</v>
    <v>Nasdaq Stock Market</v>
    <v>XNAS</v>
    <v>XNAS</v>
    <v>170 West Tasman Drive, SAN JOSE, CA, 95134 US</v>
    <v>49.08</v>
    <v>969</v>
    <v>Communications &amp; Networking</v>
    <v>Stock</v>
    <v>44267.041204421097</v>
    <v>970</v>
    <v>48.225000000000001</v>
    <v>204050100000</v>
    <v>CISCO SYSTEMS, INC.</v>
    <v>CISCO SYSTEMS, INC.</v>
    <v>48.51</v>
    <v>20.431100000000001</v>
    <v>48.29</v>
    <v>48.8</v>
    <v>48.84</v>
    <v>4225514000</v>
    <v>CSCO</v>
    <v>CISCO SYSTEMS, INC. (XNAS:CSCO)</v>
    <v>21976557</v>
    <v>22172021</v>
    <v>2021</v>
  </rv>
  <rv s="4">
    <v>971</v>
  </rv>
  <rv s="0">
    <v>http://en.wikipedia.org/wiki/Broadcom_Inc.</v>
    <v>Wikipedia</v>
  </rv>
  <rv s="1">
    <v>0</v>
    <v>973</v>
  </rv>
  <rv s="2">
    <v>6</v>
    <v>https://www.bing.com/th?id=AMMS_223510cc1bd4d829dfc7dee799fda728&amp;qlt=95</v>
    <v>974</v>
    <v>0</v>
    <v>https://www.bing.com/images/search?form=xlimg&amp;q=avago+technologies</v>
    <v>Image of Broadcom Inc.</v>
  </rv>
  <rv s="0">
    <v>https://www.bing.com/financeapi/forcetrigger?t=a1nz8m&amp;q=XNAS%3aAVGO&amp;form=skydnc</v>
    <v>Learn more on Bing</v>
  </rv>
  <rv s="24">
    <v>en-US</v>
    <v>a1nz8m</v>
    <v>268435456</v>
    <v>1</v>
    <v>Powered by Refinitiv</v>
    <v>66</v>
    <v>Broadcom Inc. (XNAS:AVGO)</v>
    <v>3</v>
    <v>67</v>
    <v>Finance</v>
    <v>61</v>
    <v>495.14</v>
    <v>155.66999999999999</v>
    <v>0.99370000000000003</v>
    <v>16.100000000000001</v>
    <v>4.6509999999999998E-3</v>
    <v>3.6791999999999998E-2</v>
    <v>2.11</v>
    <v>USD</v>
    <v>Broadcom Inc. is a technology company. The Company designs, develops and supplies a range of semiconductor and infrastructure software solutions. It operates through two segments: semiconductor solutions and infrastructure software. Its semiconductor solutions segment includes semiconductor solution product lines, as well as its Internet protocol (IP) licensing. Its infrastructure software segment includes its mainframe and enterprise software solutions and fiber channel storage area networking business. It develops semiconductor devices with a focus on digital and mixed signal complementary metal oxide semiconductor (CMOS) based devices and analog III-V based products. It provides semiconductor solutions for managing the movement of data in data center, telecom, enterprise, and embedded networking applications. Its mainframe software solutions include solutions for the IBM Z mainframe platform, which runs business applications.</v>
    <v>21000</v>
    <v>Nasdaq Stock Market</v>
    <v>XNAS</v>
    <v>XNAS</v>
    <v>1320 Ridder Park Dr, SAN JOSE, CA, 95131-2313 US</v>
    <v>457.45</v>
    <v>975</v>
    <v>Semiconductors &amp; Semiconductor Equipment</v>
    <v>Stock</v>
    <v>44266.934021099216</v>
    <v>976</v>
    <v>442.10500000000002</v>
    <v>178625400000</v>
    <v>Broadcom Inc.</v>
    <v>Broadcom Inc.</v>
    <v>449.02</v>
    <v>52.524299999999997</v>
    <v>437.59</v>
    <v>453.69</v>
    <v>455.8</v>
    <v>408202800</v>
    <v>AVGO</v>
    <v>Broadcom Inc. (XNAS:AVGO)</v>
    <v>2616955</v>
    <v>2126495</v>
    <v>2018</v>
  </rv>
  <rv s="4">
    <v>977</v>
  </rv>
  <rv s="0">
    <v>http://en.wikipedia.org/wiki/Qualcomm</v>
    <v>Wikipedia</v>
  </rv>
  <rv s="1">
    <v>0</v>
    <v>979</v>
  </rv>
  <rv s="2">
    <v>6</v>
    <v>https://www.bing.com/th?id=AMMS_2b1c176dae370ecc0d55a1517537f595&amp;qlt=95</v>
    <v>980</v>
    <v>0</v>
    <v>https://www.bing.com/images/search?form=xlimg&amp;q=qualcomm</v>
    <v>Image of QUALCOMM INCORPORATED</v>
  </rv>
  <rv s="0">
    <v>https://www.bing.com/financeapi/forcetrigger?t=a21k2w&amp;q=XNAS%3aQCOM&amp;form=skydnc</v>
    <v>Learn more on Bing</v>
  </rv>
  <rv s="24">
    <v>en-US</v>
    <v>a21k2w</v>
    <v>268435456</v>
    <v>1</v>
    <v>Powered by Refinitiv</v>
    <v>66</v>
    <v>QUALCOMM INCORPORATED (XNAS:QCOM)</v>
    <v>3</v>
    <v>67</v>
    <v>Finance</v>
    <v>58</v>
    <v>167.94</v>
    <v>58</v>
    <v>1.3687</v>
    <v>3.87</v>
    <v>4.4790000000000003E-3</v>
    <v>3.0265E-2</v>
    <v>0.59</v>
    <v>USD</v>
    <v>Qualcomm Incorporated is a wireless technology company. The Company is engaged in the development, launch and expansion of technologies like fifth-generation (5G). The Company operates through three segments: QCT (Qualcomm CDMA Technologies) segment, QTL (Qualcomm Technology Licensing) segment and QSI (Qualcomm Strategic Initiatives) segment. It is specialized in offering third-generation (3G), fourth-generation (4G) wireless technologies and 5G wireless technologies. Its offered technologies and products are used in mobile devices and other wireless products, including network equipment, broadband gateway equipment, consumer electronic devices and other connected devices. Its technologies and products are also used in industry segments and applications beyond mobile, including automotive, computing, Internet of Things (IoT) and networking.</v>
    <v>41000</v>
    <v>Nasdaq Stock Market</v>
    <v>XNAS</v>
    <v>XNAS</v>
    <v>5775 Morehouse Dr, SAN DIEGO, CA, 92121-1714 US</v>
    <v>133.24</v>
    <v>981</v>
    <v>Semiconductors &amp; Semiconductor Equipment</v>
    <v>Stock</v>
    <v>44267.041394166408</v>
    <v>982</v>
    <v>130.01</v>
    <v>145260300000</v>
    <v>QUALCOMM INCORPORATED</v>
    <v>QUALCOMM INCORPORATED</v>
    <v>131.01</v>
    <v>22.5001</v>
    <v>127.87</v>
    <v>131.74</v>
    <v>132.33000000000001</v>
    <v>1136000000</v>
    <v>QCOM</v>
    <v>QUALCOMM INCORPORATED (XNAS:QCOM)</v>
    <v>11920179</v>
    <v>13987789</v>
    <v>1991</v>
  </rv>
  <rv s="4">
    <v>983</v>
  </rv>
  <rv s="0">
    <v>http://tr.wikipedia.org/wiki/Texas_Instruments</v>
    <v>Wikipedia</v>
  </rv>
  <rv s="1">
    <v>0</v>
    <v>985</v>
  </rv>
  <rv s="2">
    <v>6</v>
    <v>https://www.bing.com/th?id=AMMS_f9177144b1334310e4aaa8bd125535fd&amp;qlt=95</v>
    <v>986</v>
    <v>0</v>
    <v>https://www.bing.com/images/search?form=xlimg&amp;q=texas+instruments</v>
    <v>Image of TEXAS INSTRUMENTS INCORPORATED</v>
  </rv>
  <rv s="0">
    <v>https://www.bing.com/financeapi/forcetrigger?t=a24p1h&amp;q=XNAS%3aTXN&amp;form=skydnc</v>
    <v>Learn more on Bing</v>
  </rv>
  <rv s="24">
    <v>en-US</v>
    <v>a24p1h</v>
    <v>268435456</v>
    <v>1</v>
    <v>Powered by Refinitiv</v>
    <v>66</v>
    <v>TEXAS INSTRUMENTS INCORPORATED (XNAS:TXN)</v>
    <v>3</v>
    <v>67</v>
    <v>Finance</v>
    <v>58</v>
    <v>181.8</v>
    <v>93.09</v>
    <v>1.0549999999999999</v>
    <v>5.53</v>
    <v>1.029E-3</v>
    <v>3.2641000000000003E-2</v>
    <v>0.18</v>
    <v>USD</v>
    <v>Texas Instruments Incorporated designs, makes and sells semiconductors to electronics designers and manufacturers across the world. The Company operates through two segments: Analog and Embedded Processing. As of December 31, 2016, the Company had design, manufacturing or sales operations in more than 30 countries. The Company's Analog segment's product line includes High Volume Analog &amp; Logic (HVAL), Power Management (Power), High Performance Analog (HPA) and Silicon Valley Analog (SVA). HVAL products support applications, such as automotive safety devices, touchscreen controllers, low-voltage motor drivers and integrated motor controllers. The Company's Embedded Processing segment's product line includes Processor, Microcontrollers and Connectivity. Processor products include digital signal processors (DSPs) and applications processors. DSPs perform mathematical computations to process digital data.</v>
    <v>30000</v>
    <v>Nasdaq Stock Market</v>
    <v>XNAS</v>
    <v>XNAS</v>
    <v>12500 T I Blvd, DALLAS, TX, 75243-0592 US</v>
    <v>175.6</v>
    <v>987</v>
    <v>Semiconductors &amp; Semiconductor Equipment</v>
    <v>Stock</v>
    <v>44267.040357522659</v>
    <v>988</v>
    <v>172.47</v>
    <v>156376100000</v>
    <v>TEXAS INSTRUMENTS INCORPORATED</v>
    <v>TEXAS INSTRUMENTS INCORPORATED</v>
    <v>172.51</v>
    <v>29.304300000000001</v>
    <v>169.42</v>
    <v>174.95</v>
    <v>175.13</v>
    <v>923008300</v>
    <v>TXN</v>
    <v>TEXAS INSTRUMENTS INCORPORATED (XNAS:TXN)</v>
    <v>5002903</v>
    <v>4893092</v>
    <v>1938</v>
  </rv>
  <rv s="4">
    <v>989</v>
  </rv>
  <rv s="0">
    <v>http://en.wikipedia.org/wiki/Advanced_Micro_Devices</v>
    <v>Wikipedia</v>
  </rv>
  <rv s="1">
    <v>0</v>
    <v>991</v>
  </rv>
  <rv s="2">
    <v>6</v>
    <v>https://www.bing.com/th?id=AMMS_fbc39ac25bb1332e8095cd72ec19dc8e&amp;qlt=95</v>
    <v>992</v>
    <v>0</v>
    <v>https://www.bing.com/images/search?form=xlimg&amp;q=advanced+micro+devices</v>
    <v>Image of ADVANCED MICRO DEVICES, INC.</v>
  </rv>
  <rv s="0">
    <v>https://www.bing.com/financeapi/forcetrigger?t=a1ndww&amp;q=XNAS%3aAMD&amp;form=skydnc</v>
    <v>Learn more on Bing</v>
  </rv>
  <rv s="24">
    <v>en-US</v>
    <v>a1ndww</v>
    <v>268435456</v>
    <v>1</v>
    <v>Powered by Refinitiv</v>
    <v>66</v>
    <v>ADVANCED MICRO DEVICES, INC. (XNAS:AMD)</v>
    <v>3</v>
    <v>67</v>
    <v>Finance</v>
    <v>58</v>
    <v>99.23</v>
    <v>36.75</v>
    <v>2.0949</v>
    <v>3.71</v>
    <v>1.0709999999999999E-2</v>
    <v>4.7858999999999999E-2</v>
    <v>0.87</v>
    <v>USD</v>
    <v>Advanced Micro Devices, Inc. is a global semiconductor company. The Company is engaged in offering x86 microprocessors, as standalone devices or as incorporated into an accelerated processing unit (APU), chipsets, discrete graphics processing units (GPUs) and professional graphics, and server and embedded processors and semi-custom System-on-Chip (SoC) products and technology for game consoles. The Company's segments include the Computing and Graphics segment, and the Enterprise, Embedded and Semi-Custom segment. The Computing and Graphics segment primarily includes desktop and notebook processors and chipsets, discrete GPUs and professional graphics. The Enterprise, Embedded and Semi-Custom segment primarily includes server and embedded processors, semi-custom SoC products, development services, technology for game consoles and licensing portions of its intellectual property portfolio.</v>
    <v>12600</v>
    <v>Nasdaq Stock Market</v>
    <v>XNAS</v>
    <v>XNAS</v>
    <v>2485 Augustine Dr, SANTA CLARA, CA, 95054-3002 US</v>
    <v>81.89</v>
    <v>993</v>
    <v>Semiconductors &amp; Semiconductor Equipment</v>
    <v>Stock</v>
    <v>44267.041626793747</v>
    <v>994</v>
    <v>79.37</v>
    <v>93939000000</v>
    <v>ADVANCED MICRO DEVICES, INC.</v>
    <v>ADVANCED MICRO DEVICES, INC.</v>
    <v>79.400000000000006</v>
    <v>39.808500000000002</v>
    <v>77.52</v>
    <v>81.23</v>
    <v>82.1</v>
    <v>1211803000</v>
    <v>AMD</v>
    <v>ADVANCED MICRO DEVICES, INC. (XNAS:AMD)</v>
    <v>43583719</v>
    <v>41362648</v>
    <v>1969</v>
  </rv>
  <rv s="4">
    <v>995</v>
  </rv>
  <rv s="0">
    <v>http://en.wikipedia.org/wiki/Applied_Materials</v>
    <v>Wikipedia</v>
  </rv>
  <rv s="1">
    <v>0</v>
    <v>997</v>
  </rv>
  <rv s="2">
    <v>6</v>
    <v>https://www.bing.com/th?id=AMMS_f03d9541a942ffa644c847495fa92644&amp;qlt=95</v>
    <v>998</v>
    <v>0</v>
    <v>https://www.bing.com/images/search?form=xlimg&amp;q=applied+materials</v>
    <v>Image of APPLIED MATERIALS, INC.</v>
  </rv>
  <rv s="0">
    <v>https://www.bing.com/financeapi/forcetrigger?t=a1nda2&amp;q=XNAS%3aAMAT&amp;form=skydnc</v>
    <v>Learn more on Bing</v>
  </rv>
  <rv s="24">
    <v>en-US</v>
    <v>a1nda2</v>
    <v>268435456</v>
    <v>1</v>
    <v>Powered by Refinitiv</v>
    <v>66</v>
    <v>APPLIED MATERIALS, INC. (XNAS:AMAT)</v>
    <v>3</v>
    <v>67</v>
    <v>Finance</v>
    <v>61</v>
    <v>124.5</v>
    <v>36.64</v>
    <v>1.4735</v>
    <v>4.51</v>
    <v>7.5949999999999993E-3</v>
    <v>4.0025000000000005E-2</v>
    <v>0.89</v>
    <v>USD</v>
    <v>Applied Materials, Inc. provides manufacturing equipment, services and software to the global semiconductor, display and related industries. The Company's segments are Semiconductor Systems, which includes semiconductor capital equipment for etch, rapid thermal processing, deposition, chemical mechanical planarization, metrology and inspection, wafer packaging, and ion implantation; Applied Global Services, which provides integrated solutions to optimize equipment and fab performance and productivity; Display and Adjacent Markets, which includes products for manufacturing liquid crystal displays, organic light-emitting diodes, upgrades and roll-to-roll Web coating systems and other display technologies for televisions, personal computers, smart phones and other consumer-oriented devices, and Corporate and Other segment, which includes revenues from products, as well as costs of products sold for fabricating solar photovoltaic cells and modules, and certain operating expenses.</v>
    <v>24000</v>
    <v>Nasdaq Stock Market</v>
    <v>XNAS</v>
    <v>XNAS</v>
    <v>3050 Bowers Ave, SANTA CLARA, CA, 95054-3299 US</v>
    <v>117.85</v>
    <v>999</v>
    <v>Semiconductors &amp; Semiconductor Equipment</v>
    <v>Stock</v>
    <v>44266.995579270311</v>
    <v>1000</v>
    <v>115.64</v>
    <v>103402000000</v>
    <v>APPLIED MATERIALS, INC.</v>
    <v>APPLIED MATERIALS, INC.</v>
    <v>117.25</v>
    <v>28.033899999999999</v>
    <v>112.68</v>
    <v>117.19</v>
    <v>118.08</v>
    <v>917660800</v>
    <v>AMAT</v>
    <v>APPLIED MATERIALS, INC. (XNAS:AMAT)</v>
    <v>7715517</v>
    <v>9121091</v>
    <v>1987</v>
  </rv>
  <rv s="4">
    <v>1001</v>
  </rv>
  <rv s="0">
    <v>http://en.wikipedia.org/wiki/Micron_Technology</v>
    <v>Wikipedia</v>
  </rv>
  <rv s="1">
    <v>0</v>
    <v>1003</v>
  </rv>
  <rv s="2">
    <v>6</v>
    <v>https://www.bing.com/th?id=AMMS_859e01ab6a50ed86a738e78dc1d269e1&amp;qlt=95</v>
    <v>1004</v>
    <v>0</v>
    <v>https://www.bing.com/images/search?form=xlimg&amp;q=micron+technology</v>
    <v>Image of MICRON TECHNOLOGY, INC.</v>
  </rv>
  <rv s="0">
    <v>https://www.bing.com/financeapi/forcetrigger?t=a1y4oc&amp;q=XNAS%3aMU&amp;form=skydnc</v>
    <v>Learn more on Bing</v>
  </rv>
  <rv s="24">
    <v>en-US</v>
    <v>a1y4oc</v>
    <v>268435456</v>
    <v>1</v>
    <v>Powered by Refinitiv</v>
    <v>66</v>
    <v>MICRON TECHNOLOGY, INC. (XNAS:MU)</v>
    <v>3</v>
    <v>67</v>
    <v>Finance</v>
    <v>58</v>
    <v>95.75</v>
    <v>31.13</v>
    <v>1.3148</v>
    <v>3.9</v>
    <v>3.2469999999999999E-3</v>
    <v>4.5662000000000001E-2</v>
    <v>0.28999999999999998</v>
    <v>USD</v>
    <v>Micron Technology, Inc. is engaged in semiconductor systems. The Company's portfolio of memory technologies, including dynamic random-access memory (DRAM), negative-AND (NAND) Flash and NOR Flash are the basis for solid-state drives, modules, multi-chip packages and other system solutions. Its business segments include Compute and Networking Business Unit (CNBU), which includes memory products sold into compute, networking, graphics and cloud server markets; Mobile Business Unit (MBU), which includes memory products sold into smartphone, tablet and other mobile-device markets; Storage Business Unit (SBU), which includes memory products sold into enterprise, client, cloud and removable storage markets, and SBU also includes products sold to Intel through its Intel/Micron Flash Technology (IMFT) joint venture, and Embedded Business Unit (EBU), which includes memory products sold into automotive, industrial, connected home and consumer electronics markets.</v>
    <v>40000</v>
    <v>Nasdaq Stock Market</v>
    <v>XNAS</v>
    <v>XNAS</v>
    <v>8000 S Federal Way, Po Box 6, BOISE, ID, 83716-9632 US</v>
    <v>90.22</v>
    <v>1005</v>
    <v>Semiconductors &amp; Semiconductor Equipment</v>
    <v>Stock</v>
    <v>44267.041224536719</v>
    <v>1006</v>
    <v>86.85</v>
    <v>95545730000</v>
    <v>MICRON TECHNOLOGY, INC.</v>
    <v>MICRON TECHNOLOGY, INC.</v>
    <v>87.59</v>
    <v>37.569899999999997</v>
    <v>85.41</v>
    <v>89.31</v>
    <v>89.6</v>
    <v>1118672000</v>
    <v>MU</v>
    <v>MICRON TECHNOLOGY, INC. (XNAS:MU)</v>
    <v>20716466</v>
    <v>18744683</v>
    <v>1984</v>
  </rv>
  <rv s="4">
    <v>1007</v>
  </rv>
  <rv s="0">
    <v>http://ja.wikipedia.org/wiki/ラムリサーチ</v>
    <v>Wikipedia</v>
  </rv>
  <rv s="1">
    <v>0</v>
    <v>1009</v>
  </rv>
  <rv s="2">
    <v>6</v>
    <v>https://www.bing.com/th?id=AMMS_9c7eacdc72129ad512e53684f4b195ac&amp;qlt=95</v>
    <v>1010</v>
    <v>0</v>
    <v>https://www.bing.com/images/search?form=xlimg&amp;q=lam+research</v>
    <v>Image of LAM RESEARCH CORPORATION</v>
  </rv>
  <rv s="0">
    <v>https://www.bing.com/financeapi/forcetrigger?t=a1x4f2&amp;q=XNAS%3aLRCX&amp;form=skydnc</v>
    <v>Learn more on Bing</v>
  </rv>
  <rv s="24">
    <v>en-US</v>
    <v>a1x4f2</v>
    <v>268435456</v>
    <v>1</v>
    <v>Powered by Refinitiv</v>
    <v>66</v>
    <v>LAM RESEARCH CORPORATION (XNAS:LRCX)</v>
    <v>3</v>
    <v>67</v>
    <v>Finance</v>
    <v>58</v>
    <v>603.59960000000001</v>
    <v>181.38</v>
    <v>1.3023</v>
    <v>16.690000000000001</v>
    <v>3.2690000000000002E-3</v>
    <v>3.2176999999999997E-2</v>
    <v>1.75</v>
    <v>USD</v>
    <v>Lam Research Corporation is a supplier of wafer fabrication equipment and services to the semiconductor industry. The Company designs, manufactures, markets, refurbishes and services semiconductor processing systems that are used in the fabrication of integrated circuits (ICs). It operates through manufacturing and servicing of wafer processing semiconductor manufacturing equipment segment. Its products are designed to enable its customers build a range of devices that are used in a range of electronic products, including cell phones, tablets, computers, storage devices, and networking equipment. Its customer base includes semiconductor memory, foundry, and integrated device manufacturers (IDMs) that make products, such as dynamic random-access memory (DRAM), negative-AND (NAND) memory and logic devices. It offers a portfolio of products that are used in several areas of the semiconductor manufacturing process flow, including thin film deposition, plasma etch and single-wafer clean.</v>
    <v>11300</v>
    <v>Nasdaq Stock Market</v>
    <v>XNAS</v>
    <v>XNAS</v>
    <v>4650 Cushing Pkwy, FREMONT, CA, 94538-6401 US</v>
    <v>542.41999999999996</v>
    <v>1011</v>
    <v>Semiconductors &amp; Semiconductor Equipment</v>
    <v>Stock</v>
    <v>44267.0413404625</v>
    <v>1012</v>
    <v>529.04999999999995</v>
    <v>74126550000</v>
    <v>LAM RESEARCH CORPORATION</v>
    <v>LAM RESEARCH CORPORATION</v>
    <v>533.86940000000004</v>
    <v>26.5639</v>
    <v>518.70000000000005</v>
    <v>535.39</v>
    <v>537.14</v>
    <v>142908300</v>
    <v>LRCX</v>
    <v>LAM RESEARCH CORPORATION (XNAS:LRCX)</v>
    <v>1612670</v>
    <v>1711643</v>
    <v>1989</v>
  </rv>
  <rv s="4">
    <v>1013</v>
  </rv>
  <rv s="0">
    <v>https://www.bing.com/financeapi/forcetrigger?t=afm7qh&amp;q=XFRA%3aTKY&amp;form=skydnc</v>
    <v>Learn more on Bing</v>
  </rv>
  <rv s="33">
    <v>en-US</v>
    <v>afm7qh</v>
    <v>268435456</v>
    <v>1</v>
    <v>Powered by Refinitiv</v>
    <v>88</v>
    <v>Tokyo Electron Limited (XFRA:TKY)</v>
    <v>8</v>
    <v>114</v>
    <v>Finance</v>
    <v>12</v>
    <v>362.8</v>
    <v>93.94</v>
    <v>0.95489999999999997</v>
    <v>0</v>
    <v>0</v>
    <v>EUR</v>
    <v>Tokyo Electron Limited is a company mainly engaged in the manufacture and sale of electronic products for industrial uses. The Company operates in two segments. The Semiconductor Manufacturing Equipment segment is engaged in the provision of wafer probers and other semiconductor manufacturing equipment. The Flat Panel Display (FPD) Manufacturing Equipment segment consists of coater developer for flat panel display manufacturing, etching and ashing equipment. The Company is also engaged in management of facilities, logistics business, as well as insurance business.</v>
    <v>13837</v>
    <v>Deutsche Boerse AG</v>
    <v>XFRA</v>
    <v>XFRA</v>
    <v>Akasaka Biz Tower, 5-3-1, Akasaka, MINATO-KU, TOKYO-TO, 107-6325 JP</v>
    <v>313.10000000000002</v>
    <v>Semiconductors &amp; Semiconductor Equipment</v>
    <v>Stock</v>
    <v>44266.790972222225</v>
    <v>1015</v>
    <v>309.89999999999998</v>
    <v>Tokyo Electron Limited</v>
    <v>Tokyo Electron Limited</v>
    <v>309.89999999999998</v>
    <v>28.51</v>
    <v>313.10000000000002</v>
    <v>313.10000000000002</v>
    <v>157210900</v>
    <v>TKY</v>
    <v>Tokyo Electron Limited (XFRA:TKY)</v>
    <v>4</v>
    <v>1951</v>
  </rv>
  <rv s="4">
    <v>1016</v>
  </rv>
  <rv s="0">
    <v>https://www.bing.com/financeapi/forcetrigger?t=afg4a2&amp;q=XFRA%3aMUR1&amp;form=skydnc</v>
    <v>Learn more on Bing</v>
  </rv>
  <rv s="8">
    <v>en-US</v>
    <v>afg4a2</v>
    <v>268435456</v>
    <v>1</v>
    <v>Powered by Refinitiv</v>
    <v>13</v>
    <v>Murata Manufacturing Co., Ltd. (XFRA:MUR1)</v>
    <v>8</v>
    <v>132</v>
    <v>Finance</v>
    <v>12</v>
    <v>156.5</v>
    <v>36.685000000000002</v>
    <v>0.99929999999999997</v>
    <v>0</v>
    <v>0</v>
    <v>EUR</v>
    <v>Murata Manufacturing Co., Ltd. is primarily engaged in the development and manufacture and sales of components, such as capacitors, piezoelectric products, electronic components of modules, such as communication modules, power supplies and related products. The electronic parts manufacture and sale business is engaged in the development, manufacture and sale of electronic parts and related products, including components for capacitors and piezoelectric products, as well as modules products. The other businesses are engaged in the provision of staff welfare benefits, leasing and management of real estate, maintenance and cleaning of facilities services, the development of software and components.</v>
    <v>74340</v>
    <v>Deutsche Boerse AG</v>
    <v>XFRA</v>
    <v>XFRA</v>
    <v>1-10-1, Higashikotari, NAGAOKAKYO-SHI, KYOTO-FU, 617-8555 JP</v>
    <v>69.099999999999994</v>
    <v>Machinery, Equipment &amp; Components</v>
    <v>Stock</v>
    <v>44266.790972222225</v>
    <v>1018</v>
    <v>69.099999999999994</v>
    <v>6095845000000</v>
    <v>Murata Manufacturing Co., Ltd.</v>
    <v>Murata Manufacturing Co., Ltd.</v>
    <v>69.099999999999994</v>
    <v>26.22</v>
    <v>69.099999999999994</v>
    <v>69.099999999999994</v>
    <v>675814300</v>
    <v>MUR1</v>
    <v>Murata Manufacturing Co., Ltd. (XFRA:MUR1)</v>
    <v>28</v>
    <v>1950</v>
  </rv>
  <rv s="4">
    <v>1019</v>
  </rv>
  <rv s="0">
    <v>https://www.bing.com/financeapi/forcetrigger?t=a2jsww&amp;q=OTCM%3aHNHPF&amp;form=skydnc</v>
    <v>Learn more on Bing</v>
  </rv>
  <rv s="17">
    <v>en-US</v>
    <v>a2jsww</v>
    <v>268435456</v>
    <v>1</v>
    <v>Powered by Refinitiv</v>
    <v>38</v>
    <v>HON HAI PRECISION INDUSTRY CO., LTD. (OTCM:HNHPF)</v>
    <v>8</v>
    <v>133</v>
    <v>Finance</v>
    <v>12</v>
    <v>9.18</v>
    <v>3.87</v>
    <v>1.1940999999999999</v>
    <v>0.27500000000000002</v>
    <v>3.3701000000000002E-2</v>
    <v>USD</v>
    <v>Hon Hai Precision Industry Co Ltd is a Taiwan-based company mainly engaged in the provision of various connectors, housings, radiators, assembled products and related products related to the information industry, communication industry, automation equipment industry, optoelectronics industry, precision machinery industry, automotive industry, and consumer electronics industry, as well as the manufacture and sale of network cable assembly and other products. The Company's products include components, modules and system assembly products in the fields of computers, modules and consumer electronics (3C) electronic products. The components include 3C connectors, wire-mounted products and other components. The modules include mechanical modules and electronic modules. The system assembly products include assembly of finished products of 3C products. The Company operates businesses in domestic and overseas markets.</v>
    <v>1290000</v>
    <v>OTC Markets</v>
    <v>OTCM</v>
    <v>OTCM</v>
    <v>No. 2, Tzu Yu Street, Tucheng District, NEW TAIPEI, NEW TAIPEI, 236 TW</v>
    <v>8.5</v>
    <v>Electronic Equipment &amp; Parts</v>
    <v>Stock</v>
    <v>44266.874418437503</v>
    <v>1021</v>
    <v>8.25</v>
    <v>1601175000000</v>
    <v>HON HAI PRECISION INDUSTRY CO., LTD.</v>
    <v>HON HAI PRECISION INDUSTRY CO., LTD.</v>
    <v>8.36</v>
    <v>8.16</v>
    <v>8.4350000000000005</v>
    <v>13862990000</v>
    <v>HNHPF</v>
    <v>HON HAI PRECISION INDUSTRY CO., LTD. (OTCM:HNHPF)</v>
    <v>90199</v>
    <v>1974</v>
  </rv>
  <rv s="4">
    <v>1022</v>
  </rv>
  <rv s="0">
    <v>http://en.wikipedia.org/wiki/Analog_Devices</v>
    <v>Wikipedia</v>
  </rv>
  <rv s="1">
    <v>0</v>
    <v>1024</v>
  </rv>
  <rv s="2">
    <v>6</v>
    <v>https://www.bing.com/th?id=AMMS_ffaa01ae66e7e7628ec9c602bc3eb58f&amp;qlt=95</v>
    <v>1025</v>
    <v>0</v>
    <v>https://www.bing.com/images/search?form=xlimg&amp;q=analog+devices</v>
    <v>Image of ANALOG DEVICES, INC.</v>
  </rv>
  <rv s="0">
    <v>https://www.bing.com/financeapi/forcetrigger?t=a1mvjc&amp;q=XNAS%3aADI&amp;form=skydnc</v>
    <v>Learn more on Bing</v>
  </rv>
  <rv s="24">
    <v>en-US</v>
    <v>a1mvjc</v>
    <v>268435456</v>
    <v>1</v>
    <v>Powered by Refinitiv</v>
    <v>66</v>
    <v>ANALOG DEVICES, INC. (XNAS:ADI)</v>
    <v>3</v>
    <v>67</v>
    <v>Finance</v>
    <v>58</v>
    <v>164.4</v>
    <v>79.075000000000003</v>
    <v>1.2992999999999999</v>
    <v>3.92</v>
    <v>1.0660000000000001E-2</v>
    <v>2.6646999999999997E-2</v>
    <v>1.61</v>
    <v>USD</v>
    <v>Analog Devices, Inc. (Analog Devices) designs, manufactures and markets a portfolio of solutions that leverage high-performance analog, mixed-signal and digital signal processing technology, including integrated circuits (ICs), algorithms, software and subsystems. Its products include Analog Products, Converters, Amplifiers/Radio Frequency, Other Analog, Power Management and Reference, and Digital Signal Processing Products. The Company is a supplier of data converter products. The Company is a supplier of high-performance amplifiers. Its analog product line also includes products of high performance radio frequency (RF) ICs. The Company's DSPs are used for high-speed numeric calculations. The Company offers its products for applications in various end markets, such as industrial, automotive, consumer and communications. The Company operates in the United States, Rest of North/South America, Europe, Japan and China.</v>
    <v>15900</v>
    <v>Nasdaq Stock Market</v>
    <v>XNAS</v>
    <v>XNAS</v>
    <v>ONE ANALOG WAY, WILMINGTON, MA, 01887 US</v>
    <v>152.12</v>
    <v>1026</v>
    <v>Semiconductors &amp; Semiconductor Equipment</v>
    <v>Stock</v>
    <v>44266.98107460625</v>
    <v>1027</v>
    <v>149.99</v>
    <v>54267960000</v>
    <v>ANALOG DEVICES, INC.</v>
    <v>ANALOG DEVICES, INC.</v>
    <v>150.35</v>
    <v>40.004600000000003</v>
    <v>147.11000000000001</v>
    <v>151.03</v>
    <v>152.63999999999999</v>
    <v>368893700</v>
    <v>ADI</v>
    <v>ANALOG DEVICES, INC. (XNAS:ADI)</v>
    <v>4462146</v>
    <v>3208465</v>
    <v>1965</v>
  </rv>
  <rv s="4">
    <v>1028</v>
  </rv>
  <rv s="0">
    <v>http://en.wikipedia.org/wiki/Dell_Technologies</v>
    <v>Wikipedia</v>
  </rv>
  <rv s="1">
    <v>0</v>
    <v>1030</v>
  </rv>
  <rv s="2">
    <v>6</v>
    <v>https://www.bing.com/th?id=AMMS_c72af46f9cba505f20fc452dc879412d&amp;qlt=95</v>
    <v>1031</v>
    <v>0</v>
    <v>https://www.bing.com/images/search?form=xlimg&amp;q=dell+technologies</v>
    <v>Image of DELL TECHNOLOGIES INC.</v>
  </rv>
  <rv s="0">
    <v>https://www.bing.com/financeapi/forcetrigger?t=a1retc&amp;q=XNYS%3aDELL&amp;form=skydnc</v>
    <v>Learn more on Bing</v>
  </rv>
  <rv s="24">
    <v>en-US</v>
    <v>a1retc</v>
    <v>268435456</v>
    <v>1</v>
    <v>Powered by Refinitiv</v>
    <v>66</v>
    <v>DELL TECHNOLOGIES INC. (XNYS:DELL)</v>
    <v>3</v>
    <v>67</v>
    <v>Finance</v>
    <v>61</v>
    <v>89.465000000000003</v>
    <v>25.51</v>
    <v>0.91990000000000005</v>
    <v>0.88</v>
    <v>8.8079999999999999E-3</v>
    <v>1.0036E-2</v>
    <v>0.78</v>
    <v>USD</v>
    <v>Dell Technologies Inc., formerly Denali Holding Inc., is a provider of information technology solutions. The Company operates through two segments: Client Solutions and Enterprise Solutions Group (ESG). The Client Solutions segment includes sales to commercial and consumer customers of desktops, thin client products and notebooks, as well as services and third-party software and peripherals closely tied to the sale of Client Solutions hardware. Its offerings include hardware, such as desktop personal computers, notebooks and tablets, and peripherals, such as monitors, printers and projectors, as well as third-party software and peripherals. It also offers cloud-enabled data analytics and infrastructure management services. The ESG segment includes servers, networking and storage, as well as services and third-party software and peripherals that are closely tied to the sale of ESG hardware. It designs, develops, manufactures, markets, sells and supports a range of products and services.</v>
    <v>165000</v>
    <v>New York Stock Exchange</v>
    <v>XNYS</v>
    <v>XNYS</v>
    <v>ONE DELL WAY, ROUND ROCK, TX, 78682 US</v>
    <v>89.465000000000003</v>
    <v>1032</v>
    <v>Computers, Phones &amp; Household Electronics</v>
    <v>Stock</v>
    <v>44266.911095022653</v>
    <v>1033</v>
    <v>88.01</v>
    <v>65742850000</v>
    <v>DELL TECHNOLOGIES INC.</v>
    <v>DELL TECHNOLOGIES INC.</v>
    <v>88.22</v>
    <v>20.966000000000001</v>
    <v>87.68</v>
    <v>88.56</v>
    <v>89.34</v>
    <v>749804400</v>
    <v>DELL</v>
    <v>DELL TECHNOLOGIES INC. (XNYS:DELL)</v>
    <v>3774586</v>
    <v>2604033</v>
    <v>2013</v>
  </rv>
  <rv s="4">
    <v>1034</v>
  </rv>
  <rv s="0">
    <v>http://it.wikipedia.org/wiki/Infineon_Technologies</v>
    <v>Wikipedia</v>
  </rv>
  <rv s="1">
    <v>0</v>
    <v>1036</v>
  </rv>
  <rv s="2">
    <v>6</v>
    <v>https://www.bing.com/th?id=AMMS_1b9b5b2bdd8dbadaadd41d0fd6b323d1&amp;qlt=95</v>
    <v>1037</v>
    <v>0</v>
    <v>https://www.bing.com/images/search?form=xlimg&amp;q=infineon+technologies</v>
    <v>Image of Infineon Technologies AG</v>
  </rv>
  <rv s="0">
    <v>https://www.bing.com/financeapi/forcetrigger?t=afsc4c&amp;q=XETR%3aIFX&amp;form=skydnc</v>
    <v>Learn more on Bing</v>
  </rv>
  <rv s="16">
    <v>en-US</v>
    <v>afsc4c</v>
    <v>268435456</v>
    <v>1</v>
    <v>Powered by Refinitiv</v>
    <v>34</v>
    <v>Infineon Technologies AG (XETR:IFX)</v>
    <v>3</v>
    <v>35</v>
    <v>Finance</v>
    <v>12</v>
    <v>36.96</v>
    <v>10.132</v>
    <v>1.4035</v>
    <v>1.1850000000000001</v>
    <v>3.6156000000000001E-2</v>
    <v>EUR</v>
    <v>Infineon Technologies AG is a Germany-based designer, developer and manufacturer of semiconductors and related system solutions. The Company operates through four segments: Automotive, Industrial Power Control, Power Management &amp; Multimarket, and Chip Card &amp; Security. The Automotive segment designs, develops, manufactures and markets semiconductors for use in automotive applications. The Industrial Power Control segment designs, develops, manufactures and markets semiconductors for the conversion of electric energy in the medium to high power range. The Power Management &amp; Multimarket segment designs, develops, manufactures and markets semiconductors for power supplies, and for mobile devices and cellular infrastructure, as well as offers a range of Class-D amplifiers for home audio applications. The Chip Card &amp; Security segment designs, develops, manufactures and markets hardware-based security products for card applications and connected systems.</v>
    <v>46665</v>
    <v>Xetra</v>
    <v>XETR</v>
    <v>XETR</v>
    <v>Am Campeon 1-15, NEUBIBERG, BAYERN, 85579 DE</v>
    <v>34.045000000000002</v>
    <v>1038</v>
    <v>Semiconductors &amp; Semiconductor Equipment</v>
    <v>Stock</v>
    <v>44266.8125</v>
    <v>1039</v>
    <v>33.020000000000003</v>
    <v>42801570000</v>
    <v>Infineon Technologies AG</v>
    <v>Infineon Technologies AG</v>
    <v>33.049999999999997</v>
    <v>116.78</v>
    <v>32.774999999999999</v>
    <v>33.96</v>
    <v>1305921000</v>
    <v>IFX</v>
    <v>Infineon Technologies AG (XETR:IFX)</v>
    <v>5085683</v>
  </rv>
  <rv s="4">
    <v>1040</v>
  </rv>
  <rv s="0">
    <v>http://en.wikipedia.org/wiki/NXP_Semiconductors</v>
    <v>Wikipedia</v>
  </rv>
  <rv s="1">
    <v>0</v>
    <v>1042</v>
  </rv>
  <rv s="2">
    <v>6</v>
    <v>https://www.bing.com/th?id=AMMS_a39f8f465985f36028cc6ede38d1c893&amp;qlt=95</v>
    <v>1043</v>
    <v>0</v>
    <v>https://www.bing.com/images/search?form=xlimg&amp;q=nxp+semiconductors</v>
    <v>Image of NXP Semiconductors NV</v>
  </rv>
  <rv s="0">
    <v>https://www.bing.com/financeapi/forcetrigger?t=a1yy2w&amp;q=XNAS%3aNXPI&amp;form=skydnc</v>
    <v>Learn more on Bing</v>
  </rv>
  <rv s="24">
    <v>en-US</v>
    <v>a1yy2w</v>
    <v>268435456</v>
    <v>1</v>
    <v>Powered by Refinitiv</v>
    <v>66</v>
    <v>NXP Semiconductors NV (XNAS:NXPI)</v>
    <v>3</v>
    <v>67</v>
    <v>Finance</v>
    <v>58</v>
    <v>200.19</v>
    <v>58.41</v>
    <v>1.4631000000000001</v>
    <v>8.07</v>
    <v>5.836E-3</v>
    <v>4.4726000000000002E-2</v>
    <v>1.1000000000000001</v>
    <v>USD</v>
    <v>NXP Semiconductors N.V. (NXP) is a holding company. The Company operates as a semiconductor company. The Company provides high performance mixed signal and standard product solutions. The Company's segments are High Performance Mixed Signal (HPMS), Standard Products (SP), and Corporate and Other. Its product solutions are used in a range of end-market applications, including automotive, personal security and identification, wireless and wireline infrastructure, mobile communications, multi-market industrial, consumer and computing. It engages with global original equipment manufacturers (OEMs) and sells products in all geographic regions. NXP's HPMS segment includes business lines, such as Automotive, Secure Identification Solutions (SIS), Secure Connected Devices (SCD), and Secure Interfaces and Infrastructure (SI&amp;I). The Company's SP segment supplies a range of standard semiconductor components, such as small signal discretes and power discretes.</v>
    <v>29000</v>
    <v>Nasdaq Stock Market</v>
    <v>XNAS</v>
    <v>XNAS</v>
    <v>High Tech Campus 60, EINDHOVEN, NOORD-BRABANT, 5656 AG NL</v>
    <v>189.48939999999999</v>
    <v>1044</v>
    <v>Semiconductors &amp; Semiconductor Equipment</v>
    <v>Stock</v>
    <v>44267.037230381247</v>
    <v>1045</v>
    <v>185.03</v>
    <v>49980590000</v>
    <v>NXP Semiconductors NV</v>
    <v>NXP Semiconductors NV</v>
    <v>186.69</v>
    <v>1552.1759999999999</v>
    <v>180.43</v>
    <v>188.5</v>
    <v>189.6</v>
    <v>277008200</v>
    <v>NXPI</v>
    <v>NXP Semiconductors NV (XNAS:NXPI)</v>
    <v>3206896</v>
    <v>2969522</v>
    <v>2006</v>
  </rv>
  <rv s="4">
    <v>1046</v>
  </rv>
  <rv s="0">
    <v>http://en.wikipedia.org/wiki/KLA_Corporation</v>
    <v>Wikipedia</v>
  </rv>
  <rv s="1">
    <v>0</v>
    <v>1048</v>
  </rv>
  <rv s="2">
    <v>6</v>
    <v>https://www.bing.com/th?id=AMMS_e9546d6320b8eb24c9c7684ff75d32e1&amp;qlt=95</v>
    <v>1049</v>
    <v>0</v>
    <v>https://www.bing.com/images/search?form=xlimg&amp;q=kla+tencor</v>
    <v>Image of KLA Corporation</v>
  </rv>
  <rv s="0">
    <v>https://www.bing.com/financeapi/forcetrigger?t=a1wjkr&amp;q=XNAS%3aKLAC&amp;form=skydnc</v>
    <v>Learn more on Bing</v>
  </rv>
  <rv s="24">
    <v>en-US</v>
    <v>a1wjkr</v>
    <v>268435456</v>
    <v>1</v>
    <v>Powered by Refinitiv</v>
    <v>66</v>
    <v>KLA Corporation (XNAS:KLAC)</v>
    <v>3</v>
    <v>67</v>
    <v>Finance</v>
    <v>58</v>
    <v>342.21</v>
    <v>110.19</v>
    <v>1.2625999999999999</v>
    <v>12.91</v>
    <v>1.4643999999999999E-2</v>
    <v>4.5545999999999996E-2</v>
    <v>4.34</v>
    <v>USD</v>
    <v>KLA Corporation (KLA), formerly KLA-Tencor Corporation, is a supplier of process control and yield management solutions for the semiconductor and related nanoelectronics industries. The Company's products are also used in a number of other high technology industries, including the packaging, light emitting diode (LED), power devices, compound semiconductor, and data storage industries, as well as general materials research. Its products and services are used by bare wafer, integrated circuit (IC), lithography reticle (reticle or mask) and disk manufacturers around the world. Its inspection and metrology products and related offerings are categorized in various groups, including Chip and Wafer Manufacturing, Reticle Manufacturing, Packaging Manufacturing, Compound Semiconductor, Power Device, LED and microelectromechanical systems (MEMS)Manufacturing, General Purpose/Lab Applications, K-T Pro and K-T Services. It provides refurbished KLA tools as service and support for its products.</v>
    <v>10600</v>
    <v>Nasdaq Stock Market</v>
    <v>XNAS</v>
    <v>XNAS</v>
    <v>1 Technology Dr, MILPITAS, CA, 95035-7916 US</v>
    <v>301.96910000000003</v>
    <v>1050</v>
    <v>Semiconductors &amp; Semiconductor Equipment</v>
    <v>Stock</v>
    <v>44267.003863298436</v>
    <v>1051</v>
    <v>290</v>
    <v>43672460000</v>
    <v>KLA Corporation</v>
    <v>KLA Corporation</v>
    <v>294.05220000000003</v>
    <v>33.836100000000002</v>
    <v>283.45</v>
    <v>296.36</v>
    <v>300.7</v>
    <v>154074600</v>
    <v>KLAC</v>
    <v>KLA Corporation (XNAS:KLAC)</v>
    <v>1709699</v>
    <v>1369993</v>
    <v>1975</v>
  </rv>
  <rv s="4">
    <v>1052</v>
  </rv>
  <rv s="0">
    <v>http://fr.wikipedia.org/wiki/TE_Connectivity</v>
    <v>Wikipedia</v>
  </rv>
  <rv s="1">
    <v>0</v>
    <v>1054</v>
  </rv>
  <rv s="2">
    <v>6</v>
    <v>https://www.bing.com/th?id=AMMS_e83e68f97f5001b753ff93f8a5154da3&amp;qlt=95</v>
    <v>1055</v>
    <v>0</v>
    <v>https://www.bing.com/images/search?form=xlimg&amp;q=te+connectivity</v>
    <v>Image of TE Connectivity SA</v>
  </rv>
  <rv s="0">
    <v>https://www.bing.com/financeapi/forcetrigger?t=a244dm&amp;q=XNYS%3aTEL&amp;form=skydnc</v>
    <v>Learn more on Bing</v>
  </rv>
  <rv s="24">
    <v>en-US</v>
    <v>a244dm</v>
    <v>268435456</v>
    <v>1</v>
    <v>Powered by Refinitiv</v>
    <v>66</v>
    <v>TE Connectivity SA (XNYS:TEL)</v>
    <v>3</v>
    <v>67</v>
    <v>Finance</v>
    <v>58</v>
    <v>135.53</v>
    <v>48.62</v>
    <v>1.3815</v>
    <v>1.57</v>
    <v>6.4559999999999999E-3</v>
    <v>1.2069000000000002E-2</v>
    <v>0.85</v>
    <v>USD</v>
    <v>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v>
    <v>82000</v>
    <v>New York Stock Exchange</v>
    <v>XNYS</v>
    <v>XNYS</v>
    <v>Muehlenstrasse 26, SCHAFFHAUSEN, SCHAFFHAUSEN, 8200 CH</v>
    <v>132.4</v>
    <v>1056</v>
    <v>Machinery, Equipment &amp; Components</v>
    <v>Stock</v>
    <v>44266.957912638281</v>
    <v>1057</v>
    <v>130.66999999999999</v>
    <v>43045320000</v>
    <v>TE Connectivity SA</v>
    <v>TE Connectivity SA</v>
    <v>131.47999999999999</v>
    <v>453.85910000000001</v>
    <v>130.09</v>
    <v>131.66</v>
    <v>132.51</v>
    <v>330888800</v>
    <v>TEL</v>
    <v>TE Connectivity SA (XNYS:TEL)</v>
    <v>1349663</v>
    <v>1727608</v>
    <v>2009</v>
  </rv>
  <rv s="4">
    <v>1058</v>
  </rv>
  <rv s="0">
    <v>https://www.bing.com/financeapi/forcetrigger?t=a1xdvh&amp;q=XNAS%3aMCHP&amp;form=skydnc</v>
    <v>Learn more on Bing</v>
  </rv>
  <rv s="21">
    <v>en-US</v>
    <v>a1xdvh</v>
    <v>268435456</v>
    <v>1</v>
    <v>Powered by Refinitiv</v>
    <v>56</v>
    <v>MICROCHIP TECHNOLOGY INCORPORATED (XNAS:MCHP)</v>
    <v>8</v>
    <v>57</v>
    <v>Finance</v>
    <v>58</v>
    <v>166.67</v>
    <v>53.15</v>
    <v>1.7257</v>
    <v>6.89</v>
    <v>1.957E-3</v>
    <v>4.8755E-2</v>
    <v>0.28999999999999998</v>
    <v>USD</v>
    <v>Microchip Technology Incorporated is engaged in developing, manufacturing and selling specialized semiconductor products used by its customers for a range of embedded control applications. The Company operates through two segments: semiconductor products and technology licensing. In the semiconductor products segment, the Company designs, develops, manufactures and markets microcontrollers, development tools and analog, interface, mixed signal and timing products. Its functional activities include sales, marketing, manufacturing, information technology, human resources, legal and finance. Its product portfolio comprises general purpose and specialized 8-bit, 16-bit, and 32-bit microcontrollers, a spectrum of linear, mixed-signal, power management, thermal management, radio frequency (RF), timing, safety, security, wired connectivity and wireless connectivity devices, as well as serial electrically erasable programmable read-only memories (EEPROMs) and serial flash memories.</v>
    <v>18000</v>
    <v>Nasdaq Stock Market</v>
    <v>XNAS</v>
    <v>XNAS</v>
    <v>2355 W CHANDLER BLVD, CHANDLER, AZ, 85224-6199 US</v>
    <v>149.44999999999999</v>
    <v>Semiconductors &amp; Semiconductor Equipment</v>
    <v>Stock</v>
    <v>44267.040914375</v>
    <v>1060</v>
    <v>145</v>
    <v>38052110000</v>
    <v>MICROCHIP TECHNOLOGY INCORPORATED</v>
    <v>MICROCHIP TECHNOLOGY INCORPORATED</v>
    <v>145.85</v>
    <v>116.3408</v>
    <v>141.32</v>
    <v>148.21</v>
    <v>148.5</v>
    <v>269262000</v>
    <v>MCHP</v>
    <v>MICROCHIP TECHNOLOGY INCORPORATED (XNAS:MCHP)</v>
    <v>2758458</v>
    <v>2530460</v>
    <v>1989</v>
  </rv>
  <rv s="4">
    <v>1061</v>
  </rv>
  <rv s="0">
    <v>http://en.wikipedia.org/wiki/Amphenol</v>
    <v>Wikipedia</v>
  </rv>
  <rv s="1">
    <v>0</v>
    <v>1063</v>
  </rv>
  <rv s="2">
    <v>6</v>
    <v>https://www.bing.com/th?id=AMMS_da0ce77d2574ac7067592f41408f3caa&amp;qlt=95</v>
    <v>1064</v>
    <v>0</v>
    <v>https://www.bing.com/images/search?form=xlimg&amp;q=amphenol</v>
    <v>Image of AMPHENOL CORPORATION</v>
  </rv>
  <rv s="0">
    <v>https://www.bing.com/financeapi/forcetrigger?t=a1nllh&amp;q=XNYS%3aAPH&amp;form=skydnc</v>
    <v>Learn more on Bing</v>
  </rv>
  <rv s="24">
    <v>en-US</v>
    <v>a1nllh</v>
    <v>268435456</v>
    <v>1</v>
    <v>Powered by Refinitiv</v>
    <v>66</v>
    <v>AMPHENOL CORPORATION (XNYS:APH)</v>
    <v>3</v>
    <v>67</v>
    <v>Finance</v>
    <v>58</v>
    <v>69.099999999999994</v>
    <v>31.524999999999999</v>
    <v>1.2656000000000001</v>
    <v>1.83</v>
    <v>-1.2516000000000001E-2</v>
    <v>2.9472999999999999E-2</v>
    <v>-0.8</v>
    <v>USD</v>
    <v>Amphenol Corporation (Amphenol) is a designer, manufacturer and marketer of electrical, electronic and fiber optic connectors, interconnect systems, antennas, sensors and sensor- based products, and coaxial and specialty cable. The Company operates through two segments, which include Interconnect Products and Assemblies, and Cable Products and Solutions. Its Interconnect Product and Assemblies segment primarily is engaged in designing, manufacturing and marketing a range of connector and connector systems, value-add products, and other products, including antennas and sensors, used in a range of applications in various set of end markets. Its Cable Products and Solutions segment primarily engages in designing, manufacturing and marketing cables, value-added products and components for use primarily in the broadband communications and information technology markets. It designs, manufactures and assembles its products at facilities in the Americas, Europe, Asia, Australia and Africa.</v>
    <v>80000</v>
    <v>New York Stock Exchange</v>
    <v>XNYS</v>
    <v>XNYS</v>
    <v>358 HALL AVE, WALLINGFORD, CT, 06492-3574 US</v>
    <v>64.05</v>
    <v>1065</v>
    <v>Electronic Equipment &amp; Parts</v>
    <v>Stock</v>
    <v>44267.039663992968</v>
    <v>1066</v>
    <v>62.71</v>
    <v>37201440000</v>
    <v>AMPHENOL CORPORATION</v>
    <v>AMPHENOL CORPORATION</v>
    <v>63.11</v>
    <v>32.7072</v>
    <v>62.09</v>
    <v>63.92</v>
    <v>63.12</v>
    <v>599153400</v>
    <v>APH</v>
    <v>AMPHENOL CORPORATION (XNYS:APH)</v>
    <v>3567651</v>
    <v>2956547</v>
    <v>1986</v>
  </rv>
  <rv s="4">
    <v>1067</v>
  </rv>
  <rv s="0">
    <v>http://en.wikipedia.org/wiki/Ericsson</v>
    <v>Wikipedia</v>
  </rv>
  <rv s="1">
    <v>0</v>
    <v>1069</v>
  </rv>
  <rv s="2">
    <v>6</v>
    <v>https://www.bing.com/th?id=AMMS_a7bbcf0fee31ae26f887a64a8aa6bd95&amp;qlt=95</v>
    <v>1070</v>
    <v>0</v>
    <v>https://www.bing.com/images/search?form=xlimg&amp;q=ericsson</v>
    <v>Image of Telefonaktiebolaget LM Ericsson</v>
  </rv>
  <rv s="0">
    <v>https://www.bing.com/financeapi/forcetrigger?t=a1s61h&amp;q=XNAS%3aERIC&amp;form=skydnc</v>
    <v>Learn more on Bing</v>
  </rv>
  <rv s="27">
    <v>en-US</v>
    <v>a1s61h</v>
    <v>268435456</v>
    <v>1</v>
    <v>Powered by Refinitiv</v>
    <v>72</v>
    <v>Telefonaktiebolaget LM Ericsson (XNAS:ERIC)</v>
    <v>3</v>
    <v>134</v>
    <v>Finance</v>
    <v>58</v>
    <v>15.315</v>
    <v>6.15</v>
    <v>0.45340000000000003</v>
    <v>0.86</v>
    <v>7.4459999999999999E-4</v>
    <v>6.8417000000000006E-2</v>
    <v>0.01</v>
    <v>USD</v>
    <v>Telefonaktiebolaget LM Ericsson (Ericsson) provides infrastructure, services and software to the telecommunication industry and other sectors. The Company's segments include Networks, IT &amp; Cloud and Media. The Networks segment consists of two business units: Network Products and Network Services. The overall focus is on evolving and managing access networks, including the development of hardware and software for radio access and transport networks. The IT &amp; Cloud business includes two business units: IT &amp; Cloud Products and IT &amp; Cloud Services. The focus in IT &amp; Cloud is to help telecom operators and selected enterprises through the digital transformations ahead. It develops and delivers software-based solutions for television and media and combines a product portfolio that spans the television value chain, with systems integration and managed services. The portfolio includes compression, content publishing through set-top box or pure over-the-top, content delivery and analytics.</v>
    <v>100824</v>
    <v>Nasdaq Stock Market</v>
    <v>XNAS</v>
    <v>XNAS</v>
    <v>Torshamnsgatan 21, STOCKHOLM, STOCKHOLM, 164 40 SE</v>
    <v>13.43</v>
    <v>1071</v>
    <v>Communications &amp; Networking</v>
    <v>Stock</v>
    <v>44267.040094571094</v>
    <v>1072</v>
    <v>13.074999999999999</v>
    <v>360730300000</v>
    <v>Telefonaktiebolaget LM Ericsson</v>
    <v>Telefonaktiebolaget LM Ericsson</v>
    <v>13.11</v>
    <v>20.977799999999998</v>
    <v>12.57</v>
    <v>13.43</v>
    <v>13.44</v>
    <v>3334152000</v>
    <v>ERIC</v>
    <v>Telefonaktiebolaget LM Ericsson (XNAS:ERIC)</v>
    <v>8783623</v>
    <v>6270115</v>
  </rv>
  <rv s="4">
    <v>1073</v>
  </rv>
  <rv s="0">
    <v>http://ja.wikipedia.org/wiki/STマイクロエレクトロニクス</v>
    <v>Wikipedia</v>
  </rv>
  <rv s="1">
    <v>104</v>
    <v>1075</v>
  </rv>
  <rv s="2">
    <v>6</v>
    <v>https://www.bing.com/th?id=AMMS_bba22a9306d7cb7ce8cfe5492e208b59&amp;qlt=95</v>
    <v>1076</v>
    <v>0</v>
    <v>https://www.bing.com/images/search?form=xlimg&amp;q=stmicroelectronics</v>
    <v>Image of STMicroelectronics NV</v>
  </rv>
  <rv s="0">
    <v>https://www.bing.com/financeapi/forcetrigger?t=a23pkr&amp;q=XNYS%3aSTM&amp;form=skydnc</v>
    <v>Learn more on Bing</v>
  </rv>
  <rv s="24">
    <v>en-US</v>
    <v>a23pkr</v>
    <v>268435456</v>
    <v>1</v>
    <v>Powered by Refinitiv</v>
    <v>66</v>
    <v>STMicroelectronics NV (XNYS:STM)</v>
    <v>3</v>
    <v>67</v>
    <v>Finance</v>
    <v>58</v>
    <v>43.018700000000003</v>
    <v>14.67</v>
    <v>1.2125999999999999</v>
    <v>1.51</v>
    <v>4.9830000000000004E-3</v>
    <v>4.3629000000000001E-2</v>
    <v>0.18</v>
    <v>USD</v>
    <v>STMicroelectronics N.V. is a Switzerland-based semiconductor company. It designs, develops, manufactures and markets a range of products, including discrete and standard commodity components, and application-specific integrated circuits (ASICs) for analog, digital and mixed-signal applications. The Company's segments include Automotive and Discrete Group (ADG), Analog, MEMS and Sensors Group (AMS), and Microcontrollers and Digital ICs Group (MDG). The ADG segment comprises all dedicated automotive Integrated Circuits (ICs), and discrete and power transistor products. The AMS segment includes low-power analog ICs for all markets, smart power products; Touch Screen Controllers, Low Power Connectivity solutions for Internet of Things (IoT), and power conversion products, among others. The AMS segment comprises general purpose and secure microcontrollers, and Electrically Erasable Programmable Read-Only Memory memories.</v>
    <v>45554</v>
    <v>New York Stock Exchange</v>
    <v>XNYS</v>
    <v>XNYS</v>
    <v>39 Chemin du Champ des Filles, PLAN-LES-OUATES, GENEVE, 1228 CH</v>
    <v>36.33</v>
    <v>1077</v>
    <v>Semiconductors &amp; Semiconductor Equipment</v>
    <v>Stock</v>
    <v>44267.041511376563</v>
    <v>1078</v>
    <v>35.729999999999997</v>
    <v>26464880000</v>
    <v>STMicroelectronics NV</v>
    <v>STMicroelectronics NV</v>
    <v>36.159999999999997</v>
    <v>30.209</v>
    <v>34.61</v>
    <v>36.119999999999997</v>
    <v>36.299999999999997</v>
    <v>911204400</v>
    <v>STM</v>
    <v>STMicroelectronics NV (XNYS:STM)</v>
    <v>2495728</v>
    <v>2971612</v>
    <v>1987</v>
  </rv>
  <rv s="4">
    <v>1079</v>
  </rv>
  <rv s="0">
    <v>http://en.wikipedia.org/wiki/Marvell_Technology_Group</v>
    <v>Wikipedia</v>
  </rv>
  <rv s="1">
    <v>0</v>
    <v>1081</v>
  </rv>
  <rv s="2">
    <v>6</v>
    <v>https://www.bing.com/th?id=AMMS_b35fcc9c3313e4aa045eb5e5889a2cb2&amp;qlt=95</v>
    <v>1082</v>
    <v>0</v>
    <v>https://www.bing.com/images/search?form=xlimg&amp;q=marvell+technology+group</v>
    <v>Image of MARVELL TECHNOLOGY GROUP LTD.</v>
  </rv>
  <rv s="0">
    <v>https://www.bing.com/financeapi/forcetrigger?t=a1xygh&amp;q=XNAS%3aMRVL&amp;form=skydnc</v>
    <v>Learn more on Bing</v>
  </rv>
  <rv s="24">
    <v>en-US</v>
    <v>a1xygh</v>
    <v>268435456</v>
    <v>1</v>
    <v>Powered by Refinitiv</v>
    <v>66</v>
    <v>MARVELL TECHNOLOGY GROUP LTD. (XNAS:MRVL)</v>
    <v>3</v>
    <v>67</v>
    <v>Finance</v>
    <v>61</v>
    <v>55.7</v>
    <v>16.45</v>
    <v>1.1585000000000001</v>
    <v>3.46</v>
    <v>7.5589999999999997E-3</v>
    <v>8.0765999999999991E-2</v>
    <v>0.35</v>
    <v>USD</v>
    <v>Marvell Technology Group Ltd. is a semiconductor provider of application-specific standard products. The Company is engaged in the design, development and sale of integrated circuits. The Company develops System-on-a-Chip (SoC) devices. It also develops integrated hardware platforms along with software that incorporates digital computing technologies designed and configured to provide an optimized computing solution. Its product portfolio includes devices for storage, networking and connectivity. In storage, it is engaged in data storage controller solutions spanning consumer, mobile, desktop and enterprise markets. Its storage solutions enable customers to engineer products for hard disk drives and solid state drives. Its networking products address end markets in cloud, enterprise, small and medium business and service provider networks. It offers a complete spectrum of semiconductor solutions spanning fifth generation (5G), data center, enterprise and automotive applications</v>
    <v>5633</v>
    <v>Nasdaq Stock Market</v>
    <v>XNAS</v>
    <v>XNAS</v>
    <v>Canon's Court, 22 Victoria Street, HAMILTON, HM 12 BM</v>
    <v>46.65</v>
    <v>1083</v>
    <v>Semiconductors &amp; Semiconductor Equipment</v>
    <v>Stock</v>
    <v>44266.934022256253</v>
    <v>1084</v>
    <v>44.28</v>
    <v>28779910000</v>
    <v>MARVELL TECHNOLOGY GROUP LTD.</v>
    <v>MARVELL TECHNOLOGY GROUP LTD.</v>
    <v>44.55</v>
    <v>22.982299999999999</v>
    <v>42.84</v>
    <v>46.3</v>
    <v>46.65</v>
    <v>671800000</v>
    <v>MRVL</v>
    <v>MARVELL TECHNOLOGY GROUP LTD. (XNAS:MRVL)</v>
    <v>18895349</v>
    <v>12997178</v>
    <v>1995</v>
  </rv>
  <rv s="4">
    <v>1085</v>
  </rv>
  <rv s="0">
    <v>http://en.wikipedia.org/wiki/Xilinx</v>
    <v>Wikipedia</v>
  </rv>
  <rv s="1">
    <v>0</v>
    <v>1087</v>
  </rv>
  <rv s="2">
    <v>6</v>
    <v>https://www.bing.com/th?id=AMMS_1e4ba6450fd78823aee810c8310ef848&amp;qlt=95</v>
    <v>1088</v>
    <v>0</v>
    <v>https://www.bing.com/images/search?form=xlimg&amp;q=xilinx</v>
    <v>Image of XILINX, INC.</v>
  </rv>
  <rv s="0">
    <v>https://www.bing.com/financeapi/forcetrigger?t=a2683m&amp;q=XNAS%3aXLNX&amp;form=skydnc</v>
    <v>Learn more on Bing</v>
  </rv>
  <rv s="24">
    <v>en-US</v>
    <v>a2683m</v>
    <v>268435456</v>
    <v>1</v>
    <v>Powered by Refinitiv</v>
    <v>66</v>
    <v>XILINX, INC. (XNAS:XLNX)</v>
    <v>3</v>
    <v>67</v>
    <v>Finance</v>
    <v>58</v>
    <v>154.93</v>
    <v>67.680000000000007</v>
    <v>1.0425</v>
    <v>7.35</v>
    <v>8.7239999999999991E-3</v>
    <v>6.1900000000000004E-2</v>
    <v>1.1000000000000001</v>
    <v>USD</v>
    <v>Xilinx, Inc. (Xilinx) is engaged in designing and developing programmable devices and associated technologies. The Company's programmable devices and associated technologies include integrated circuits (ICs) in the form of programmable logic devices (PLDs), including programmable System on Chips (SoCs) and three-dimensional ICs (3D ICs); software design tools to program the PLDs; targeted reference designs; printed circuit boards, and intellectual property (IP), which consists of Xilinx, and various third-party verification and IP cores. The Company provides design services, customer training, field engineering and technical support. Its PLDs include field programmable gate arrays (FPGAs), complex programmable logic devices (CPLDs) that its customers program to perform desired logic functions, and programmable SoCs, which combine (Advanced reduced instruction set computing (RISC) Machines (ARM)) processor-based systems with programmable logic in a single device.</v>
    <v>4891</v>
    <v>Nasdaq Stock Market</v>
    <v>XNAS</v>
    <v>XNAS</v>
    <v>2100 LOGIC DR, SAN JOSE, CA, 95124-3450 US</v>
    <v>127.06</v>
    <v>1089</v>
    <v>Semiconductors &amp; Semiconductor Equipment</v>
    <v>Stock</v>
    <v>44267.040904698435</v>
    <v>1090</v>
    <v>121.7607</v>
    <v>29182340000</v>
    <v>XILINX, INC.</v>
    <v>XILINX, INC.</v>
    <v>122.02</v>
    <v>50.441000000000003</v>
    <v>118.74</v>
    <v>126.09</v>
    <v>127.19</v>
    <v>245766700</v>
    <v>XLNX</v>
    <v>XILINX, INC. (XNAS:XLNX)</v>
    <v>3624833</v>
    <v>2278282</v>
    <v>1990</v>
  </rv>
  <rv s="4">
    <v>1091</v>
  </rv>
  <rv s="0">
    <v>http://en.wikipedia.org/wiki/Hewlett-Packard</v>
    <v>Wikipedia</v>
  </rv>
  <rv s="1">
    <v>0</v>
    <v>1093</v>
  </rv>
  <rv s="2">
    <v>6</v>
    <v>https://www.bing.com/th?id=AMMS_98757b1e7b158827481b7c629463c21b&amp;qlt=95</v>
    <v>1094</v>
    <v>0</v>
    <v>https://www.bing.com/images/search?form=xlimg&amp;q=hp+company</v>
    <v>Image of HP INC.</v>
  </rv>
  <rv s="0">
    <v>https://www.bing.com/financeapi/forcetrigger?t=a1uu5r&amp;q=XNYS%3aHPQ&amp;form=skydnc</v>
    <v>Learn more on Bing</v>
  </rv>
  <rv s="24">
    <v>en-US</v>
    <v>a1uu5r</v>
    <v>268435456</v>
    <v>1</v>
    <v>Powered by Refinitiv</v>
    <v>66</v>
    <v>HP INC. (XNYS:HPQ)</v>
    <v>3</v>
    <v>67</v>
    <v>Finance</v>
    <v>58</v>
    <v>30.68</v>
    <v>12.54</v>
    <v>1.0172000000000001</v>
    <v>0.08</v>
    <v>3.2960000000000004E-4</v>
    <v>2.6440000000000001E-3</v>
    <v>0.01</v>
    <v>USD</v>
    <v>HP Inc. is a provider of products, technologies, software, solutions and services to individual consumers, small- and medium-sized businesses, and enterprises, including customers in the government, health and education sectors. The Company provides personal computing and other access devices, imaging and printing products, and related technologies, solutions and services. Its segments include Personal Systems, Printing and Corporate Investments. The Personal Systems segment provides Commercial personal computers (PCs), Consumer PCs, workstations, thin clients, Commercial tablets and mobility devices, retail point-of-sale systems, displays and other accessories, software, support and services for the commercial and consumer markets. The Printing segment provides consumer and commercial printer hardware, supplies, media, solutions and services, as well as scanning devices. The Corporate Investments segment includes the operations of HP Labs and certain business incubation projects.</v>
    <v>53000</v>
    <v>New York Stock Exchange</v>
    <v>XNYS</v>
    <v>XNYS</v>
    <v>1501 Page Mill Rd, PALO ALTO, CA, 94304-1126 US</v>
    <v>30.48</v>
    <v>1095</v>
    <v>Computers, Phones &amp; Household Electronics</v>
    <v>Stock</v>
    <v>44267.015280682812</v>
    <v>1096</v>
    <v>29.97</v>
    <v>37722070000</v>
    <v>HP INC.</v>
    <v>HP INC.</v>
    <v>30.37</v>
    <v>12.8308</v>
    <v>30.26</v>
    <v>30.34</v>
    <v>30.35</v>
    <v>1246598000</v>
    <v>HPQ</v>
    <v>HP INC. (XNYS:HPQ)</v>
    <v>10122474</v>
    <v>10418346</v>
    <v>1998</v>
  </rv>
  <rv s="4">
    <v>1097</v>
  </rv>
  <rv s="0">
    <v>http://en.wikipedia.org/wiki/Motorola_Solutions</v>
    <v>Wikipedia</v>
  </rv>
  <rv s="1">
    <v>0</v>
    <v>1099</v>
  </rv>
  <rv s="2">
    <v>6</v>
    <v>https://www.bing.com/th?id=AMMS_f9ebc7677cd4a572ea3188b87407b343&amp;qlt=95</v>
    <v>1100</v>
    <v>0</v>
    <v>https://www.bing.com/images/search?form=xlimg&amp;q=motorola+solutions</v>
    <v>Image of MOTOROLA SOLUTIONS, INC.</v>
  </rv>
  <rv s="0">
    <v>https://www.bing.com/financeapi/forcetrigger?t=a1xzr7&amp;q=XNYS%3aMSI&amp;form=skydnc</v>
    <v>Learn more on Bing</v>
  </rv>
  <rv s="24">
    <v>en-US</v>
    <v>a1xzr7</v>
    <v>268435456</v>
    <v>1</v>
    <v>Powered by Refinitiv</v>
    <v>66</v>
    <v>MOTOROLA SOLUTIONS, INC. (XNYS:MSI)</v>
    <v>3</v>
    <v>67</v>
    <v>Finance</v>
    <v>58</v>
    <v>184.88</v>
    <v>120.77</v>
    <v>0.77790000000000004</v>
    <v>0.77</v>
    <v>0</v>
    <v>4.3319999999999999E-3</v>
    <v>0</v>
    <v>USD</v>
    <v>Motorola Solutions, Inc. provides communications and analytics solutions. The Company offers communications, command center software and video security and analytics, supported by managed and support services. Its segments include Products and Systems Integration Segment, and Software and Services Segment. The Products and Systems Integration segment offers a portfolio of devices, including land mobile radio (LMR) handsets, infrastructure and accessories, as well as video security devices and infrastructure. The Products and Systems Integration segment also includes the implementation and integration of systems, devices and applications. The Software and Services segment has Software and Services product lines. Software includes a public safety and enterprise command center software suite, unified communications applications, and video software solutions. Services includes a range of service offerings including repair, technical support and maintenance.</v>
    <v>18000</v>
    <v>New York Stock Exchange</v>
    <v>XNYS</v>
    <v>XNYS</v>
    <v>500 W Monroe St, CHICAGO, IL, 60661-3671 US</v>
    <v>180.53</v>
    <v>1101</v>
    <v>Communications &amp; Networking</v>
    <v>Stock</v>
    <v>44267.000000034372</v>
    <v>1102</v>
    <v>177.72</v>
    <v>30046470000</v>
    <v>MOTOROLA SOLUTIONS, INC.</v>
    <v>MOTOROLA SOLUTIONS, INC.</v>
    <v>178.32</v>
    <v>32.622199999999999</v>
    <v>177.76</v>
    <v>178.53</v>
    <v>178.53</v>
    <v>169028300</v>
    <v>MSI</v>
    <v>MOTOROLA SOLUTIONS, INC. (XNYS:MSI)</v>
    <v>532786</v>
    <v>732303</v>
    <v>1973</v>
  </rv>
  <rv s="4">
    <v>1103</v>
  </rv>
  <rv s="0">
    <v>http://en.wikipedia.org/wiki/Corning_Inc.</v>
    <v>Wikipedia</v>
  </rv>
  <rv s="1">
    <v>0</v>
    <v>1105</v>
  </rv>
  <rv s="2">
    <v>6</v>
    <v>https://www.bing.com/th?id=AMMS_d9a743d0efdc8374303fd46c454235b1&amp;qlt=95</v>
    <v>1106</v>
    <v>0</v>
    <v>https://www.bing.com/images/search?form=xlimg&amp;q=corning+inc.</v>
    <v>Image of CORNING INCORPORATED</v>
  </rv>
  <rv s="0">
    <v>https://www.bing.com/financeapi/forcetrigger?t=a1tym7&amp;q=XNYS%3aGLW&amp;form=skydnc</v>
    <v>Learn more on Bing</v>
  </rv>
  <rv s="24">
    <v>en-US</v>
    <v>a1tym7</v>
    <v>268435456</v>
    <v>1</v>
    <v>Powered by Refinitiv</v>
    <v>66</v>
    <v>CORNING INCORPORATED (XNYS:GLW)</v>
    <v>3</v>
    <v>67</v>
    <v>Finance</v>
    <v>58</v>
    <v>40</v>
    <v>17.440000000000001</v>
    <v>1.1645000000000001</v>
    <v>1.03</v>
    <v>7.5000000000000002E-4</v>
    <v>2.6431E-2</v>
    <v>0.03</v>
    <v>USD</v>
    <v>Corning Incorporated is engaged in manufacturing specialty glass and ceramics. The Company's segments include Display Technologies, Optical Communications, Environmental Technologies, Specialty Materials, Life Sciences and All Other.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Specialty Materials segment manufactures products that provide more than 150 material formulations for glass, glass ceramics and fluoride crystals. The Environmental Technologies segment manufactures ceramic substrates and filters for automotive and diesel applications. The Life Sciences segment manufactures glass and plastic labware, equipment, media, serum and reagents enabling workflow solutions for drug discovery and bioproduction.</v>
    <v>50110</v>
    <v>New York Stock Exchange</v>
    <v>XNYS</v>
    <v>XNYS</v>
    <v>1 Riverfront Plz, CORNING, NY, 14831-0001 US</v>
    <v>40</v>
    <v>1107</v>
    <v>Electronic Equipment &amp; Parts</v>
    <v>Stock</v>
    <v>44266.996524930466</v>
    <v>1108</v>
    <v>39.24</v>
    <v>29943300000</v>
    <v>CORNING INCORPORATED</v>
    <v>CORNING INCORPORATED</v>
    <v>39.24</v>
    <v>82.752300000000005</v>
    <v>38.97</v>
    <v>40</v>
    <v>40.03</v>
    <v>768367900</v>
    <v>GLW</v>
    <v>CORNING INCORPORATED (XNYS:GLW)</v>
    <v>5959605</v>
    <v>4575697</v>
    <v>1936</v>
  </rv>
  <rv s="4">
    <v>1109</v>
  </rv>
  <rv s="0">
    <v>https://www.bing.com/financeapi/forcetrigger?t=ah3rk2&amp;q=XHKG%3a2382&amp;form=skydnc</v>
    <v>Learn more on Bing</v>
  </rv>
  <rv s="8">
    <v>en-US</v>
    <v>ah3rk2</v>
    <v>268435456</v>
    <v>1</v>
    <v>Powered by Refinitiv</v>
    <v>13</v>
    <v>Sunny Optical Technology (Group) Company Limited (XHKG:2382)</v>
    <v>8</v>
    <v>135</v>
    <v>Finance</v>
    <v>12</v>
    <v>241.8</v>
    <v>90</v>
    <v>1.5609999999999999</v>
    <v>0.5</v>
    <v>2.5990000000000002E-3</v>
    <v>HKD</v>
    <v>Sunny Optical Technology (Group) Company Limited is an investment holding company principally engaged in the design, research and development, manufacture and sale of optical and optical related products and scientific instruments. The Company operates its business through three segments: Optical Components, Optoelectronic Products and Optical Instruments. Through its subsidiaries, the Company is also engaged in the research and development of infrared technologies. The Company distributes its products in domestic market and to overseas market.</v>
    <v>21081</v>
    <v>Hong Kong Stock Exchange</v>
    <v>XHKG</v>
    <v>XHKG</v>
    <v>No. 27-29, Shunke Road, Yuyao City, NINGBO, ZHEJIANG, 315400 CN</v>
    <v>198.2</v>
    <v>Electronic Equipment &amp; Parts</v>
    <v>Stock</v>
    <v>44267.210428240738</v>
    <v>1111</v>
    <v>188.2</v>
    <v>207633600000</v>
    <v>Sunny Optical Technology (Group) Company Limited</v>
    <v>Sunny Optical Technology (Group) Company Limited</v>
    <v>196.4</v>
    <v>44.64</v>
    <v>192.4</v>
    <v>192.9</v>
    <v>1096850000</v>
    <v>2382</v>
    <v>Sunny Optical Technology (Group) Company Limited (XHKG:2382)</v>
    <v>2519693</v>
    <v>2006</v>
  </rv>
  <rv s="4">
    <v>1112</v>
  </rv>
  <rv s="0">
    <v>https://www.bing.com/financeapi/forcetrigger?t=a23tz2&amp;q=XNAS%3aSWKS&amp;form=skydnc</v>
    <v>Learn more on Bing</v>
  </rv>
  <rv s="21">
    <v>en-US</v>
    <v>a23tz2</v>
    <v>268435456</v>
    <v>1</v>
    <v>Powered by Refinitiv</v>
    <v>56</v>
    <v>SKYWORKS SOLUTIONS, INC. (XNAS:SWKS)</v>
    <v>8</v>
    <v>57</v>
    <v>Finance</v>
    <v>58</v>
    <v>195.82</v>
    <v>67.900000000000006</v>
    <v>1.1076999999999999</v>
    <v>6.09</v>
    <v>2.9349999999999997E-3</v>
    <v>3.6324000000000002E-2</v>
    <v>0.51</v>
    <v>USD</v>
    <v>Skyworks Solutions Inc. designs, develops, manufactures and markets semiconductor products, including intellectual property. The Company's analog semiconductors are connecting people, places, and things, spanning a number of new and unimagined applications within the automotive, broadband, cellular infrastructure, connected home, industrial, medical, military, smartphone, tablet and wearable markets. Its geographical segments include the United States, Other Americas, China, Taiwan, South Korea, Other Asia-Pacific, Europe, Middle East and Africa. It operates throughout the world with engineering, manufacturing, sales and service facilities throughout Asia, Europe and North America. It is engaged with key original equipment manufacturers (OEM), smartphone providers and baseband reference design partners. Its product portfolio consists of various solutions, including amplifiers, attenuators, detectors, diodes, filters, front-end modules, hybrid, mixers, switches, and modulators.</v>
    <v>10000</v>
    <v>Nasdaq Stock Market</v>
    <v>XNAS</v>
    <v>XNAS</v>
    <v>5260 CALIFORNIA AVENUE, IRVINE, CA, 92617 US</v>
    <v>176.65</v>
    <v>Semiconductors &amp; Semiconductor Equipment</v>
    <v>Stock</v>
    <v>44267.037052233594</v>
    <v>1114</v>
    <v>172.73</v>
    <v>27647140000</v>
    <v>SKYWORKS SOLUTIONS, INC.</v>
    <v>SKYWORKS SOLUTIONS, INC.</v>
    <v>173.06</v>
    <v>36.220999999999997</v>
    <v>167.66</v>
    <v>173.75</v>
    <v>174.26</v>
    <v>164900000</v>
    <v>SWKS</v>
    <v>SKYWORKS SOLUTIONS, INC. (XNAS:SWKS)</v>
    <v>2371854</v>
    <v>2616340</v>
    <v>2002</v>
  </rv>
  <rv s="4">
    <v>1115</v>
  </rv>
  <rv s="0">
    <v>https://www.bing.com/financeapi/forcetrigger?t=a1y6yc&amp;q=XNAS%3aMXIM&amp;form=skydnc</v>
    <v>Learn more on Bing</v>
  </rv>
  <rv s="21">
    <v>en-US</v>
    <v>a1y6yc</v>
    <v>268435456</v>
    <v>1</v>
    <v>Powered by Refinitiv</v>
    <v>56</v>
    <v>MAXIM INTEGRATED PRODUCTS, INC. (XNAS:MXIM)</v>
    <v>8</v>
    <v>57</v>
    <v>Finance</v>
    <v>58</v>
    <v>98.44</v>
    <v>41.93</v>
    <v>1.234</v>
    <v>2.27</v>
    <v>0</v>
    <v>2.6121999999999999E-2</v>
    <v>0</v>
    <v>USD</v>
    <v>Maxim Integrated Products, Inc. is engaged in designing, developing, manufacturing and marketing a range of linear and mixed-signal integrated circuits, referred to as analog circuits. The Company also provides a range of high-frequency process technologies and capabilities for use in custom designs. The Company caters to automotive, communications and data center, computing, consumer and industrial markets. It offers a range of products, such as switching regulators, battery management, isolated power, charge pumps, linear regulators, light emitting diode (LED) drivers, motor driver integrated circuits (ICs), monitors and sequencers, transceivers, controllers and expanders, level translators, signal line protection ICs, broadband switches, powerline communications, real-time clocks, embedded security, microcontrollers, 1-Wire, iButton, data loggers, clock generation and distribution, memory products, optical, signal integrity, high-speed signaling, and display power and control.</v>
    <v>7115</v>
    <v>Nasdaq Stock Market</v>
    <v>XNAS</v>
    <v>XNAS</v>
    <v>160 RIO ROBLES, SAN JOSE, CA, 95134-1813 US</v>
    <v>90.1</v>
    <v>Semiconductors &amp; Semiconductor Equipment</v>
    <v>Stock</v>
    <v>44266.91526425859</v>
    <v>1117</v>
    <v>88.63</v>
    <v>23292770000</v>
    <v>MAXIM INTEGRATED PRODUCTS, INC.</v>
    <v>MAXIM INTEGRATED PRODUCTS, INC.</v>
    <v>89</v>
    <v>33.351300000000002</v>
    <v>86.9</v>
    <v>89.17</v>
    <v>89.17</v>
    <v>268041100</v>
    <v>MXIM</v>
    <v>MAXIM INTEGRATED PRODUCTS, INC. (XNAS:MXIM)</v>
    <v>3697102</v>
    <v>1979859</v>
    <v>1987</v>
  </rv>
  <rv s="4">
    <v>1118</v>
  </rv>
  <rv s="0">
    <v>https://www.bing.com/financeapi/forcetrigger?t=ahfhlh&amp;q=XBOM%3a539097&amp;form=skydnc</v>
    <v>Learn more on Bing</v>
  </rv>
  <rv s="46">
    <v>en-US</v>
    <v>ahfhlh</v>
    <v>268435456</v>
    <v>1</v>
    <v>Powered by Refinitiv</v>
    <v>136</v>
    <v>HKG LIMITED (XBOM:539097)</v>
    <v>8</v>
    <v>137</v>
    <v>Finance</v>
    <v>12</v>
    <v>45</v>
    <v>15.8</v>
    <v>0.05</v>
    <v>1.227E-3</v>
    <v>INR</v>
    <v>HKG Limited, formerly Yogya Enterprises Limited, is an India-based company engaged in the business of wholesale trade of computer hardware, steel and fabrics. The Company is also engaged in trading business. The Company is a dealer in metals, information technology (IT) hardware, bullion and fabrics. It also has presence in financial services and consulting verticals. The Company provides IT Infrastructure solutions for large, medium and small organizations in the public and private sector. Its products include hi-end servers, desktops, laptops, routers and switches. Its hot rolled (HR) coil products include steel for liquefied petroleum gas (LPG) cylinders, corrosion resistant steel, critical structural application steel, boiler quality, auto grades, precision tubes and medium/high carbon grades. Its HR coils are used in engineering applications and also in certain applications in the automotive sector.</v>
    <v>Bombay Stock Exchange</v>
    <v>XBOM</v>
    <v>XBOM</v>
    <v>203, Gupta Arcade,, Shrestha Vihar Market,, NEW DELHI, DELHI, 110092 IN</v>
    <v>40.799999999999997</v>
    <v>Computers, Phones &amp; Household Electronics</v>
    <v>Stock</v>
    <v>44265.437511574077</v>
    <v>1120</v>
    <v>40.200000000000003</v>
    <v>HKG LIMITED</v>
    <v>HKG LIMITED</v>
    <v>40.75</v>
    <v>40.75</v>
    <v>40.799999999999997</v>
    <v>539097</v>
    <v>HKG LIMITED (XBOM:539097)</v>
    <v>30000</v>
    <v>2010</v>
  </rv>
  <rv s="4">
    <v>1121</v>
  </rv>
  <rv s="0">
    <v>http://en.wikipedia.org/wiki/Arista_Networks</v>
    <v>Wikipedia</v>
  </rv>
  <rv s="1">
    <v>0</v>
    <v>1123</v>
  </rv>
  <rv s="2">
    <v>6</v>
    <v>https://www.bing.com/th?id=AMMS_38052122c20b41c66e919903f5fb1fcd&amp;qlt=95</v>
    <v>1124</v>
    <v>0</v>
    <v>https://www.bing.com/images/search?form=xlimg&amp;q=arista+networks</v>
    <v>Image of ARISTA NETWORKS, INC.</v>
  </rv>
  <rv s="0">
    <v>https://www.bing.com/financeapi/forcetrigger?t=a1nihw&amp;q=XNYS%3aANET&amp;form=skydnc</v>
    <v>Learn more on Bing</v>
  </rv>
  <rv s="24">
    <v>en-US</v>
    <v>a1nihw</v>
    <v>268435456</v>
    <v>1</v>
    <v>Powered by Refinitiv</v>
    <v>66</v>
    <v>ARISTA NETWORKS, INC. (XNYS:ANET)</v>
    <v>3</v>
    <v>67</v>
    <v>Finance</v>
    <v>58</v>
    <v>326.60000000000002</v>
    <v>156.63</v>
    <v>1.1718999999999999</v>
    <v>3.49</v>
    <v>1.2410000000000001E-2</v>
    <v>1.2827E-2</v>
    <v>3.42</v>
    <v>USD</v>
    <v>Arista Networks, Inc. is a supplier of cloud networking solutions that use software innovations to address the needs of Internet companies, cloud service providers and data centers for enterprise support. It develops, markets and sells cloud networking solutions, which consist of its Gigabit Ethernet switches and related software. The Company's cloud networking solutions consist of its Extensible Operating System (EOS), a set of network applications and its Ethernet switching and routing platforms. The programmability of EOS has allowed it to create a set of software applications that address the requirements of cloud networking, including workflow automation, network visibility and analytics, and has also allowed it to integrate with a range of third-party applications for virtualization, management, automation, orchestration and network services. EOS supports cloud and virtualization solutions, including VMware NSX, Microsoft System Center and other cloud management frameworks.</v>
    <v>2613</v>
    <v>New York Stock Exchange</v>
    <v>XNYS</v>
    <v>XNYS</v>
    <v>5453 Great America Pkwy, SANTA CLARA, CA, 95054-3645 US</v>
    <v>279.60000000000002</v>
    <v>1125</v>
    <v>Communications &amp; Networking</v>
    <v>Stock</v>
    <v>44267.027643008594</v>
    <v>1126</v>
    <v>275</v>
    <v>20769060000</v>
    <v>ARISTA NETWORKS, INC.</v>
    <v>ARISTA NETWORKS, INC.</v>
    <v>278.02999999999997</v>
    <v>34.500799999999998</v>
    <v>272.08999999999997</v>
    <v>275.58</v>
    <v>279</v>
    <v>76331570</v>
    <v>ANET</v>
    <v>ARISTA NETWORKS, INC. (XNYS:ANET)</v>
    <v>477022</v>
    <v>625275</v>
    <v>2011</v>
  </rv>
  <rv s="4">
    <v>1127</v>
  </rv>
  <rv s="0">
    <v>http://en.wikipedia.org/wiki/United_Microelectronics_Corporation</v>
    <v>Wikipedia</v>
  </rv>
  <rv s="1">
    <v>0</v>
    <v>1129</v>
  </rv>
  <rv s="2">
    <v>6</v>
    <v>https://www.bing.com/th?id=AMMS_0cf1b98c8a9acecef78597ae7519e5a0&amp;qlt=95</v>
    <v>1130</v>
    <v>0</v>
    <v>https://www.bing.com/images/search?form=xlimg&amp;q=united+microelectronics+corporation</v>
    <v>Image of UNITED MICROELECTRONICS CORP.</v>
  </rv>
  <rv s="0">
    <v>https://www.bing.com/financeapi/forcetrigger?t=a24wm7&amp;q=XNYS%3aUMC&amp;form=skydnc</v>
    <v>Learn more on Bing</v>
  </rv>
  <rv s="24">
    <v>en-US</v>
    <v>a24wm7</v>
    <v>268435456</v>
    <v>1</v>
    <v>Powered by Refinitiv</v>
    <v>66</v>
    <v>UNITED MICROELECTRONICS CORP. (XNYS:UMC)</v>
    <v>3</v>
    <v>130</v>
    <v>Finance</v>
    <v>58</v>
    <v>11.28</v>
    <v>2.0950000000000002</v>
    <v>1.6993</v>
    <v>0.48</v>
    <v>1.9273999999999999E-2</v>
    <v>5.7554000000000001E-2</v>
    <v>0.17</v>
    <v>USD</v>
    <v>United Microelectronics Corp is a global semiconductor foundry. The Company provides integrated circuit (IC) production for applications spanning every sector of the electronics industry. The Company operates through two segments. The Wafer Fabrication segment is mainly engaged in the manufacture of chips to the design specifications of its customers by using its own processes and techniques. The New Business segment is engaged in the research, development, manufacture and provision of solar energy. The Company is engaged in the maintenance of a customer base across various industries, including communication, consumer electronics, computer, memory, new generation light-emitting diode (LED) and others, while focusing on manufacturing for applications, including networking, telecommunications, Internet, multimedia, personal computers (PCs) and graphics.</v>
    <v>19929</v>
    <v>New York Stock Exchange</v>
    <v>XNYS</v>
    <v>XNYS</v>
    <v>No.3, Li-Shin Road II, Hsinchu Science Park, HSINCHU, HSINCHU, 300 TW</v>
    <v>8.89</v>
    <v>1131</v>
    <v>Semiconductors &amp; Semiconductor Equipment</v>
    <v>Stock</v>
    <v>44267.039610080472</v>
    <v>1132</v>
    <v>8.61</v>
    <v>578262800000</v>
    <v>UNITED MICROELECTRONICS CORP.</v>
    <v>UNITED MICROELECTRONICS CORP.</v>
    <v>8.66</v>
    <v>20.872599999999998</v>
    <v>8.34</v>
    <v>8.82</v>
    <v>8.99</v>
    <v>12422400000</v>
    <v>UMC</v>
    <v>UNITED MICROELECTRONICS CORP. (XNYS:UMC)</v>
    <v>4792676</v>
    <v>8219633</v>
    <v>1980</v>
  </rv>
  <rv s="4">
    <v>1133</v>
  </rv>
  <rv s="0">
    <v>http://en.wikipedia.org/wiki/Nokia</v>
    <v>Wikipedia</v>
  </rv>
  <rv s="1">
    <v>0</v>
    <v>1135</v>
  </rv>
  <rv s="2">
    <v>6</v>
    <v>https://www.bing.com/th?id=AMMS_434faf04c6282e367ddfdc2f25cb5c88&amp;qlt=95</v>
    <v>1136</v>
    <v>0</v>
    <v>https://www.bing.com/images/search?form=xlimg&amp;q=nokia</v>
    <v>Image of Nokia Corporation</v>
  </rv>
  <rv s="0">
    <v>https://www.bing.com/financeapi/forcetrigger?t=a1ynp2&amp;q=XNYS%3aNOK&amp;form=skydnc</v>
    <v>Learn more on Bing</v>
  </rv>
  <rv s="24">
    <v>en-US</v>
    <v>a1ynp2</v>
    <v>268435456</v>
    <v>1</v>
    <v>Powered by Refinitiv</v>
    <v>66</v>
    <v>Nokia Corporation (XNYS:NOK)</v>
    <v>3</v>
    <v>131</v>
    <v>Finance</v>
    <v>61</v>
    <v>9.7899999999999991</v>
    <v>2.34</v>
    <v>1.1145</v>
    <v>0.14499999999999999</v>
    <v>-6.0899999999999999E-3</v>
    <v>3.6616000000000003E-2</v>
    <v>-2.5000000000000001E-2</v>
    <v>USD</v>
    <v>Nokia Oyj is a Finland-based company engaged in the network and Internet protocol (IP) infrastructure, software, and related services market. The Company's businesses include Nokia Networks and Nokia Technologies. The Company's segments include Ultra Broadband Networks, IP Networks and Applications, and Nokia Technologies. The Ultra Broadband Networks segment comprises Mobile Networks and Fixed Networks operating segments. The IP Networks and Applications segment comprises IP/Optical Networks and Applications &amp; Analytics operating segments. The Applications &amp; Analytics operating segment offers software solutions spanning customer experience management, network operations and management, communications and collaboration, policy and charging, as well as Cloud, Internet of things (IoT), security, and analytics platforms that enable digital services providers and enterprises to accelerate and optimize their customer experience. The Company has Comptel Oyj among its subsidiaries.</v>
    <v>92039</v>
    <v>New York Stock Exchange</v>
    <v>XNYS</v>
    <v>XNYS</v>
    <v>Karakaari 7, ESPOO, ETELA-SUOMEN, 02610 FI</v>
    <v>4.1399999999999997</v>
    <v>1137</v>
    <v>Communications &amp; Networking</v>
    <v>Stock</v>
    <v>44267.041633101566</v>
    <v>1138</v>
    <v>4.05</v>
    <v>19296570000</v>
    <v>Nokia Corporation</v>
    <v>Nokia Corporation</v>
    <v>4.07</v>
    <v>0</v>
    <v>3.96</v>
    <v>4.1050000000000004</v>
    <v>4.08</v>
    <v>5675461000</v>
    <v>NOK</v>
    <v>Nokia Corporation (XNYS:NOK)</v>
    <v>47803952</v>
    <v>70318164</v>
    <v>1896</v>
  </rv>
  <rv s="4">
    <v>1139</v>
  </rv>
  <rv s="0">
    <v>http://en.wikipedia.org/wiki/Teradyne</v>
    <v>Wikipedia</v>
  </rv>
  <rv s="1">
    <v>150</v>
    <v>1141</v>
  </rv>
  <rv s="2">
    <v>6</v>
    <v>https://www.bing.com/th?id=AMMS_130b911460269aab8def07786f9531e0&amp;qlt=95</v>
    <v>1142</v>
    <v>0</v>
    <v>https://www.bing.com/images/search?form=xlimg&amp;q=teradyne</v>
    <v>Image of TERADYNE, INC.</v>
  </rv>
  <rv s="0">
    <v>https://www.bing.com/financeapi/forcetrigger?t=a244ur&amp;q=XNAS%3aTER&amp;form=skydnc</v>
    <v>Learn more on Bing</v>
  </rv>
  <rv s="24">
    <v>en-US</v>
    <v>a244ur</v>
    <v>268435456</v>
    <v>1</v>
    <v>Powered by Refinitiv</v>
    <v>66</v>
    <v>TERADYNE, INC. (XNAS:TER)</v>
    <v>3</v>
    <v>67</v>
    <v>Finance</v>
    <v>61</v>
    <v>147.9</v>
    <v>42.87</v>
    <v>1.3324</v>
    <v>4.95</v>
    <v>1.5194000000000001E-2</v>
    <v>4.5449999999999997E-2</v>
    <v>1.73</v>
    <v>USD</v>
    <v>Teradyne, Inc. supplies automation equipment for test and industrial applications. The Company designs, develops, manufactures and sells automatic test systems used to test semiconductors, wireless products, data storage and complex electronics systems in the consumer electronics, wireless, automotive, industrial, communications, and aerospace and defense industries. Its segments include Semiconductor Test, which includes operations related to the design, manufacturing and marketing of semiconductor test products and services; System Test, which includes operations related to the design, manufacturing and marketing of products and services for defense/aerospace instrumentation test, storage test and circuit-board test; Wireless Test, which includes operations related to the design, manufacturing and marketing of wireless test products and services, and Industrial Automation, which includes operations related to the design, manufacturing and marketing of collaborative robots.</v>
    <v>5500</v>
    <v>Nasdaq Stock Market</v>
    <v>XNAS</v>
    <v>XNAS</v>
    <v>600 Riverpark Dr, NORTH READING, MA, 01864-2634 US</v>
    <v>114.83</v>
    <v>1143</v>
    <v>Semiconductors &amp; Semiconductor Equipment</v>
    <v>Stock</v>
    <v>44266.905044073435</v>
    <v>1144</v>
    <v>111</v>
    <v>18154730000</v>
    <v>TERADYNE, INC.</v>
    <v>TERADYNE, INC.</v>
    <v>111.29</v>
    <v>26.5792</v>
    <v>108.91</v>
    <v>113.86</v>
    <v>115.59</v>
    <v>166694800</v>
    <v>TER</v>
    <v>TERADYNE, INC. (XNAS:TER)</v>
    <v>2136026</v>
    <v>2326908</v>
    <v>1960</v>
  </rv>
  <rv s="4">
    <v>1145</v>
  </rv>
  <rv s="0">
    <v>https://www.bing.com/financeapi/forcetrigger?t=a1p5ec&amp;q=XNYS%3aCAJ&amp;form=skydnc</v>
    <v>Learn more on Bing</v>
  </rv>
  <rv s="21">
    <v>en-US</v>
    <v>a1p5ec</v>
    <v>268435456</v>
    <v>1</v>
    <v>Powered by Refinitiv</v>
    <v>56</v>
    <v>CANON INC. (XNYS:CAJ)</v>
    <v>8</v>
    <v>138</v>
    <v>Finance</v>
    <v>58</v>
    <v>24.22</v>
    <v>15.46</v>
    <v>0.8004</v>
    <v>-0.05</v>
    <v>0</v>
    <v>-2.2769999999999999E-3</v>
    <v>0</v>
    <v>USD</v>
    <v>Canon Inc. is mainly engaged in the development, production, sale of office equipment, imaging systems, medical systems, industrial equipment and the provision of related services. The Company operates in four business segments. The Office segment provides office multifunction machines, laser multifunction machines, laser printers, digital continuous slip printers, digital cut sheet planters, wide format printers, and document solutions. The Imaging System segment's products include lens-interchangeable digital cameras, compact digital cameras, digital video cameras, digital cinema cameras and others. The Industrial Equipment and Others segment provides semiconductor exposure devices, FPD exposure devices, vacuum thin film forming devices, organic EL display manufacturing devices, die bonders, micromotors, network cameras, handy terminals and others. The Medical System segment provides digital radiography, X-ray diagnostic equipment, ultrasound diagnostic equipment and others.</v>
    <v>187041</v>
    <v>New York Stock Exchange</v>
    <v>XNYS</v>
    <v>XNYS</v>
    <v>3-30-2, Shimomaruko, OTA-KU, TOKYO-TO, 146-8501 JP</v>
    <v>21.94</v>
    <v>Office Equipment</v>
    <v>Stock</v>
    <v>44267.027094814061</v>
    <v>1147</v>
    <v>21.78</v>
    <v>3149016000000</v>
    <v>CANON INC.</v>
    <v>CANON INC.</v>
    <v>21.89</v>
    <v>28.4984</v>
    <v>21.96</v>
    <v>21.91</v>
    <v>21.91</v>
    <v>1333763000</v>
    <v>CAJ</v>
    <v>CANON INC. (XNYS:CAJ)</v>
    <v>123325</v>
    <v>255966</v>
    <v>1937</v>
  </rv>
  <rv s="4">
    <v>1148</v>
  </rv>
  <rv s="0">
    <v>https://www.bing.com/financeapi/forcetrigger?t=a26fww&amp;q=XNAS%3aZBRA&amp;form=skydnc</v>
    <v>Learn more on Bing</v>
  </rv>
  <rv s="21">
    <v>en-US</v>
    <v>a26fww</v>
    <v>268435456</v>
    <v>1</v>
    <v>Powered by Refinitiv</v>
    <v>56</v>
    <v>ZEBRA TECHNOLOGIES CORPORATION (XNAS:ZBRA)</v>
    <v>8</v>
    <v>57</v>
    <v>Finance</v>
    <v>58</v>
    <v>516.78499999999997</v>
    <v>150.06</v>
    <v>1.6486000000000001</v>
    <v>10.24</v>
    <v>-1.56E-3</v>
    <v>2.1764000000000002E-2</v>
    <v>-0.75</v>
    <v>USD</v>
    <v>Zebra Technologies Corporation designs, manufactures and sells a range of automatic identification and data capture (AIDC) products. The Company's AIDC products include mobile computers, barcode scanners, radio frequency identification devices readers, specialty printers for barcode labeling and personal identification, real-time location systems, related accessories and supplies, such as self-adhesive labels and other consumables, and software utilities and applications. It also provides a range of services, including maintenance, technical support, repair, managed and professional services, including cloud-based subscriptions. The Company operates through two segments: Asset Intelligence &amp; Tracking (AIT), which consists of barcode and card printing, location solutions, supplies, and services, and Enterprise Visibility &amp; Mobility (EVM), consists of mobile computing, data capture, RFID and services. It serves transportation, logistics, government and education enterprises.</v>
    <v>8800</v>
    <v>Nasdaq Stock Market</v>
    <v>XNAS</v>
    <v>XNAS</v>
    <v>3 Overlook Pt, LINCOLNSHIRE, IL, 60069-4302 US</v>
    <v>483.90030000000002</v>
    <v>Electronic Equipment &amp; Parts</v>
    <v>Stock</v>
    <v>44266.925315659377</v>
    <v>1150</v>
    <v>473.93</v>
    <v>25156950000</v>
    <v>ZEBRA TECHNOLOGIES CORPORATION</v>
    <v>ZEBRA TECHNOLOGIES CORPORATION</v>
    <v>476.88</v>
    <v>51.366300000000003</v>
    <v>470.51</v>
    <v>480.75</v>
    <v>480</v>
    <v>53467410</v>
    <v>ZBRA</v>
    <v>ZEBRA TECHNOLOGIES CORPORATION (XNAS:ZBRA)</v>
    <v>272265</v>
    <v>467498</v>
    <v>1991</v>
  </rv>
  <rv s="4">
    <v>1151</v>
  </rv>
  <rv s="0">
    <v>https://www.bing.com/financeapi/forcetrigger?t=a2z68m&amp;q=OTCM%3aTTDKY&amp;form=skydnc</v>
    <v>Learn more on Bing</v>
  </rv>
  <rv s="47">
    <v>en-US</v>
    <v>a2z68m</v>
    <v>268435456</v>
    <v>1</v>
    <v>Powered by Refinitiv</v>
    <v>139</v>
    <v>TDK Corporation (OTCM:TTDKY)</v>
    <v>8</v>
    <v>140</v>
    <v>Finance</v>
    <v>87</v>
    <v>175.64</v>
    <v>63.037999999999997</v>
    <v>1.3924000000000001</v>
    <v>0.93</v>
    <v>-7.206999999999999E-4</v>
    <v>6.7479999999999997E-3</v>
    <v>-0.1</v>
    <v>USD</v>
    <v>TDK CORPORATION is a Japan-based company mainly engaged in the manufacture and sale of passive components, sensor application products, magnetic application products and energy application products. The Company operates in four business segments. The Passive Components segment is engaged in the provision of ceramic capacitors, aluminum electrolytic capacitors, film capacitors, inductive devices, high frequency components, piezoelectric material components and circuit protection components. The Sensor Application Products segment is engaged in the provision of temperature and pressure sensors, magnetic sensors and micro electro mechanical system (MEMS) sensors. The Magnetic Application Products segment is engaged in the provision of hard disk drive (HDD) heads, HDD suspensions and magnets. The Energy Application Products segment is engaged in the provision of energy devices and power supplies. The Company is also engaged in the provision of mechatronics products.</v>
    <v>107138</v>
    <v>OTC Markets</v>
    <v>OTCM</v>
    <v>OTCM</v>
    <v>12F, Nihombashi Takashimaya Mitsui Bldg., 2-5-1, Nihombashi, CHUO-KU, TOKYO-TO, 103-6128 JP</v>
    <v>138.75</v>
    <v>Machinery, Equipment &amp; Components</v>
    <v>Stock</v>
    <v>44267.048611111109</v>
    <v>1153</v>
    <v>138.04</v>
    <v>1924421000000</v>
    <v>TDK Corporation</v>
    <v>TDK Corporation</v>
    <v>138.13249999999999</v>
    <v>32.145000000000003</v>
    <v>137.82</v>
    <v>138.75</v>
    <v>138.65</v>
    <v>129590700</v>
    <v>TTDKY</v>
    <v>TDK Corporation (OTCM:TTDKY)</v>
    <v>3872</v>
    <v>1935</v>
  </rv>
  <rv s="4">
    <v>1154</v>
  </rv>
  <rv s="0">
    <v>http://en.wikipedia.org/wiki/Qorvo</v>
    <v>Wikipedia</v>
  </rv>
  <rv s="1">
    <v>0</v>
    <v>1156</v>
  </rv>
  <rv s="2">
    <v>6</v>
    <v>https://www.bing.com/th?id=AMMS_63096b72a05dc74b62aac21ce7b93f0e&amp;qlt=95</v>
    <v>1157</v>
    <v>0</v>
    <v>https://www.bing.com/images/search?form=xlimg&amp;q=qorvo</v>
    <v>Image of QORVO, INC.</v>
  </rv>
  <rv s="0">
    <v>https://www.bing.com/financeapi/forcetrigger?t=a21mzr&amp;q=XNAS%3aQRVO&amp;form=skydnc</v>
    <v>Learn more on Bing</v>
  </rv>
  <rv s="24">
    <v>en-US</v>
    <v>a21mzr</v>
    <v>268435456</v>
    <v>1</v>
    <v>Powered by Refinitiv</v>
    <v>66</v>
    <v>QORVO, INC. (XNAS:QRVO)</v>
    <v>3</v>
    <v>67</v>
    <v>Finance</v>
    <v>58</v>
    <v>191.82499999999999</v>
    <v>67.540000000000006</v>
    <v>1.4152</v>
    <v>9.58</v>
    <v>1.669E-2</v>
    <v>5.7930999999999996E-2</v>
    <v>2.92</v>
    <v>USD</v>
    <v>Qorvo, Inc. is a provider of technologies and radio frequency (RF) solutions for mobile, infrastructure and defense and aerospace applications. The Company designs, develops, manufactures and markets its products to the United States and international original equipment manufacturers (OEMs) and original design manufacturers (ODMs). Its segments include Mobile Products (MP) and Infrastructure and Defense Products (IDP). The MP segment is a supplier of radio frequency (RF) solutions that perform various functions in the cellular radio front end section of smartphones and other cellular devices. The IDP segment is a supplier of RF solutions that support various global applications, including ubiquitous high-speed network connectivity to the cloud, data center communications, Internet connectivity throughout the home and workplace, and upgraded military capabilities across the globe. It operates design, sales and manufacturing facilities located throughout Asia, Europe and North America.</v>
    <v>7900</v>
    <v>Nasdaq Stock Market</v>
    <v>XNAS</v>
    <v>XNAS</v>
    <v>7628 Thorndike Rd, GREENSBORO, NC, 27409-9421 US</v>
    <v>177.16</v>
    <v>1158</v>
    <v>Semiconductors &amp; Semiconductor Equipment</v>
    <v>Stock</v>
    <v>44267.041242256251</v>
    <v>1159</v>
    <v>172.26</v>
    <v>18730250000</v>
    <v>QORVO, INC.</v>
    <v>QORVO, INC.</v>
    <v>173.44</v>
    <v>41.921500000000002</v>
    <v>165.37</v>
    <v>174.95</v>
    <v>177.87</v>
    <v>113262700</v>
    <v>QRVO</v>
    <v>QORVO, INC. (XNAS:QRVO)</v>
    <v>1633705</v>
    <v>1734000</v>
    <v>2013</v>
  </rv>
  <rv s="4">
    <v>1160</v>
  </rv>
  <rv s="0">
    <v>https://www.bing.com/financeapi/forcetrigger?t=bn8fpr&amp;q=XMEX%3aRNECN&amp;form=skydnc</v>
    <v>Learn more on Bing</v>
  </rv>
  <rv s="6">
    <v>en-US</v>
    <v>bn8fpr</v>
    <v>268435456</v>
    <v>1</v>
    <v>Powered by Refinitiv</v>
    <v>10</v>
    <v>Renesas Electronics Corporation (XMEX:RNECN)</v>
    <v>8</v>
    <v>141</v>
    <v>Finance</v>
    <v>21</v>
    <v>241.28</v>
    <v>241.28</v>
    <v>1.5599000000000001</v>
    <v>0</v>
    <v>0</v>
    <v>MXN</v>
    <v>Renesas Electronics Corp is a Japan-based semiconductor manufacturer mainly engaged in the research, design, development, manufacture, sale and servicing of semiconductor products. The Company operates in two business segments. The Automotive segment is engaged in vehicle control business which provides semiconductors for controlling the engine and body of automobiles, and vehicle information business which provides semiconductors for in-vehicle information devices such as car navigation systems. The segment mainly provides microcontrollers, system-on-chip (SoC), analog semiconductors and power semiconductors. The Industry, Infrastructure and Internet of Things (IoT) segment is engaged in the industry business that supports the smart society, the infrastructure business and IoT business. The segment mainly provides microcontrollers, SoCs and analog semiconductors. The Company is also engaged in the development and contracted production of semiconductors.</v>
    <v>18958</v>
    <v>Mexican Stock Exchange</v>
    <v>XMEX</v>
    <v>XMEX</v>
    <v>Toyosu Foresia, 3-2-24, Toyosu, KOTO-KU, TOKYO-TO, 135-0061 JP</v>
    <v>241.28</v>
    <v>Semiconductors &amp; Semiconductor Equipment</v>
    <v>Stock</v>
    <v>44257.857997685183</v>
    <v>1162</v>
    <v>241.28</v>
    <v>Renesas Electronics Corporation</v>
    <v>Renesas Electronics Corporation</v>
    <v>241.28</v>
    <v>241.28</v>
    <v>241.28</v>
    <v>1732224000</v>
    <v>RNECN</v>
    <v>Renesas Electronics Corporation (XMEX:RNECN)</v>
    <v>436000</v>
    <v>2002</v>
  </rv>
  <rv s="4">
    <v>1163</v>
  </rv>
  <rv s="0">
    <v>https://www.bing.com/financeapi/forcetrigger?t=a2z65r&amp;q=OTCM%3aTTDKF&amp;form=skydnc</v>
    <v>Learn more on Bing</v>
  </rv>
  <rv s="33">
    <v>en-US</v>
    <v>a2z65r</v>
    <v>268435456</v>
    <v>1</v>
    <v>Powered by Refinitiv</v>
    <v>88</v>
    <v>TDK Corporation (OTCM:TTDKF)</v>
    <v>8</v>
    <v>89</v>
    <v>Finance</v>
    <v>12</v>
    <v>162.1</v>
    <v>68.900000000000006</v>
    <v>1.3924000000000001</v>
    <v>-8.2899999999999991</v>
    <v>-5.7453999999999998E-2</v>
    <v>USD</v>
    <v>TDK CORPORATION is a Japan-based company mainly engaged in the manufacture and sale of passive components, sensor application products, magnetic application products and energy application products. The Company operates in four business segments. The Passive Components segment is engaged in the provision of ceramic capacitors, aluminum electrolytic capacitors, film capacitors, inductive devices, high frequency components, piezoelectric material components and circuit protection components. The Sensor Application Products segment is engaged in the provision of temperature and pressure sensors, magnetic sensors and micro electro mechanical system (MEMS) sensors. The Magnetic Application Products segment is engaged in the provision of hard disk drive (HDD) heads, HDD suspensions and magnets. The Energy Application Products segment is engaged in the provision of energy devices and power supplies. The Company is also engaged in the provision of mechatronics products.</v>
    <v>107138</v>
    <v>OTC Markets</v>
    <v>OTCM</v>
    <v>OTCM</v>
    <v>12F, Nihombashi Takashimaya Mitsui Bldg., 2-5-1, Nihombashi, CHUO-KU, TOKYO-TO, 103-6128 JP</v>
    <v>136.875</v>
    <v>Machinery, Equipment &amp; Components</v>
    <v>Stock</v>
    <v>44264.048611111109</v>
    <v>1165</v>
    <v>135.5</v>
    <v>TDK Corporation</v>
    <v>TDK Corporation</v>
    <v>135.57</v>
    <v>31.4236</v>
    <v>144.29</v>
    <v>136</v>
    <v>129590700</v>
    <v>TTDKF</v>
    <v>TDK Corporation (OTCM:TTDKF)</v>
    <v>1213</v>
    <v>1935</v>
  </rv>
  <rv s="4">
    <v>1166</v>
  </rv>
  <rv s="0">
    <v>https://www.bing.com/financeapi/forcetrigger?t=a2r3xm&amp;q=OTCM%3aOMRNY&amp;form=skydnc</v>
    <v>Learn more on Bing</v>
  </rv>
  <rv s="32">
    <v>en-US</v>
    <v>a2r3xm</v>
    <v>268435456</v>
    <v>1</v>
    <v>Powered by Refinitiv</v>
    <v>85</v>
    <v>OMRON Corporation (OTCM:OMRNY)</v>
    <v>8</v>
    <v>123</v>
    <v>Finance</v>
    <v>87</v>
    <v>97</v>
    <v>40.57</v>
    <v>1.1837</v>
    <v>0.48</v>
    <v>1.2349999999999999E-4</v>
    <v>5.9630000000000004E-3</v>
    <v>0.01</v>
    <v>USD</v>
    <v>OMRON Corporation is a Japan-based company mainly engaged in the manufacture and sale of electrical equipment. The Company has five business segments. The Industrial Automation Business (IAB) segment is engaged in the provision of programmable controllers, sensors and other control equipment. The Electronic &amp; Mechanical Components Business (EMC) segment is engaged in the provision of relays, switches, connectors and other electronic components. The Automotive Electronic Components Business (AEC) segment is engaged in the provision of body electrical control controllers and other automotive related products. The Social Systems Solution &amp; Service Business (SSB) segment is engaged in the provision of station service systems, traffic management systems. The Healthcare Business (HCB) segment is engaged in the provision of nebulizers, electrocardiographs and other healthcare related products. The Company is also engaged in the provision of provide solar power conditioners and other products.</v>
    <v>28006</v>
    <v>OTC Markets</v>
    <v>OTCM</v>
    <v>OTCM</v>
    <v>Omron Kyoto Center Bldg., Shiokoji-dori Horikawa-higashiiri, Shimogyo-ku, KYOTO-SHI, KYOTO-FU, 600-8530 JP</v>
    <v>80.989999999999995</v>
    <v>Machinery, Equipment &amp; Components</v>
    <v>Stock</v>
    <v>44267.048611111109</v>
    <v>1168</v>
    <v>79.924999999999997</v>
    <v>1777831000000</v>
    <v>OMRON Corporation</v>
    <v>OMRON Corporation</v>
    <v>79.924999999999997</v>
    <v>80.5</v>
    <v>80.98</v>
    <v>80.989999999999995</v>
    <v>206244900</v>
    <v>OMRNY</v>
    <v>OMRON Corporation (OTCM:OMRNY)</v>
    <v>6626</v>
    <v>1948</v>
  </rv>
  <rv s="4">
    <v>1169</v>
  </rv>
  <rv s="0">
    <v>http://en.wikipedia.org/wiki/Logitech</v>
    <v>Wikipedia</v>
  </rv>
  <rv s="1">
    <v>0</v>
    <v>1171</v>
  </rv>
  <rv s="2">
    <v>6</v>
    <v>https://www.bing.com/th?id=AMMS_6042688ae294fc5155a9e7e8ccedcade&amp;qlt=95</v>
    <v>1172</v>
    <v>0</v>
    <v>https://www.bing.com/images/search?form=xlimg&amp;q=logitech</v>
    <v>Image of Logitech International SA</v>
  </rv>
  <rv s="0">
    <v>https://www.bing.com/financeapi/forcetrigger?t=a1x252&amp;q=XNAS%3aLOGI&amp;form=skydnc</v>
    <v>Learn more on Bing</v>
  </rv>
  <rv s="24">
    <v>en-US</v>
    <v>a1x252</v>
    <v>268435456</v>
    <v>1</v>
    <v>Powered by Refinitiv</v>
    <v>66</v>
    <v>Logitech International SA (XNAS:LOGI)</v>
    <v>3</v>
    <v>67</v>
    <v>Finance</v>
    <v>58</v>
    <v>120.24</v>
    <v>31.37</v>
    <v>0.54259999999999997</v>
    <v>4.7300000000000004</v>
    <v>4.5760000000000002E-3</v>
    <v>4.9378999999999999E-2</v>
    <v>0.46</v>
    <v>USD</v>
    <v>Logitech International S.A. is a holding company. The Company designs, manufactures and markets products that allow people to connect through music, gaming, video, computing, and other digital platforms. The Company operates through peripheral segment. The Company offers its products to a network of domestic and international customers, including direct sales to retailers, e-tailers, and indirect sales through distributors. The Company's retail network across the world includes consumer electronics distributors, retailers, mass merchandisers, specialty electronics stores, computer and telecommunications stores, value-added resellers and online merchants. Its music solutions are focused primarily on mobile speakers, including its UE BOOM family of mobile wireless speakers, its Jaybird wireless audio wearables for sports and active lifestyles, and its custom in-ear headphones. It offers a range of gaming gear for gamers, including mice, keyboards, headsets, gamepads and steering wheels.</v>
    <v>6600</v>
    <v>Nasdaq Stock Market</v>
    <v>XNAS</v>
    <v>XNAS</v>
    <v>Les Chatagnis, APPLES, VAUD, 1143 CH</v>
    <v>100.79</v>
    <v>1173</v>
    <v>Computers, Phones &amp; Household Electronics</v>
    <v>Stock</v>
    <v>44267.041535555472</v>
    <v>1174</v>
    <v>98.31</v>
    <v>15578500000</v>
    <v>Logitech International SA</v>
    <v>Logitech International SA</v>
    <v>99.8</v>
    <v>18.424499999999998</v>
    <v>95.79</v>
    <v>100.52</v>
    <v>100.98</v>
    <v>173106600</v>
    <v>LOGI</v>
    <v>Logitech International SA (XNAS:LOGI)</v>
    <v>795568</v>
    <v>1033330</v>
    <v>1988</v>
  </rv>
  <rv s="4">
    <v>1175</v>
  </rv>
  <rv s="0">
    <v>http://en.wikipedia.org/wiki/Monolithic_Power_Systems</v>
    <v>Wikipedia</v>
  </rv>
  <rv s="1">
    <v>0</v>
    <v>1177</v>
  </rv>
  <rv s="2">
    <v>6</v>
    <v>https://www.bing.com/th?id=AMMS_96d043d8e4e3284e8d3be694f31db922&amp;qlt=95</v>
    <v>1178</v>
    <v>0</v>
    <v>https://www.bing.com/images/search?form=xlimg&amp;q=monolithic+power+systems</v>
    <v>Image of MONOLITHIC POWER SYSTEMS, INC.</v>
  </rv>
  <rv s="0">
    <v>https://www.bing.com/financeapi/forcetrigger?t=a1xwnm&amp;q=XNAS%3aMPWR&amp;form=skydnc</v>
    <v>Learn more on Bing</v>
  </rv>
  <rv s="24">
    <v>en-US</v>
    <v>a1xwnm</v>
    <v>268435456</v>
    <v>1</v>
    <v>Powered by Refinitiv</v>
    <v>66</v>
    <v>MONOLITHIC POWER SYSTEMS, INC. (XNAS:MPWR)</v>
    <v>3</v>
    <v>67</v>
    <v>Finance</v>
    <v>58</v>
    <v>406.75</v>
    <v>130.12</v>
    <v>0.92879999999999996</v>
    <v>14.19</v>
    <v>0</v>
    <v>4.3875999999999998E-2</v>
    <v>0</v>
    <v>USD</v>
    <v>Monolithic Power Systems, Inc. designs, develops and markets integrated power semiconductor solutions and power delivery architectures. The Company operates in the design, development, marketing and sale of power solutions for the communications, storage and computing, consumer and industrial markets segment. The Company's product families include Direct Current (DC) to DC Products, and Lighting Control Products. The Company's DC to DC integrated circuits (ICs) are used to convert and control voltages within a range of electronic systems, such as portable electronic devices, wireless local area network (LAN) access points, computers, monitors, automobiles and medical equipment. Lighting control ICs are used in backlighting and general illumination products. In addition to Alternating Current (AC)/DC offline solutions for lighting illumination applications, the Company also offers AC/DC power conversion solutions for end products that plug into a wall outlet.</v>
    <v>2209</v>
    <v>Nasdaq Stock Market</v>
    <v>XNAS</v>
    <v>XNAS</v>
    <v>5808 Lake Washington Blvd NE, KIRKLAND, WA, 98033-7350 US</v>
    <v>344.73</v>
    <v>1179</v>
    <v>Semiconductors &amp; Semiconductor Equipment</v>
    <v>Stock</v>
    <v>44266.903828495313</v>
    <v>1180</v>
    <v>336.16500000000002</v>
    <v>14754290000</v>
    <v>MONOLITHIC POWER SYSTEMS, INC.</v>
    <v>MONOLITHIC POWER SYSTEMS, INC.</v>
    <v>339.64</v>
    <v>96.602900000000005</v>
    <v>323.41000000000003</v>
    <v>337.6</v>
    <v>337.6</v>
    <v>45621000</v>
    <v>MPWR</v>
    <v>MONOLITHIC POWER SYSTEMS, INC. (XNAS:MPWR)</v>
    <v>571065</v>
    <v>932780</v>
    <v>2004</v>
  </rv>
  <rv s="4">
    <v>1181</v>
  </rv>
  <rv s="0">
    <v>https://www.bing.com/financeapi/forcetrigger?t=a28plh&amp;q=OTCM%3aATEYY&amp;form=skydnc</v>
    <v>Learn more on Bing</v>
  </rv>
  <rv s="47">
    <v>en-US</v>
    <v>a28plh</v>
    <v>268435456</v>
    <v>1</v>
    <v>Powered by Refinitiv</v>
    <v>139</v>
    <v>ADVANTEST CORPORATION (OTCM:ATEYY)</v>
    <v>8</v>
    <v>140</v>
    <v>Finance</v>
    <v>87</v>
    <v>92.08</v>
    <v>30.04</v>
    <v>1.3789</v>
    <v>0.92600000000000005</v>
    <v>4.4879999999999998E-3</v>
    <v>1.2017999999999999E-2</v>
    <v>0.35</v>
    <v>USD</v>
    <v>ADVANTEST CORPORATION is a Japan-based company mainly engaged in the manufacture and sale of semiconductor and component test system products and mechatronics related products, as well as the related research, development and maintenance services business. The Company operates in three business segments. The Semiconductor and Component Test Systems segment is engaged in the provision of test system products such as System on Chip (SoC) test systems and memory test systems for semiconductor and electronic parts industries. The Mechatronics Related segment is engaged in the provision of test handlers, device interfaces and nanotechnology related products. The Services and Others segment is engaged in the provision of customer solutions, system level test solutions such as Solid State Drives (SSDs), and support services, as well as the used products sale business and the equipment leasing business.</v>
    <v>5048</v>
    <v>OTC Markets</v>
    <v>OTCM</v>
    <v>OTCM</v>
    <v>Shin Marunouchi Center Bldg., 1-6-2, Marunouchi, CHIYODA-KU, TOKYO-TO, 100-0005 JP</v>
    <v>78.680000000000007</v>
    <v>Semiconductors &amp; Semiconductor Equipment</v>
    <v>Stock</v>
    <v>44267.048611111109</v>
    <v>1183</v>
    <v>77.27</v>
    <v>1658400000000</v>
    <v>ADVANTEST CORPORATION</v>
    <v>ADVANTEST CORPORATION</v>
    <v>77.3</v>
    <v>31.167000000000002</v>
    <v>77.054000000000002</v>
    <v>77.98</v>
    <v>78.33</v>
    <v>199566800</v>
    <v>ATEYY</v>
    <v>ADVANTEST CORPORATION (OTCM:ATEYY)</v>
    <v>3999</v>
    <v>1946</v>
  </rv>
  <rv s="4">
    <v>1184</v>
  </rv>
  <rv s="0">
    <v>http://en.wikipedia.org/wiki/Hewlett_Packard_Enterprise</v>
    <v>Wikipedia</v>
  </rv>
  <rv s="1">
    <v>0</v>
    <v>1186</v>
  </rv>
  <rv s="2">
    <v>6</v>
    <v>https://www.bing.com/th?id=AMMS_4e383d1cd3ad3b33cf3feaf923a507cd&amp;qlt=95</v>
    <v>1187</v>
    <v>0</v>
    <v>https://www.bing.com/images/search?form=xlimg&amp;q=hewlett+packard+enterprise</v>
    <v>Image of HEWLETT PACKARD ENTERPRISE COMPANY</v>
  </rv>
  <rv s="0">
    <v>https://www.bing.com/financeapi/forcetrigger?t=a1utqh&amp;q=XNYS%3aHPE&amp;form=skydnc</v>
    <v>Learn more on Bing</v>
  </rv>
  <rv s="24">
    <v>en-US</v>
    <v>a1utqh</v>
    <v>268435456</v>
    <v>1</v>
    <v>Powered by Refinitiv</v>
    <v>66</v>
    <v>HEWLETT PACKARD ENTERPRISE COMPANY (XNYS:HPE)</v>
    <v>3</v>
    <v>67</v>
    <v>Finance</v>
    <v>61</v>
    <v>15.55</v>
    <v>7.43</v>
    <v>1.27</v>
    <v>0.37</v>
    <v>-5.7989999999999995E-3</v>
    <v>2.4422000000000003E-2</v>
    <v>-0.09</v>
    <v>USD</v>
    <v>Hewlett Packard Enterprise Company (HPE) is an edge-to-cloud platform-as-a-service company. The Company’s segments include Compute, High Performance Compute &amp; Mission-Critical Systems (HPC &amp; MCS), Storage, Advisory and Professional Services (A &amp; PS), Intelligent Edge, Financial Services (FS), and Corporate Investments. The Compute portfolio offers both general-purpose servers for multi-workload computing and workload-optimized servers. HPC &amp; MCS portfolio offers workload-optimized servers designed to support specific use cases. FS provides investment solutions, such as leasing, financing, information technology (IT) consumption, and utility programs and asset management services, for customers that facilitate technology deployment models and the acquisition of complete IT solutions, including hardware, software and services from HPE and others. Corporate Investments include Hewlett Packard Labs, which is responsible for research and development.</v>
    <v>59400</v>
    <v>New York Stock Exchange</v>
    <v>XNYS</v>
    <v>XNYS</v>
    <v>11445 COMPAQ CENTER DRIVE WEST, HOUSTON, TX, 77070 US</v>
    <v>15.55</v>
    <v>1188</v>
    <v>Computers, Phones &amp; Household Electronics</v>
    <v>Stock</v>
    <v>44266.890274385936</v>
    <v>1189</v>
    <v>15.0334</v>
    <v>19712350000</v>
    <v>HEWLETT PACKARD ENTERPRISE COMPANY</v>
    <v>HEWLETT PACKARD ENTERPRISE COMPANY</v>
    <v>15.13</v>
    <v>0</v>
    <v>15.15</v>
    <v>15.52</v>
    <v>15.43</v>
    <v>1301146000</v>
    <v>HPE</v>
    <v>HEWLETT PACKARD ENTERPRISE COMPANY (XNYS:HPE)</v>
    <v>11714415</v>
    <v>12306730</v>
    <v>2015</v>
  </rv>
  <rv s="4">
    <v>1190</v>
  </rv>
  <rv s="0">
    <v>https://www.bing.com/financeapi/forcetrigger?t=a1nuqh&amp;q=XNYS%3aASX&amp;form=skydnc</v>
    <v>Learn more on Bing</v>
  </rv>
  <rv s="48">
    <v>en-US</v>
    <v>a1nuqh</v>
    <v>268435456</v>
    <v>1</v>
    <v>Powered by Refinitiv</v>
    <v>142</v>
    <v>ASE Technology Holding Co., Ltd. (XNYS:ASX)</v>
    <v>8</v>
    <v>143</v>
    <v>Finance</v>
    <v>58</v>
    <v>9</v>
    <v>3.17</v>
    <v>0.45</v>
    <v>1.9684999999999998E-2</v>
    <v>6.2761999999999998E-2</v>
    <v>0.15</v>
    <v>USD</v>
    <v>ASE Technology Holding Co., Ltd. is mainly engaged in the general investment business. The Company provides customers with three types of services. Integrated Circuit (IC) services consists of packaging services, including packaging and module design, IC packaging, and multi-chip packaging; testing services, including previous testing, wafer pin testing and finished product testing, as well as materials, including substrate design and manufacturing. Electronic manufacturing service business are involved in the development and design of communication, consumer electronics, computers, storage, industrial, automotive electronics and other types of electronic products, the material procurement business, logistics, maintenance and other after-sales services. Other services include real estate development, construction, home sales property management and shopping mall rental business. The Company distributes its products to the United States, Taiwan, Europe, Asia and other regions.</v>
    <v>New York Stock Exchange</v>
    <v>XNYS</v>
    <v>XNYS</v>
    <v>No.26, Chin 3 Road, Nantze Export Processing Zone, Nanzi District, KAOHSIUNG, KAOHSIUNG, 811 TW</v>
    <v>7.68</v>
    <v>Semiconductors &amp; Semiconductor Equipment</v>
    <v>Stock</v>
    <v>44267.040957106248</v>
    <v>1192</v>
    <v>7.3003</v>
    <v>439418200000</v>
    <v>ASE Technology Holding Co., Ltd.</v>
    <v>ASE Technology Holding Co., Ltd.</v>
    <v>7.4</v>
    <v>16.6188</v>
    <v>7.17</v>
    <v>7.62</v>
    <v>7.77</v>
    <v>4350675000</v>
    <v>ASX</v>
    <v>ASE Technology Holding Co., Ltd. (XNYS:ASX)</v>
    <v>2953830</v>
    <v>3997680</v>
    <v>2018</v>
  </rv>
  <rv s="4">
    <v>1193</v>
  </rv>
  <rv s="0">
    <v>http://en.wikipedia.org/wiki/ON_Semiconductor</v>
    <v>Wikipedia</v>
  </rv>
  <rv s="1">
    <v>0</v>
    <v>1195</v>
  </rv>
  <rv s="2">
    <v>6</v>
    <v>https://www.bing.com/th?id=AMMS_1ee141a942ef67cf3eccbdb0588c2245&amp;qlt=95</v>
    <v>1196</v>
    <v>0</v>
    <v>https://www.bing.com/images/search?form=xlimg&amp;q=on+semiconductor</v>
    <v>Image of ON SEMICONDUCTOR CORPORATION</v>
  </rv>
  <rv s="0">
    <v>https://www.bing.com/financeapi/forcetrigger?t=a1z8jc&amp;q=XNAS%3aON&amp;form=skydnc</v>
    <v>Learn more on Bing</v>
  </rv>
  <rv s="24">
    <v>en-US</v>
    <v>a1z8jc</v>
    <v>268435456</v>
    <v>1</v>
    <v>Powered by Refinitiv</v>
    <v>66</v>
    <v>ON SEMICONDUCTOR CORPORATION (XNAS:ON)</v>
    <v>3</v>
    <v>67</v>
    <v>Finance</v>
    <v>58</v>
    <v>42.38</v>
    <v>8.17</v>
    <v>1.9608000000000001</v>
    <v>1.25</v>
    <v>-4.8970000000000003E-3</v>
    <v>3.3288999999999999E-2</v>
    <v>-0.19</v>
    <v>USD</v>
    <v>ON Semiconductor Corporation offers a portfolio of sensors, power management, connectivity, custom and system on chip (SoC), analog, logic, timing, and discrete devices. The Company's segments include Power Solutions Group, Analog Solutions Group and Image Sensor Group. The Power Solutions Group offers a range of discrete, module and integrated semiconductor products. The Analog Solutions Group designs and develops analog, mixed-signal and logic application specific integrated circuits (ASICs) and application specific standard products (ASSPs), and power solutions. The Image Sensor Group designs and develops complementary metal oxide semiconductor (CMOS) and charge-coupled device (CCD) image sensors, as well as proximity sensors, image signal processors, and actuator drivers for autofocus and image stabilization for various end users in the automotive, industrial, consumer, wireless, medical, and aerospace/defense markets.</v>
    <v>31000</v>
    <v>Nasdaq Stock Market</v>
    <v>XNAS</v>
    <v>XNAS</v>
    <v>5005 E McDowell Rd, PHOENIX, AZ, 85008-4229 US</v>
    <v>39.130000000000003</v>
    <v>1197</v>
    <v>Semiconductors &amp; Semiconductor Equipment</v>
    <v>Stock</v>
    <v>44267.041477904684</v>
    <v>1198</v>
    <v>38.29</v>
    <v>15466130000</v>
    <v>ON SEMICONDUCTOR CORPORATION</v>
    <v>ON SEMICONDUCTOR CORPORATION</v>
    <v>38.799999999999997</v>
    <v>70.233900000000006</v>
    <v>37.549999999999997</v>
    <v>38.799999999999997</v>
    <v>38.61</v>
    <v>411881100</v>
    <v>ON</v>
    <v>ON SEMICONDUCTOR CORPORATION (XNAS:ON)</v>
    <v>7992945</v>
    <v>7483577</v>
    <v>2000</v>
  </rv>
  <rv s="4">
    <v>1199</v>
  </rv>
  <rv s="0">
    <v>http://en.wikipedia.org/wiki/Seagate_Technology</v>
    <v>Wikipedia</v>
  </rv>
  <rv s="1">
    <v>0</v>
    <v>1201</v>
  </rv>
  <rv s="2">
    <v>6</v>
    <v>https://www.bing.com/th?id=AMMS_fc6a47e2514c7c135bc966f526a69fde&amp;qlt=95</v>
    <v>1202</v>
    <v>0</v>
    <v>https://www.bing.com/images/search?form=xlimg&amp;q=seagate+technology</v>
    <v>Image of SEAGATE TECHNOLOGY PUBLIC LIMITED COMPANY</v>
  </rv>
  <rv s="0">
    <v>https://www.bing.com/financeapi/forcetrigger?t=a23rjc&amp;q=XNAS%3aSTX&amp;form=skydnc</v>
    <v>Learn more on Bing</v>
  </rv>
  <rv s="24">
    <v>en-US</v>
    <v>a23rjc</v>
    <v>268435456</v>
    <v>1</v>
    <v>Powered by Refinitiv</v>
    <v>66</v>
    <v>SEAGATE TECHNOLOGY PUBLIC LIMITED COMPANY (XNAS:STX)</v>
    <v>3</v>
    <v>67</v>
    <v>Finance</v>
    <v>58</v>
    <v>78</v>
    <v>39.020000000000003</v>
    <v>1.1594</v>
    <v>2.3199999999999998</v>
    <v>-3.107E-3</v>
    <v>3.0962E-2</v>
    <v>-0.24</v>
    <v>USD</v>
    <v>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v>
    <v>42000</v>
    <v>Nasdaq Stock Market</v>
    <v>XNAS</v>
    <v>XNAS</v>
    <v>38/39 Fitzwilliam Square, Dublin 2, DUBLIN, DUBLIN IE</v>
    <v>78</v>
    <v>1203</v>
    <v>Computers, Phones &amp; Household Electronics</v>
    <v>Stock</v>
    <v>44266.956383622659</v>
    <v>1204</v>
    <v>75.52</v>
    <v>17299960000</v>
    <v>SEAGATE TECHNOLOGY PUBLIC LIMITED COMPANY</v>
    <v>SEAGATE TECHNOLOGY PUBLIC LIMITED COMPANY</v>
    <v>75.77</v>
    <v>20.186299999999999</v>
    <v>74.930000000000007</v>
    <v>77.25</v>
    <v>77.010000000000005</v>
    <v>230881700</v>
    <v>STX</v>
    <v>SEAGATE TECHNOLOGY PUBLIC LIMITED COMPANY (XNAS:STX)</v>
    <v>2712425</v>
    <v>2953134</v>
    <v>2010</v>
  </rv>
  <rv s="4">
    <v>1205</v>
  </rv>
  <rv s="0">
    <v>http://en.wikipedia.org/wiki/Western_Digital</v>
    <v>Wikipedia</v>
  </rv>
  <rv s="1">
    <v>0</v>
    <v>1207</v>
  </rv>
  <rv s="2">
    <v>6</v>
    <v>https://www.bing.com/th?id=AMMS_b9efb984265253a027f300c3dcbbcbc0&amp;qlt=95</v>
    <v>1208</v>
    <v>0</v>
    <v>https://www.bing.com/images/search?form=xlimg&amp;q=western+digital</v>
    <v>Image of WESTERN DIGITAL CORPORATION</v>
  </rv>
  <rv s="0">
    <v>https://www.bing.com/financeapi/forcetrigger?t=a25rnm&amp;q=XNAS%3aWDC&amp;form=skydnc</v>
    <v>Learn more on Bing</v>
  </rv>
  <rv s="24">
    <v>en-US</v>
    <v>a25rnm</v>
    <v>268435456</v>
    <v>1</v>
    <v>Powered by Refinitiv</v>
    <v>66</v>
    <v>WESTERN DIGITAL CORPORATION (XNAS:WDC)</v>
    <v>3</v>
    <v>67</v>
    <v>Finance</v>
    <v>58</v>
    <v>72.98</v>
    <v>27.4</v>
    <v>1.6468</v>
    <v>2.11</v>
    <v>1.601E-3</v>
    <v>3.1690999999999997E-2</v>
    <v>0.11</v>
    <v>USD</v>
    <v>Western Digital Corporation (Western Digital) is a developer, manufacturer and provider of data storage devices and solutions that address the needs of the information technology (IT) industry and the infrastructure that enables the proliferation of data in virtually every industry. The Company's portfolio of offerings addresses three categories: Datacenter Devices and Solutions (capacity and performance enterprise hard disk drives (HDDs), enterprise solid state drives (SSDs), datacenter software and system solutions); Client Devices (mobile, desktop, gaming and digital video hard drives, client SSDs, embedded products and wafers), and Client Solutions (removable products, hard drive content solutions and flash content solutions). The Company develops and manufactures a portion of the recording heads and magnetic media used in its hard drive products.</v>
    <v>63800</v>
    <v>Nasdaq Stock Market</v>
    <v>XNAS</v>
    <v>XNAS</v>
    <v>5601 Great Oaks Pkwy, SAN JOSE, CA, 95119-1003 US</v>
    <v>69.39</v>
    <v>1209</v>
    <v>Computers, Phones &amp; Household Electronics</v>
    <v>Stock</v>
    <v>44267.040993981253</v>
    <v>1210</v>
    <v>67.63</v>
    <v>20379950000</v>
    <v>WESTERN DIGITAL CORPORATION</v>
    <v>WESTERN DIGITAL CORPORATION</v>
    <v>68.42</v>
    <v>121.8189</v>
    <v>66.58</v>
    <v>68.69</v>
    <v>68.8</v>
    <v>306097200</v>
    <v>WDC</v>
    <v>WESTERN DIGITAL CORPORATION (XNAS:WDC)</v>
    <v>4344264</v>
    <v>5252746</v>
    <v>2000</v>
  </rv>
  <rv s="4">
    <v>1211</v>
  </rv>
  <rv s="0">
    <v>https://www.bing.com/financeapi/forcetrigger?t=a24rmw&amp;q=XNYS%3aUI&amp;form=skydnc</v>
    <v>Learn more on Bing</v>
  </rv>
  <rv s="21">
    <v>en-US</v>
    <v>a24rmw</v>
    <v>268435456</v>
    <v>1</v>
    <v>Powered by Refinitiv</v>
    <v>56</v>
    <v>UBIQUITI INC. (XNYS:UI)</v>
    <v>8</v>
    <v>57</v>
    <v>Finance</v>
    <v>58</v>
    <v>362.88990000000001</v>
    <v>110.00879999999999</v>
    <v>1.4657</v>
    <v>5.13</v>
    <v>6.8409999999999999E-4</v>
    <v>1.5494000000000001E-2</v>
    <v>0.23</v>
    <v>USD</v>
    <v>Ubiquiti Inc., formerly Ubiquiti Networks, Inc., develops performance networking technology for service providers and enterprises. It offers a portfolio of networking products and solutions. Its service provider product platforms provide carrier-class network infrastructure for fixed wireless broadband, wireless backhaul systems and routing. Its enterprise product platforms provide wireless local area network infrastructure, video surveillance products, switching and routing solutions, and machine-to-machine communication components. Its products and solutions include radios, antennas, software, communications protocols and management tools that are designed to deliver carrier and enterprise class wireless broadband access and other services primarily in the unlicensed radio frequency spectrum. Its service provider and carrier solutions include Base Station/Backhaul/Customer Premise Equipment/Bridge-airMAX, Network Routing Platform-EdgeMAX and Point-to-point Wireless Backhaul-airFiber.</v>
    <v>1021</v>
    <v>New York Stock Exchange</v>
    <v>XNYS</v>
    <v>XNYS</v>
    <v>685 3rd Ave Fl 27, NEW YORK, NY, 10017-4024 US</v>
    <v>343.05990000000003</v>
    <v>Communications &amp; Networking</v>
    <v>Stock</v>
    <v>44267.000000034372</v>
    <v>1213</v>
    <v>332.43</v>
    <v>20796120000</v>
    <v>UBIQUITI INC.</v>
    <v>UBIQUITI INC.</v>
    <v>338.17</v>
    <v>41.755600000000001</v>
    <v>331.1</v>
    <v>336.23</v>
    <v>336.46</v>
    <v>62809180</v>
    <v>UI</v>
    <v>UBIQUITI INC. (XNYS:UI)</v>
    <v>122961</v>
    <v>101876</v>
    <v>2010</v>
  </rv>
  <rv s="4">
    <v>1214</v>
  </rv>
  <rv s="0">
    <v>http://en.wikipedia.org/wiki/NetApp</v>
    <v>Wikipedia</v>
  </rv>
  <rv s="1">
    <v>0</v>
    <v>1216</v>
  </rv>
  <rv s="2">
    <v>6</v>
    <v>https://www.bing.com/th?id=AMMS_6d05f52cc0fc45193049c04e09f5cbb7&amp;qlt=95</v>
    <v>1217</v>
    <v>0</v>
    <v>https://www.bing.com/images/search?form=xlimg&amp;q=netapp</v>
    <v>Image of NETAPP, INC.</v>
  </rv>
  <rv s="0">
    <v>https://www.bing.com/financeapi/forcetrigger?t=a1yrar&amp;q=XNAS%3aNTAP&amp;form=skydnc</v>
    <v>Learn more on Bing</v>
  </rv>
  <rv s="24">
    <v>en-US</v>
    <v>a1yrar</v>
    <v>268435456</v>
    <v>1</v>
    <v>Powered by Refinitiv</v>
    <v>66</v>
    <v>NETAPP, INC. (XNAS:NTAP)</v>
    <v>3</v>
    <v>67</v>
    <v>Finance</v>
    <v>58</v>
    <v>71.674999999999997</v>
    <v>34.659999999999997</v>
    <v>1.2716000000000001</v>
    <v>1.32</v>
    <v>8.8260000000000009E-4</v>
    <v>1.9802E-2</v>
    <v>0.06</v>
    <v>USD</v>
    <v>NetApp, Inc. (NetApp) provides software, systems and services to manage and store customer data. The Company enables enterprises, service providers, governmental organizations, and partners to envision, deploy and evolve their information technology (IT) environments. The Company offers a portfolio of products and services that satisfy a range of customer workloads across different data types and deployment models. Its data management and storage offerings help manage business productivity, performance and profitability, while providing investment protection and asset utilization. The Company's FlexPod portfolio includes FlexPod Datacenter for core enterprise data centers and service providers, FlexPod Express for medium-sized businesses and branch offices, and FlexPod Select for data-intensive workloads. The portfolio is validated with hypervisors, operating systems, systems management tools and cloud management platforms.</v>
    <v>10800</v>
    <v>Nasdaq Stock Market</v>
    <v>XNAS</v>
    <v>XNAS</v>
    <v>1395 Crossman Ave, SUNNYVALE, CA, 94089-1114 US</v>
    <v>68.87</v>
    <v>1218</v>
    <v>Computers, Phones &amp; Household Electronics</v>
    <v>Stock</v>
    <v>44266.903823853907</v>
    <v>1219</v>
    <v>67.209999999999994</v>
    <v>14838590000</v>
    <v>NETAPP, INC.</v>
    <v>NETAPP, INC.</v>
    <v>67.22</v>
    <v>26.024999999999999</v>
    <v>66.66</v>
    <v>67.98</v>
    <v>68.040000000000006</v>
    <v>222601200</v>
    <v>NTAP</v>
    <v>NETAPP, INC. (XNAS:NTAP)</v>
    <v>1701511</v>
    <v>2223055</v>
    <v>2001</v>
  </rv>
  <rv s="4">
    <v>1220</v>
  </rv>
  <rv s="0">
    <v>http://en.wikipedia.org/wiki/Cree_Inc.</v>
    <v>Wikipedia</v>
  </rv>
  <rv s="1">
    <v>0</v>
    <v>1222</v>
  </rv>
  <rv s="2">
    <v>6</v>
    <v>https://www.bing.com/th?id=AMMS_d9a0db2953aabfa604f601de697f8ff4&amp;qlt=95</v>
    <v>1223</v>
    <v>0</v>
    <v>https://www.bing.com/images/search?form=xlimg&amp;q=cree+inc.</v>
    <v>Image of CREE, INC.</v>
  </rv>
  <rv s="0">
    <v>https://www.bing.com/financeapi/forcetrigger?t=a1qb7w&amp;q=XNAS%3aCREE&amp;form=skydnc</v>
    <v>Learn more on Bing</v>
  </rv>
  <rv s="44">
    <v>en-US</v>
    <v>a1qb7w</v>
    <v>268435456</v>
    <v>1</v>
    <v>Powered by Refinitiv</v>
    <v>124</v>
    <v>CREE, INC. (XNAS:CREE)</v>
    <v>3</v>
    <v>125</v>
    <v>Finance</v>
    <v>61</v>
    <v>129.9</v>
    <v>27.77</v>
    <v>1.6113999999999999</v>
    <v>8.36</v>
    <v>1.7989999999999998E-4</v>
    <v>8.1331000000000001E-2</v>
    <v>0.02</v>
    <v>USD</v>
    <v>Cree, Inc. offers silicon carbide technology and production. The Company operates through Wolfspeed segment. Wolfspeed consists of silicon carbide and GaN materials, power devices and RF devices based on wide bandgap semiconductor materials and silicon. its materials products and power devices are used in electric vehicles, motor drives, power supplies, solar and transportation applications. Its materials products and RF devices are used in military communications, radar, satellite and telecommunication applications. Wolfspeed segment includes silicon carbide and GaN materials, power devices and RF devices.</v>
    <v>5130</v>
    <v>Nasdaq Stock Market</v>
    <v>XNAS</v>
    <v>XNAS</v>
    <v>4600 Silicon Dr, DURHAM, NC, 27703-8475 US</v>
    <v>112.6</v>
    <v>1224</v>
    <v>Semiconductors &amp; Semiconductor Equipment</v>
    <v>Stock</v>
    <v>44266.907499178124</v>
    <v>1225</v>
    <v>106.46</v>
    <v>11411340000</v>
    <v>CREE, INC.</v>
    <v>CREE, INC.</v>
    <v>108.03</v>
    <v>102.79</v>
    <v>111.15</v>
    <v>111.17</v>
    <v>111016100</v>
    <v>CREE</v>
    <v>CREE, INC. (XNAS:CREE)</v>
    <v>1629737</v>
    <v>1786401</v>
    <v>1987</v>
  </rv>
  <rv s="4">
    <v>1226</v>
  </rv>
  <rv s="0">
    <v>http://en.wikipedia.org/wiki/IPG_Photonics</v>
    <v>Wikipedia</v>
  </rv>
  <rv s="1">
    <v>0</v>
    <v>1228</v>
  </rv>
  <rv s="2">
    <v>6</v>
    <v>https://www.bing.com/th?id=AMMS_bad0cd8ed5974da1909825c13139e92a&amp;qlt=95</v>
    <v>1229</v>
    <v>0</v>
    <v>https://www.bing.com/images/search?form=xlimg&amp;q=ipg+photonics</v>
    <v>Image of IPG PHOTONICS CORPORATION</v>
  </rv>
  <rv s="0">
    <v>https://www.bing.com/financeapi/forcetrigger?t=a1vp77&amp;q=XNAS%3aIPGP&amp;form=skydnc</v>
    <v>Learn more on Bing</v>
  </rv>
  <rv s="24">
    <v>en-US</v>
    <v>a1vp77</v>
    <v>268435456</v>
    <v>1</v>
    <v>Powered by Refinitiv</v>
    <v>66</v>
    <v>IPG PHOTONICS CORPORATION (XNAS:IPGP)</v>
    <v>3</v>
    <v>67</v>
    <v>Finance</v>
    <v>58</v>
    <v>262.55110000000002</v>
    <v>98.04</v>
    <v>1.4278</v>
    <v>8.23</v>
    <v>0</v>
    <v>3.9919999999999997E-2</v>
    <v>0</v>
    <v>USD</v>
    <v>IPG Photonics Corporation is a developer and manufacturer of a line of fiber lasers, fiber amplifiers, diode lasers, laser systems and optical accessories that are used for various applications. The Company offers a line of lasers and amplifiers, which are used in materials processing, communications and medical applications. The Company sells its products globally to original equipment manufacturers (OEMs), system integrators and end users. The Company's manufacturing facilities are located in the United States, Germany and Russia. The Company offers laser-based systems for certain markets and applications. Its products are designed to be used as general-purpose energy or light sources. Its product line includes High-Power Ytterbium CW (1,000-100,000 Watts), Mid-Power Ytterbium CW (100-999 Watts), Pulsed Ytterbium (0.1 to 200 Watts), Pulsed and CW, Quasi-CW Ytterbium (100-4,500 Watts), Erbium Amplifiers and Transceivers.</v>
    <v>6060</v>
    <v>Nasdaq Stock Market</v>
    <v>XNAS</v>
    <v>XNAS</v>
    <v>50 Old Webster Rd, OXFORD, MA, 01540-2706 US</v>
    <v>215.52</v>
    <v>1230</v>
    <v>Electronic Equipment &amp; Parts</v>
    <v>Stock</v>
    <v>44266.911094767966</v>
    <v>1231</v>
    <v>210.5</v>
    <v>11036490000</v>
    <v>IPG PHOTONICS CORPORATION</v>
    <v>IPG PHOTONICS CORPORATION</v>
    <v>210.5</v>
    <v>72.226299999999995</v>
    <v>206.16</v>
    <v>214.39</v>
    <v>214.39</v>
    <v>53533590</v>
    <v>IPGP</v>
    <v>IPG PHOTONICS CORPORATION (XNAS:IPGP)</v>
    <v>202451</v>
    <v>276519</v>
    <v>1998</v>
  </rv>
  <rv s="4">
    <v>1232</v>
  </rv>
  <rv s="0">
    <v>https://www.bing.com/financeapi/forcetrigger?t=a28kxm&amp;q=OTCM%3aASMIY&amp;form=skydnc</v>
    <v>Learn more on Bing</v>
  </rv>
  <rv s="47">
    <v>en-US</v>
    <v>a28kxm</v>
    <v>268435456</v>
    <v>1</v>
    <v>Powered by Refinitiv</v>
    <v>139</v>
    <v>ASM International NV (OTCM:ASMIY)</v>
    <v>8</v>
    <v>144</v>
    <v>Finance</v>
    <v>87</v>
    <v>302</v>
    <v>70</v>
    <v>1.4581</v>
    <v>16.18</v>
    <v>0</v>
    <v>6.6623000000000002E-2</v>
    <v>0</v>
    <v>USD</v>
    <v>ASM International N.V. is a supplier of wafer processing equipment, primarily for semiconductor manufacturing industry. The Company designs, manufactures and sells equipment and services to its customers for the production of semiconductor devices, or integrated circuits (ICs). The Company operates in two segments, which include Front-end and Back-end. The Front-end segment manufactures and sells equipment used in wafer processing, encompassing the fabrication steps in which silicon wafers are layered with semiconductor devices. The front-end segment includes manufacturing, service, and sales operations in Europe, the United States, Japan and South East Asia. The Back-end segment manufactures and sells equipment and materials used in assembly and packaging, encompassing the processes in which silicon wafers are separated into individual circuits. The Company supplies equipment to the manufacturers of analog semiconductor devices primarily for the deposition of thin films.</v>
    <v>2583</v>
    <v>OTC Markets</v>
    <v>OTCM</v>
    <v>OTCM</v>
    <v>Versterkerstraat 8, ALMERE, FLEVOLAND, 1322 AP NL</v>
    <v>259.04000000000002</v>
    <v>Semiconductors &amp; Semiconductor Equipment</v>
    <v>Stock</v>
    <v>44267.048611111109</v>
    <v>1234</v>
    <v>255.5</v>
    <v>10178590000</v>
    <v>ASM International NV</v>
    <v>ASM International NV</v>
    <v>255.5</v>
    <v>36.702599999999997</v>
    <v>242.86</v>
    <v>259.04000000000002</v>
    <v>259.04000000000002</v>
    <v>49797390</v>
    <v>ASMIY</v>
    <v>ASM International NV (OTCM:ASMIY)</v>
    <v>410</v>
    <v>1968</v>
  </rv>
  <rv s="4">
    <v>1235</v>
  </rv>
  <rv s="0">
    <v>https://www.bing.com/financeapi/forcetrigger?t=a2epmw&amp;q=OTCM%3aDSCSY&amp;form=skydnc</v>
    <v>Learn more on Bing</v>
  </rv>
  <rv s="32">
    <v>en-US</v>
    <v>a2epmw</v>
    <v>268435456</v>
    <v>1</v>
    <v>Powered by Refinitiv</v>
    <v>85</v>
    <v>DISCO CORPORATION (OTCM:DSCSY)</v>
    <v>8</v>
    <v>123</v>
    <v>Finance</v>
    <v>87</v>
    <v>81.849999999999994</v>
    <v>31.41</v>
    <v>1.3234999999999999</v>
    <v>0.745</v>
    <v>2.366E-3</v>
    <v>1.2303999999999999E-2</v>
    <v>0.14499999999999999</v>
    <v>USD</v>
    <v>DISCO CORPORATION is a Japan-based company mainly engaged in the manufacture and sale of semiconductor manufacturing devices and precision processing tools, as well as the maintenance and related services business. The Company is engaged in the provision of dicing saws, laser saws, grinders, polishers, surface planers and other precision processing equipment, as well as dicing blades, grinding wheels, dry polishing wheels, grindstones for grinding and cutting and other precision processing tools.</v>
    <v>3863</v>
    <v>OTC Markets</v>
    <v>OTCM</v>
    <v>OTCM</v>
    <v>2-13-11, Omori-Kita, OTA-KU, TOKYO-TO, 143-8580 JP</v>
    <v>61.31</v>
    <v>Semiconductors &amp; Semiconductor Equipment</v>
    <v>Stock</v>
    <v>44267.048611111109</v>
    <v>1237</v>
    <v>60.99</v>
    <v>1176712000000</v>
    <v>DISCO CORPORATION</v>
    <v>DISCO CORPORATION</v>
    <v>61.03</v>
    <v>60.55</v>
    <v>61.295000000000002</v>
    <v>61.44</v>
    <v>36040170</v>
    <v>DSCSY</v>
    <v>DISCO CORPORATION (OTCM:DSCSY)</v>
    <v>4733</v>
    <v>1940</v>
  </rv>
  <rv s="4">
    <v>1238</v>
  </rv>
  <rv s="0">
    <v>https://www.bing.com/financeapi/forcetrigger?t=a2awhw&amp;q=OTCM%3aBYDIF&amp;form=skydnc</v>
    <v>Learn more on Bing</v>
  </rv>
  <rv s="47">
    <v>en-US</v>
    <v>a2awhw</v>
    <v>268435456</v>
    <v>1</v>
    <v>Powered by Refinitiv</v>
    <v>139</v>
    <v>BYD Electronic (International) Company Limited (OTCM:BYDIF)</v>
    <v>8</v>
    <v>145</v>
    <v>Finance</v>
    <v>87</v>
    <v>8.3000000000000007</v>
    <v>1.3149999999999999</v>
    <v>1.8396999999999999</v>
    <v>0.28000000000000003</v>
    <v>-2.0407999999999999E-2</v>
    <v>0.05</v>
    <v>-0.12</v>
    <v>USD</v>
    <v>BYD Electronic International Co Ltd is an investment holding company principally engaged in the manufacture of mobile intelligent terminal components and modules. The Company with its subsidiaries mainly provides one-stop services including new material development, product design, research and development, manufacturing, supply chain management, logistics and after-sales services. Its businesses include three major parts: smartphones and personal computers (PCs), new intelligent products and automotive intelligent systems, covering molds, metals, plastic parts, glass, ceramics and electronic products. Its products are used in consumer electronics, Internet of things, smart home, smart industry, smart business, smart game equipment, smart cockpits, smart networked systems, communication modules and other fields. The Company conducts its businesses within the China market and to overseas markets such as Asia-Pacific and the United States.</v>
    <v>137400</v>
    <v>OTC Markets</v>
    <v>OTCM</v>
    <v>OTCM</v>
    <v>No. 3001, Bao He Road, Baolong Industrial City, Longgang District, SHENZHEN, GUANGDONG, 518116 CN</v>
    <v>5.88</v>
    <v>Electronic Equipment &amp; Parts</v>
    <v>Stock</v>
    <v>44267.048611111109</v>
    <v>1240</v>
    <v>5.76</v>
    <v>95197890000</v>
    <v>BYD Electronic (International) Company Limited</v>
    <v>BYD Electronic (International) Company Limited</v>
    <v>5.88</v>
    <v>26.780899999999999</v>
    <v>5.6</v>
    <v>5.88</v>
    <v>5.76</v>
    <v>2253205000</v>
    <v>BYDIF</v>
    <v>BYD Electronic (International) Company Limited (OTCM:BYDIF)</v>
    <v>2414</v>
    <v>2007</v>
  </rv>
  <rv s="4">
    <v>1241</v>
  </rv>
  <rv s="0">
    <v>https://www.bing.com/financeapi/forcetrigger?t=a1z6z2&amp;q=XNAS%3aOLED&amp;form=skydnc</v>
    <v>Learn more on Bing</v>
  </rv>
  <rv s="21">
    <v>en-US</v>
    <v>a1z6z2</v>
    <v>268435456</v>
    <v>1</v>
    <v>Powered by Refinitiv</v>
    <v>56</v>
    <v>UNIVERSAL DISPLAY CORPORATION (XNAS:OLED)</v>
    <v>8</v>
    <v>57</v>
    <v>Finance</v>
    <v>58</v>
    <v>262.77</v>
    <v>105.11</v>
    <v>1.3627</v>
    <v>9.64</v>
    <v>4.0559999999999999E-4</v>
    <v>4.5414000000000003E-2</v>
    <v>0.09</v>
    <v>USD</v>
    <v>Universal Display Corporation is engaged in the research, development and commercialization of organic light emitting diode (OLED), technologies and materials for use in display and solid-state lighting applications. The Company also supplies its OLED materials to manufacturers of OLED displays and lighting products for evaluation and for use in product development and for pre-commercial activities, and it also provides technical assistance and support to these manufacturers. The Company has produced and sold phosphorescent emitter materials that produce red, yellow, green and light-blue light, which are combined in various ways for the display and lighting markets. It has also developed host materials for the emissive layer. The Company is a supplier of phosphorescent emitter materials to OLED product manufacturers. Phosphorescent OLEDs utilize specialized materials and device structures that allow OLEDs to emit light through a process known as phosphorescence.</v>
    <v>349</v>
    <v>Nasdaq Stock Market</v>
    <v>XNAS</v>
    <v>XNAS</v>
    <v>375 Phillips Blvd, TRENTON, NJ, 08618-1455 US</v>
    <v>223.51</v>
    <v>Semiconductors &amp; Semiconductor Equipment</v>
    <v>Stock</v>
    <v>44267.032970717184</v>
    <v>1243</v>
    <v>216.11</v>
    <v>9999893000</v>
    <v>UNIVERSAL DISPLAY CORPORATION</v>
    <v>UNIVERSAL DISPLAY CORPORATION</v>
    <v>219</v>
    <v>79.230400000000003</v>
    <v>212.27</v>
    <v>221.91</v>
    <v>222</v>
    <v>47109310</v>
    <v>OLED</v>
    <v>UNIVERSAL DISPLAY CORPORATION (XNAS:OLED)</v>
    <v>301252</v>
    <v>474009</v>
    <v>1985</v>
  </rv>
  <rv s="4">
    <v>1244</v>
  </rv>
  <rv s="0">
    <v>https://www.bing.com/financeapi/forcetrigger?t=a2jx3m&amp;q=OTCM%3aHPHTF&amp;form=skydnc</v>
    <v>Learn more on Bing</v>
  </rv>
  <rv s="8">
    <v>en-US</v>
    <v>a2jx3m</v>
    <v>268435456</v>
    <v>1</v>
    <v>Powered by Refinitiv</v>
    <v>13</v>
    <v>HAMAMATSU PHOTONICS K.K. (OTCM:HPHTF)</v>
    <v>8</v>
    <v>146</v>
    <v>Finance</v>
    <v>12</v>
    <v>64.75</v>
    <v>34</v>
    <v>0.80830000000000002</v>
    <v>-0.43</v>
    <v>-7.2319999999999997E-3</v>
    <v>USD</v>
    <v>HAMAMATSU PHOTONICS K.K. is a Japan-based company mainly engaged in the electronic tube business, the optical semiconductor business and the image measurement equipment business. The Company operates in three business segments. The Electronic Tubes segment is engaged in the manufacture and sale of photomultiplier tubes, imaging equipment and illuminants. The Optical Semiconductors segment is engaged in the manufacture and sale of optical semiconductor elements. The Image Measuring Equipment segment is engaged in the manufacture and sale of image processing and measuring equipment. The Company is also engaged in the semiconductor lasers related business and the hotel business.</v>
    <v>5195</v>
    <v>OTC Markets</v>
    <v>OTCM</v>
    <v>OTCM</v>
    <v>Nihon Seimei Hamamatsu Ekimae Bldg., 325-6, Sunayama-cho, Naka-ku, HAMAMATSU-SHI, SHIZUOKA-KEN, 430-8587 JP</v>
    <v>59.03</v>
    <v>Semiconductors &amp; Semiconductor Equipment</v>
    <v>Stock</v>
    <v>44264.728154930468</v>
    <v>1246</v>
    <v>59.03</v>
    <v>1015007000000</v>
    <v>HAMAMATSU PHOTONICS K.K.</v>
    <v>HAMAMATSU PHOTONICS K.K.</v>
    <v>59.03</v>
    <v>57.158799999999999</v>
    <v>59.46</v>
    <v>59.03</v>
    <v>165041800</v>
    <v>HPHTF</v>
    <v>HAMAMATSU PHOTONICS K.K. (OTCM:HPHTF)</v>
    <v>11576</v>
    <v>1953</v>
  </rv>
  <rv s="4">
    <v>1247</v>
  </rv>
  <rv s="0">
    <v>https://www.bing.com/financeapi/forcetrigger?t=a2ue27&amp;q=OTCM%3aROHCY&amp;form=skydnc</v>
    <v>Learn more on Bing</v>
  </rv>
  <rv s="32">
    <v>en-US</v>
    <v>a2ue27</v>
    <v>268435456</v>
    <v>1</v>
    <v>Powered by Refinitiv</v>
    <v>85</v>
    <v>ROHM COMPANY LIMITED (OTCM:ROHCY)</v>
    <v>8</v>
    <v>123</v>
    <v>Finance</v>
    <v>87</v>
    <v>58.28</v>
    <v>22.34</v>
    <v>1.2035</v>
    <v>0.34499999999999997</v>
    <v>3.1519999999999999E-3</v>
    <v>7.1830000000000001E-3</v>
    <v>0.1525</v>
    <v>USD</v>
    <v>ROHM COMPANY LIMITED is a Japan-based company mainly engaged in the manufacture and sale of electronic components. The Company operates in three segments. The Large-Scale Integration (LSI) segment provides analogs, logics, memories, Micro Electro Mechanical Systems (MEMS) and others. The Semiconductor Device segment manufactures and sells diodes, transistors, light emitting diodes and semiconductor lasers. The Module segment offers print heads, optical modules, power modules. The Company also offers resistors, tantalum capacitors.</v>
    <v>22191</v>
    <v>OTC Markets</v>
    <v>OTCM</v>
    <v>OTCM</v>
    <v>21, Saiin Mizosaki-cho, Ukyo-ku, KYOTO-SHI, KYOTO-FU, 615-8585 JP</v>
    <v>48.65</v>
    <v>Semiconductors &amp; Semiconductor Equipment</v>
    <v>Stock</v>
    <v>44267.048611111109</v>
    <v>1249</v>
    <v>48.375</v>
    <v>1059870000000</v>
    <v>ROHM COMPANY LIMITED</v>
    <v>ROHM COMPANY LIMITED</v>
    <v>48.52</v>
    <v>48.03</v>
    <v>48.375</v>
    <v>48.527500000000003</v>
    <v>103000000</v>
    <v>ROHCY</v>
    <v>ROHM COMPANY LIMITED (OTCM:ROHCY)</v>
    <v>3963</v>
    <v>1958</v>
  </rv>
  <rv s="4">
    <v>1250</v>
  </rv>
  <rv s="0">
    <v>http://it.wikipedia.org/wiki/Flextronics</v>
    <v>Wikipedia</v>
  </rv>
  <rv s="1">
    <v>0</v>
    <v>1252</v>
  </rv>
  <rv s="2">
    <v>6</v>
    <v>https://www.bing.com/th?id=AMMS_20b472b453e9d2004f396b7dcd65097d&amp;qlt=95</v>
    <v>1253</v>
    <v>0</v>
    <v>https://www.bing.com/images/search?form=xlimg&amp;q=flextronics</v>
    <v>Image of FLEX LTD.</v>
  </rv>
  <rv s="0">
    <v>https://www.bing.com/financeapi/forcetrigger?t=a1sz9c&amp;q=XNAS%3aFLEX&amp;form=skydnc</v>
    <v>Learn more on Bing</v>
  </rv>
  <rv s="27">
    <v>en-US</v>
    <v>a1sz9c</v>
    <v>268435456</v>
    <v>1</v>
    <v>Powered by Refinitiv</v>
    <v>72</v>
    <v>FLEX LTD. (XNAS:FLEX)</v>
    <v>3</v>
    <v>147</v>
    <v>Finance</v>
    <v>58</v>
    <v>20.04</v>
    <v>5.36</v>
    <v>1.6521999999999999</v>
    <v>0.69</v>
    <v>-8.7530000000000004E-3</v>
    <v>3.9226999999999998E-2</v>
    <v>-0.16</v>
    <v>USD</v>
    <v>Flex Ltd, formerly Flextronics International Ltd. provides design, engineering, manufacturing, and supply chain services and solutions. The Company designs, builds, ships and services packaged consumer electronics and industrial products for original equipment manufacturers (OEMs). Its segments include High Reliability Solutions (HRS), Consumer Technologies Group (CTG), Industrial and Emerging Industries (IEI) and Communications &amp; Enterprise Compute (CEC). The HRS segment consists of its medical business, automotive business, and defense and aerospace businesses. The CTG segment includes its mobile devices business, consumer electronics business and high-volume computing business. The IEI segment consists of semiconductor and capital equipment, office solutions, household industrial and lifestyle, industrial automation and kiosks, energy and metering, and lighting. The CEC segment includes radio access base stations, remote radio heads, and small cells for wireless infrastructure.</v>
    <v>160000</v>
    <v>Nasdaq Stock Market</v>
    <v>XNAS</v>
    <v>XNAS</v>
    <v>2 Changi South Lane, 486123 SG</v>
    <v>18.45</v>
    <v>1254</v>
    <v>Electronic Equipment &amp; Parts</v>
    <v>Stock</v>
    <v>44267.026032661721</v>
    <v>1255</v>
    <v>17.774999999999999</v>
    <v>8780442000</v>
    <v>FLEX LTD.</v>
    <v>FLEX LTD.</v>
    <v>17.89</v>
    <v>21.9635</v>
    <v>17.59</v>
    <v>18.28</v>
    <v>18.12</v>
    <v>499172400</v>
    <v>FLEX</v>
    <v>FLEX LTD. (XNAS:FLEX)</v>
    <v>4628182</v>
    <v>5076297</v>
  </rv>
  <rv s="4">
    <v>1256</v>
  </rv>
  <rv s="0">
    <v>https://www.bing.com/financeapi/forcetrigger?t=a2onyc&amp;q=OTCM%3aMNBEY&amp;form=skydnc</v>
    <v>Learn more on Bing</v>
  </rv>
  <rv s="32">
    <v>en-US</v>
    <v>a2onyc</v>
    <v>268435456</v>
    <v>1</v>
    <v>Powered by Refinitiv</v>
    <v>85</v>
    <v>MINEBEA MITSUMI Inc. (OTCM:MNBEY)</v>
    <v>8</v>
    <v>123</v>
    <v>Finance</v>
    <v>87</v>
    <v>52.09</v>
    <v>25.87</v>
    <v>1.7372000000000001</v>
    <v>0.4</v>
    <v>-4.96E-3</v>
    <v>8.0000000000000002E-3</v>
    <v>-0.25</v>
    <v>USD</v>
    <v>MinebeaMitsumi Inc. is mainly engaged in the manufacture and sale of machined components and electronic equipment. The Company operates through three segments. The Machined Components segment mainly provides ball bearings, rod end bearings, pivot assemblies for hard disk drives (HDD) and other mechanical parts, as well as aircraft screws. The Electronic Equipment segment includes liquid crystal display (LCD) backlights, measuring devices and other electronic devices, HDD spindle motors, stepping motors, direct current (DC) motors, fan motors, precision motors and special equipment. The MITSUMI segment mainly includes semiconductor devices, optical devices, mechanical components, high-frequency components, and power supply components.</v>
    <v>82617</v>
    <v>OTC Markets</v>
    <v>OTCM</v>
    <v>OTCM</v>
    <v>4106-73, Miyota Miyota-machi, KITASAKU-GUN, NAGANO-KEN, 389-0293 JP</v>
    <v>50.81</v>
    <v>Machinery, Equipment &amp; Components</v>
    <v>Stock</v>
    <v>44267.048611111109</v>
    <v>1258</v>
    <v>49.78</v>
    <v>1170628000000</v>
    <v>MINEBEA MITSUMI Inc.</v>
    <v>MINEBEA MITSUMI Inc.</v>
    <v>49.78</v>
    <v>50</v>
    <v>50.4</v>
    <v>50.15</v>
    <v>427080600</v>
    <v>MNBEY</v>
    <v>MINEBEA MITSUMI Inc. (OTCM:MNBEY)</v>
    <v>700</v>
    <v>1951</v>
  </rv>
  <rv s="4">
    <v>1259</v>
  </rv>
  <rv s="0">
    <v>https://www.bing.com/financeapi/forcetrigger?t=a1vpa2&amp;q=XNAS%3aIPHI&amp;form=skydnc</v>
    <v>Learn more on Bing</v>
  </rv>
  <rv s="21">
    <v>en-US</v>
    <v>a1vpa2</v>
    <v>268435456</v>
    <v>1</v>
    <v>Powered by Refinitiv</v>
    <v>56</v>
    <v>INPHI CORPORATION (XNAS:IPHI)</v>
    <v>8</v>
    <v>57</v>
    <v>Finance</v>
    <v>58</v>
    <v>182.22</v>
    <v>55.72</v>
    <v>0.93679999999999997</v>
    <v>9.15</v>
    <v>0</v>
    <v>5.9866999999999997E-2</v>
    <v>0</v>
    <v>USD</v>
    <v>Inphi Corporation is a provider of analog and mixed signal semiconductor solutions for the communications and datacenter markets. The Company's solutions provide an interface between analog signals and digital information in systems, such as telecommunications transport systems, enterprise networking equipment and datacenters. It is engaged in the design, development and sale of analog connectivity components that operate to maintain, amplify and manage signal integrity at high speeds in a range of applications. Its semiconductor solutions are designed to address bandwidth bottlenecks in networks and enable the rollout of communications and datacenter infrastructures. The Company provides 25 gigabit (G) to 600G high-speed analog semiconductor solutions for the communications market. As of December 31, 2016, the Company's product portfolio included products that had commercially shipped, products for which the Company had shipped engineering samples and products under development.</v>
    <v>1086</v>
    <v>Nasdaq Stock Market</v>
    <v>XNAS</v>
    <v>XNAS</v>
    <v>110 RIO ROBLES, SAN JOSE, CA, 95134 US</v>
    <v>162.66</v>
    <v>Semiconductors &amp; Semiconductor Equipment</v>
    <v>Stock</v>
    <v>44266.907220624998</v>
    <v>1261</v>
    <v>156.41</v>
    <v>8203338000</v>
    <v>INPHI CORPORATION</v>
    <v>INPHI CORPORATION</v>
    <v>156.96</v>
    <v>0</v>
    <v>152.84</v>
    <v>161.99</v>
    <v>161.99</v>
    <v>53672720</v>
    <v>IPHI</v>
    <v>INPHI CORPORATION (XNAS:IPHI)</v>
    <v>774051</v>
    <v>766853</v>
    <v>2000</v>
  </rv>
  <rv s="4">
    <v>1262</v>
  </rv>
  <rv s="0">
    <v>https://www.bing.com/financeapi/forcetrigger?t=bna9ec&amp;q=OTCM%3aMNBEF&amp;form=skydnc</v>
    <v>Learn more on Bing</v>
  </rv>
  <rv s="33">
    <v>en-US</v>
    <v>bna9ec</v>
    <v>268435456</v>
    <v>1</v>
    <v>Powered by Refinitiv</v>
    <v>88</v>
    <v>MINEBEA MITSUMI Inc. (OTCM:MNBEF)</v>
    <v>8</v>
    <v>89</v>
    <v>Finance</v>
    <v>12</v>
    <v>25.51</v>
    <v>12</v>
    <v>1.7372000000000001</v>
    <v>3.81</v>
    <v>0.17557600000000001</v>
    <v>USD</v>
    <v>MinebeaMitsumi Inc. is mainly engaged in the manufacture and sale of machined components and electronic equipment. The Company operates through three segments. The Machined Components segment mainly provides ball bearings, rod end bearings, pivot assemblies for hard disk drives (HDD) and other mechanical parts, as well as aircraft screws. The Electronic Equipment segment includes liquid crystal display (LCD) backlights, measuring devices and other electronic devices, HDD spindle motors, stepping motors, direct current (DC) motors, fan motors, precision motors and special equipment. The MITSUMI segment mainly includes semiconductor devices, optical devices, mechanical components, high-frequency components, and power supply components.</v>
    <v>82617</v>
    <v>OTC Markets</v>
    <v>OTCM</v>
    <v>OTCM</v>
    <v>4106-73, Miyota Miyota-machi, KITASAKU-GUN, NAGANO-KEN, 389-0293 JP</v>
    <v>25.51</v>
    <v>Machinery, Equipment &amp; Components</v>
    <v>Stock</v>
    <v>44240.048611111109</v>
    <v>1264</v>
    <v>25.51</v>
    <v>MINEBEA MITSUMI Inc.</v>
    <v>MINEBEA MITSUMI Inc.</v>
    <v>25.51</v>
    <v>24.604800000000001</v>
    <v>21.7</v>
    <v>25.51</v>
    <v>427080600</v>
    <v>MNBEF</v>
    <v>MINEBEA MITSUMI Inc. (OTCM:MNBEF)</v>
    <v>46</v>
    <v>1951</v>
  </rv>
  <rv s="4">
    <v>1265</v>
  </rv>
  <rv s="0">
    <v>https://www.bing.com/financeapi/forcetrigger?t=a1ppvh&amp;q=XNYS%3aCIEN&amp;form=skydnc</v>
    <v>Learn more on Bing</v>
  </rv>
  <rv s="21">
    <v>en-US</v>
    <v>a1ppvh</v>
    <v>268435456</v>
    <v>1</v>
    <v>Powered by Refinitiv</v>
    <v>56</v>
    <v>CIENA CORPORATION (XNYS:CIEN)</v>
    <v>8</v>
    <v>57</v>
    <v>Finance</v>
    <v>58</v>
    <v>61.515000000000001</v>
    <v>30.58</v>
    <v>0.86240000000000006</v>
    <v>2.41</v>
    <v>1.2580000000000001E-2</v>
    <v>4.7393999999999999E-2</v>
    <v>0.67</v>
    <v>USD</v>
    <v>Ciena Corporation is a network strategy and technology company, which provides solutions that enable a range of network operators to adopt communication architectures and deliver an array of services, relied upon by enterprise and consumer end users. It provides equipment, software and services that support the transport, switching, aggregation, service delivery and management of voice, video and data traffic on communications networks. It segments include Networking Platforms; Software and Software-Related Services, and Global Services. The Networking Platforms segment consists of Converged Packet Optical, Packet Networking and Optical Transport product portfolios. The software business is engaged in the development and licensing of element and network management software and software-related services that support its hardware offerings. It offers a suite of consulting and support services that help its customers to design, optimize, deploy and maintain their communications networks.</v>
    <v>7032</v>
    <v>New York Stock Exchange</v>
    <v>XNYS</v>
    <v>XNYS</v>
    <v>7035 Ridge Rd, HANOVER, MD, 21076-1426 US</v>
    <v>54.48</v>
    <v>Communications &amp; Networking</v>
    <v>Stock</v>
    <v>44267.032432638283</v>
    <v>1267</v>
    <v>52.41</v>
    <v>7889805000</v>
    <v>CIENA CORPORATION</v>
    <v>CIENA CORPORATION</v>
    <v>53.2</v>
    <v>23.465599999999998</v>
    <v>50.85</v>
    <v>53.26</v>
    <v>53.93</v>
    <v>155158400</v>
    <v>CIEN</v>
    <v>CIENA CORPORATION (XNYS:CIEN)</v>
    <v>2134405</v>
    <v>1398479</v>
    <v>1992</v>
  </rv>
  <rv s="4">
    <v>1268</v>
  </rv>
  <rv s="0">
    <v>https://www.bing.com/financeapi/forcetrigger?t=a1wxjc&amp;q=XNAS%3aLITE&amp;form=skydnc</v>
    <v>Learn more on Bing</v>
  </rv>
  <rv s="21">
    <v>en-US</v>
    <v>a1wxjc</v>
    <v>268435456</v>
    <v>1</v>
    <v>Powered by Refinitiv</v>
    <v>56</v>
    <v>Lumentum Holdings Inc. (XNAS:LITE)</v>
    <v>8</v>
    <v>57</v>
    <v>Finance</v>
    <v>58</v>
    <v>112.08</v>
    <v>59.06</v>
    <v>0.99909999999999999</v>
    <v>1.69</v>
    <v>4.616E-4</v>
    <v>1.9889E-2</v>
    <v>0.04</v>
    <v>USD</v>
    <v>Lumentum Holdings Inc. is a provider of optical and photonic products for a range of end market applications, including data communications (Datacom) and telecommunications (Telecom) networking and commercial lasers (commercial lasers) for manufacturing, inspection and life-science applications. The Company operates in two segments: Optical Communications (OpComms) and Commercial Lasers (Lasers). The Company's OpComms products include a range of components, modules and subsystems to support and maintain customers in its two primary markets: Telecom and Datacom. The Company's Lasers products serve customers in markets and applications, such as manufacturing, biotechnology, graphics and imaging, remote sensing, and precision machining, such as drilling in printed circuit boards, wafer singulation and solar cell scribing. The Company's customers include original equipment manufacturers (OEMs).</v>
    <v>5473</v>
    <v>Nasdaq Stock Market</v>
    <v>XNAS</v>
    <v>XNAS</v>
    <v>1001 Ridder Park Dr, SAN JOSE, CA, 95131-2314 US</v>
    <v>88.51</v>
    <v>Communications &amp; Networking</v>
    <v>Stock</v>
    <v>44266.976010647653</v>
    <v>1270</v>
    <v>85.9</v>
    <v>6432229000</v>
    <v>Lumentum Holdings Inc.</v>
    <v>Lumentum Holdings Inc.</v>
    <v>87.66</v>
    <v>35.840299999999999</v>
    <v>84.97</v>
    <v>86.66</v>
    <v>86.7</v>
    <v>75700000</v>
    <v>LITE</v>
    <v>Lumentum Holdings Inc. (XNAS:LITE)</v>
    <v>1147693</v>
    <v>1603186</v>
    <v>2015</v>
  </rv>
  <rv s="4">
    <v>1271</v>
  </rv>
  <rv s="0">
    <v>http://en.wikipedia.org/wiki/Juniper_Networks</v>
    <v>Wikipedia</v>
  </rv>
  <rv s="1">
    <v>0</v>
    <v>1273</v>
  </rv>
  <rv s="2">
    <v>6</v>
    <v>https://www.bing.com/th?id=AMMS_b92ce71c8fa17f0efd028f289d63d08d&amp;qlt=95</v>
    <v>1274</v>
    <v>0</v>
    <v>https://www.bing.com/images/search?form=xlimg&amp;q=juniper+networks</v>
    <v>Image of JUNIPER NETWORKS, INC.</v>
  </rv>
  <rv s="0">
    <v>https://www.bing.com/financeapi/forcetrigger?t=a1w8mw&amp;q=XNYS%3aJNPR&amp;form=skydnc</v>
    <v>Learn more on Bing</v>
  </rv>
  <rv s="24">
    <v>en-US</v>
    <v>a1w8mw</v>
    <v>268435456</v>
    <v>1</v>
    <v>Powered by Refinitiv</v>
    <v>66</v>
    <v>JUNIPER NETWORKS, INC. (XNYS:JNPR)</v>
    <v>3</v>
    <v>67</v>
    <v>Finance</v>
    <v>58</v>
    <v>27.83</v>
    <v>15.2</v>
    <v>0.83279999999999998</v>
    <v>0.56000000000000005</v>
    <v>3.9600000000000003E-4</v>
    <v>2.2681E-2</v>
    <v>0.01</v>
    <v>USD</v>
    <v>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v>
    <v>9950</v>
    <v>New York Stock Exchange</v>
    <v>XNYS</v>
    <v>XNYS</v>
    <v>1133 Innovation Way, SUNNYVALE, CA, 94089-1228 US</v>
    <v>25.39</v>
    <v>1275</v>
    <v>Communications &amp; Networking</v>
    <v>Stock</v>
    <v>44266.966205103905</v>
    <v>1276</v>
    <v>24.66</v>
    <v>8102569000</v>
    <v>JUNIPER NETWORKS, INC.</v>
    <v>JUNIPER NETWORKS, INC.</v>
    <v>24.88</v>
    <v>32.741999999999997</v>
    <v>24.69</v>
    <v>25.25</v>
    <v>25.26</v>
    <v>328172100</v>
    <v>JNPR</v>
    <v>JUNIPER NETWORKS, INC. (XNYS:JNPR)</v>
    <v>6816780</v>
    <v>4730128</v>
    <v>1997</v>
  </rv>
  <rv s="4">
    <v>1277</v>
  </rv>
  <rv s="0">
    <v>http://en.wikipedia.org/wiki/Arrow_Electronics</v>
    <v>Wikipedia</v>
  </rv>
  <rv s="1">
    <v>0</v>
    <v>1279</v>
  </rv>
  <rv s="2">
    <v>6</v>
    <v>https://www.bing.com/th?id=AMMS_114e6093a03937073f89a4076059a7fa&amp;qlt=95</v>
    <v>1280</v>
    <v>0</v>
    <v>https://www.bing.com/images/search?form=xlimg&amp;q=arrow+electronics</v>
    <v>Image of ARROW ELECTRONICS, INC.</v>
  </rv>
  <rv s="0">
    <v>https://www.bing.com/financeapi/forcetrigger?t=a1nryc&amp;q=XNYS%3aARW&amp;form=skydnc</v>
    <v>Learn more on Bing</v>
  </rv>
  <rv s="24">
    <v>en-US</v>
    <v>a1nryc</v>
    <v>268435456</v>
    <v>1</v>
    <v>Powered by Refinitiv</v>
    <v>66</v>
    <v>ARROW ELECTRONICS, INC. (XNYS:ARW)</v>
    <v>3</v>
    <v>84</v>
    <v>Finance</v>
    <v>58</v>
    <v>108.27</v>
    <v>39.25</v>
    <v>1.5669999999999999</v>
    <v>1.08</v>
    <v>0</v>
    <v>1.0385999999999999E-2</v>
    <v>0</v>
    <v>USD</v>
    <v>Arrow Electronics, Inc. is a provider of products, services and solutions to industrial and commercial users of electronic components and enterprise computing solutions. The Company has a portfolio of product offerings available from various electronic components and enterprise computing solutions suppliers. The Company's segments include the global components business; the global enterprise computing solutions (ECS) business, and corporate business segment. It distributes electronic components to original equipment manufacturers and contract manufacturers through its global components business segment. Through global ECS business segment, it provides enterprise computing solutions to value-added resellers. The Global components segment markets and distributes electronic components and provides a range of value-added capabilities. Global ECS' portfolio of computing solutions includes datacenter, cloud, security, and analytics solutions.</v>
    <v>19600</v>
    <v>New York Stock Exchange</v>
    <v>XNYS</v>
    <v>XNYS</v>
    <v>9201 E Dry Creek Rd, ENGLEWOOD, CO, 80112-2818 US</v>
    <v>105.73</v>
    <v>1281</v>
    <v>Semiconductors &amp; Semiconductor Equipment</v>
    <v>Stock</v>
    <v>44267</v>
    <v>1282</v>
    <v>103.27</v>
    <v>7757990000</v>
    <v>ARROW ELECTRONICS, INC.</v>
    <v>ARROW ELECTRONICS, INC.</v>
    <v>105</v>
    <v>14.0298</v>
    <v>103.99</v>
    <v>105.07</v>
    <v>105.07</v>
    <v>74603230</v>
    <v>ARW</v>
    <v>ARROW ELECTRONICS, INC. (XNYS:ARW)</v>
    <v>421514</v>
    <v>663082</v>
    <v>1946</v>
  </rv>
  <rv s="4">
    <v>1283</v>
  </rv>
  <rv s="0">
    <v>https://www.bing.com/financeapi/forcetrigger?t=bjom3m&amp;q=OTCM%3aSLOIY&amp;form=skydnc</v>
    <v>Learn more on Bing</v>
  </rv>
  <rv s="17">
    <v>en-US</v>
    <v>bjom3m</v>
    <v>268435456</v>
    <v>1</v>
    <v>Powered by Refinitiv</v>
    <v>38</v>
    <v>Soitec SA (OTCM:SLOIY)</v>
    <v>8</v>
    <v>128</v>
    <v>Finance</v>
    <v>12</v>
    <v>108.75</v>
    <v>73.25</v>
    <v>1.4454</v>
    <v>3.47</v>
    <v>3.2959999999999996E-2</v>
    <v>USD</v>
    <v>Soitec SA is a France-based company engaged in the semiconductors industry. The Company focuses on the microelectronics sector, mainly in on the production and marketing of silicon-on-insulator (SOI) wafers. Its products are patterned and cut into chips to make circuits for electronic components. The Company offers solutions for miniaturizing chips, improving product’s performance and reducing energy usage. Soitec SA speeds up the mobile and digital sectors. Its products are used to manufacture chips that go into smart phones, tables, computer, Internet technology (IT) and data centers as well as electronic components in cars, connected devices and industrial and medical equipment. It operates in the domestic market and internationally.</v>
    <v>1566</v>
    <v>OTC Markets</v>
    <v>OTCM</v>
    <v>OTCM</v>
    <v>Parc Technologique des Fontaines chemin des Franques, VILLARD-BONNOT, AUVERGNE-RHONE-ALPES, 38190 FR</v>
    <v>108.75</v>
    <v>Semiconductors &amp; Semiconductor Equipment</v>
    <v>Stock</v>
    <v>44240.048611111109</v>
    <v>1285</v>
    <v>108.75</v>
    <v>5378627000</v>
    <v>Soitec SA</v>
    <v>Soitec SA</v>
    <v>108.75</v>
    <v>105.28</v>
    <v>108.75</v>
    <v>33180920</v>
    <v>SLOIY</v>
    <v>Soitec SA (OTCM:SLOIY)</v>
    <v>4</v>
    <v>1992</v>
  </rv>
  <rv s="4">
    <v>1286</v>
  </rv>
  <rv s="0">
    <v>https://www.bing.com/financeapi/forcetrigger?t=a1wv6h&amp;q=XNAS%3aLFUS&amp;form=skydnc</v>
    <v>Learn more on Bing</v>
  </rv>
  <rv s="21">
    <v>en-US</v>
    <v>a1wv6h</v>
    <v>268435456</v>
    <v>1</v>
    <v>Powered by Refinitiv</v>
    <v>56</v>
    <v>LITTELFUSE, INC. (XNAS:LFUS)</v>
    <v>8</v>
    <v>57</v>
    <v>Finance</v>
    <v>58</v>
    <v>287.92</v>
    <v>103.63</v>
    <v>1.1974</v>
    <v>4.47</v>
    <v>0</v>
    <v>1.7008000000000002E-2</v>
    <v>0</v>
    <v>USD</v>
    <v>Littelfuse, Inc. is a global manufacturer of technologies in circuit protection, power control and sensing. The Company's product portfolio includes fuses, semiconductors, polymers, ceramics, relays and sensors. It conducts its business through three reportable segments: Electronics, Automotive, and Industrial. Through these segments, the Company designs, manufactures and sells components and modules for circuit protection, power control and sensing products throughout the world. The circuit protection products protect against electrostatic discharge, power surges, short circuits and voltage spikes; its power control products safely and efficiently control power, and its sensor products are used to identify and detect temperature, proximity, flow speed and fluid level in various applications. The Company’s products are found in automotive and commercial vehicles, industrial applications, data and telecommunications, medical devices, consumer electronics and appliances.</v>
    <v>12200</v>
    <v>Nasdaq Stock Market</v>
    <v>XNAS</v>
    <v>XNAS</v>
    <v>8755 W Higgins Rd, CHICAGO, IL, 60631-2708 US</v>
    <v>273.5</v>
    <v>Machinery, Equipment &amp; Components</v>
    <v>Stock</v>
    <v>44266.87660568281</v>
    <v>1288</v>
    <v>266.66000000000003</v>
    <v>6448678000</v>
    <v>LITTELFUSE, INC.</v>
    <v>LITTELFUSE, INC.</v>
    <v>266.92</v>
    <v>50.743699999999997</v>
    <v>262.81</v>
    <v>267.27999999999997</v>
    <v>267.27999999999997</v>
    <v>24537410</v>
    <v>LFUS</v>
    <v>LITTELFUSE, INC. (XNAS:LFUS)</v>
    <v>80470</v>
    <v>102532</v>
    <v>1991</v>
  </rv>
  <rv s="4">
    <v>1289</v>
  </rv>
  <rv s="0">
    <v>https://www.bing.com/financeapi/forcetrigger?t=ah3etc&amp;q=XHKG%3a2018&amp;form=skydnc</v>
    <v>Learn more on Bing</v>
  </rv>
  <rv s="8">
    <v>en-US</v>
    <v>ah3etc</v>
    <v>268435456</v>
    <v>1</v>
    <v>Powered by Refinitiv</v>
    <v>13</v>
    <v>AAC TECHNOLOGIES HOLDINGS INC. (XHKG:2018)</v>
    <v>8</v>
    <v>135</v>
    <v>Finance</v>
    <v>12</v>
    <v>63.95</v>
    <v>35.65</v>
    <v>1.3109999999999999</v>
    <v>0.65</v>
    <v>1.5152000000000001E-2</v>
    <v>HKD</v>
    <v>AAC Technologies Holdings Inc. is an investment holding company principally engaged in the manufacture and sale of miniaturized acoustic components. The Company’s main products include speaker boxes, speakers, receivers and Micro Electro-Mechanical System (MEMS) microphones. The Company’s products are applied in smart phones, tablets, wearables and notebooks. The Company also delivers integrated solutions, including haptics vibrators, Radio Frequency (RF) Mechanical and optical components. The Company distributes its products in domestic market and to overseas markets.</v>
    <v>39385</v>
    <v>Hong Kong Stock Exchange</v>
    <v>XHKG</v>
    <v>XHKG</v>
    <v>Block A, Nanjing University Research Centre Shenzhen Branch, No.6 YueXing 3rd Road, South Hi-Tech Industrial Park, Nanshan District, SHENZHEN, GUANGDONG, 518057 CN</v>
    <v>43.65</v>
    <v>Electronic Equipment &amp; Parts</v>
    <v>Stock</v>
    <v>44267.2108912037</v>
    <v>1291</v>
    <v>42.4</v>
    <v>50757000000</v>
    <v>AAC TECHNOLOGIES HOLDINGS INC.</v>
    <v>AAC TECHNOLOGIES HOLDINGS INC.</v>
    <v>42.6</v>
    <v>30.18</v>
    <v>42.9</v>
    <v>43.55</v>
    <v>1208500000</v>
    <v>2018</v>
    <v>AAC TECHNOLOGIES HOLDINGS INC. (XHKG:2018)</v>
    <v>3277822</v>
    <v>2003</v>
  </rv>
  <rv s="4">
    <v>1292</v>
  </rv>
  <rv s="0">
    <v>http://fr.wikipedia.org/wiki/Jabil_Circuit</v>
    <v>Wikipedia</v>
  </rv>
  <rv s="1">
    <v>0</v>
    <v>1294</v>
  </rv>
  <rv s="2">
    <v>6</v>
    <v>https://www.bing.com/th?id=AMMS_4cbf7cad17637f81fc9061b7a2cef496&amp;qlt=95</v>
    <v>1295</v>
    <v>0</v>
    <v>https://www.bing.com/images/search?form=xlimg&amp;q=jabil+circuit</v>
    <v>Image of JABIL INC.</v>
  </rv>
  <rv s="0">
    <v>https://www.bing.com/financeapi/forcetrigger?t=a1w1ur&amp;q=XNYS%3aJBL&amp;form=skydnc</v>
    <v>Learn more on Bing</v>
  </rv>
  <rv s="24">
    <v>en-US</v>
    <v>a1w1ur</v>
    <v>268435456</v>
    <v>1</v>
    <v>Powered by Refinitiv</v>
    <v>66</v>
    <v>JABIL INC. (XNYS:JBL)</v>
    <v>3</v>
    <v>67</v>
    <v>Finance</v>
    <v>61</v>
    <v>47.72</v>
    <v>17.63</v>
    <v>1.3682000000000001</v>
    <v>2.38</v>
    <v>3.4580000000000001E-3</v>
    <v>5.2504000000000002E-2</v>
    <v>0.16500000000000001</v>
    <v>USD</v>
    <v>Jabil Inc. provides electronic manufacturing services and solutions throughout the world. The Company operates in two segments, which include Electronics Manufacturing Services (EMS) and Diversified Manufacturing Services (DMS). Its EMS segment is focused on leveraging information technology (IT), supply chain design and engineering, technologies centered on core electronics, sharing of its manufacturing infrastructure and the ability to serve a range of markets. Its DMS segment is focused on providing engineering solutions and a focus on material sciences and technologies. It provides electronic design, production and product management services to companies in the automotive, capital equipment, consumer lifestyles and wearable technologies, computing and storage, defense and aerospace, digital home, emerging growth, healthcare, industrial and energy, mobility, packaging, point of sale and printing industries. The Company also provides paper bottle and paper-based packaging solutions.</v>
    <v>240000</v>
    <v>New York Stock Exchange</v>
    <v>XNYS</v>
    <v>XNYS</v>
    <v>10560 Dr Martin Luther King Jr St N, ST PETERSBURG, FL, 33716-3718 US</v>
    <v>47.72</v>
    <v>1296</v>
    <v>Electronic Equipment &amp; Parts</v>
    <v>Stock</v>
    <v>44266.928543506248</v>
    <v>1297</v>
    <v>46</v>
    <v>6807478000</v>
    <v>JABIL INC.</v>
    <v>JABIL INC.</v>
    <v>46</v>
    <v>35.054600000000001</v>
    <v>45.33</v>
    <v>47.71</v>
    <v>47.875</v>
    <v>150176000</v>
    <v>JBL</v>
    <v>JABIL INC. (XNYS:JBL)</v>
    <v>1318470</v>
    <v>853651</v>
    <v>1992</v>
  </rv>
  <rv s="4">
    <v>1298</v>
  </rv>
  <rv s="0">
    <v>https://www.bing.com/financeapi/forcetrigger?t=a2xdjc&amp;q=OTCM%3aSUOPY&amp;form=skydnc</v>
    <v>Learn more on Bing</v>
  </rv>
  <rv s="32">
    <v>en-US</v>
    <v>a2xdjc</v>
    <v>268435456</v>
    <v>1</v>
    <v>Powered by Refinitiv</v>
    <v>85</v>
    <v>SUMCO CORPORATION (OTCM:SUOPY)</v>
    <v>8</v>
    <v>123</v>
    <v>Finance</v>
    <v>87</v>
    <v>48.71</v>
    <v>19.61</v>
    <v>1.9398</v>
    <v>-4.3600000000000003</v>
    <v>2.317E-3</v>
    <v>-9.176999999999999E-2</v>
    <v>0.1</v>
    <v>USD</v>
    <v>SUMCO CORPORATION is a Japan-based company principally engaged in the manufacture and sale of high-purity silicon. The Company operates High-purity Silicon segment, which is mainly involved in the manufacture and sale of various silicon wafers for semiconductors, including polished wafers, epitaxial wafers and other semiconductors applied in the manufacture of memory products and micro processing units (MPUs). The Company manufactures polished wafers of diameters and epitaxial wafers with special processing on the surface at domestic and overseas manufacturing bases.</v>
    <v>8142</v>
    <v>OTC Markets</v>
    <v>OTCM</v>
    <v>OTCM</v>
    <v>7F, Seavance North, 1-2-1, Shibaura, MINATO-KU, TOKYO-TO, 105-8634 JP</v>
    <v>43.15</v>
    <v>Semiconductors &amp; Semiconductor Equipment</v>
    <v>Stock</v>
    <v>44267.048611111109</v>
    <v>1300</v>
    <v>42.5</v>
    <v>687478900000</v>
    <v>SUMCO CORPORATION</v>
    <v>SUMCO CORPORATION</v>
    <v>42.5</v>
    <v>47.51</v>
    <v>43.15</v>
    <v>43.25</v>
    <v>291181200</v>
    <v>SUOPY</v>
    <v>SUMCO CORPORATION (OTCM:SUOPY)</v>
    <v>581</v>
    <v>1999</v>
  </rv>
  <rv s="4">
    <v>1301</v>
  </rv>
  <rv s="0">
    <v>http://en.wikipedia.org/wiki/Ams_AG</v>
    <v>Wikipedia</v>
  </rv>
  <rv s="1">
    <v>0</v>
    <v>1303</v>
  </rv>
  <rv s="2">
    <v>6</v>
    <v>https://www.bing.com/th?id=AMMS_0feae0018f71dcebd7bcc362edfc6b85&amp;qlt=95</v>
    <v>1304</v>
    <v>0</v>
    <v>https://www.bing.com/images/search?form=xlimg&amp;q=ams+ag</v>
    <v>Image of ams AG</v>
  </rv>
  <rv s="0">
    <v>https://www.bing.com/financeapi/forcetrigger?t=a28v8m&amp;q=OTCM%3aAUKUF&amp;form=skydnc</v>
    <v>Learn more on Bing</v>
  </rv>
  <rv s="29">
    <v>en-US</v>
    <v>a28v8m</v>
    <v>268435456</v>
    <v>1</v>
    <v>Powered by Refinitiv</v>
    <v>76</v>
    <v>ams AG (OTCM:AUKUF)</v>
    <v>3</v>
    <v>148</v>
    <v>Finance</v>
    <v>12</v>
    <v>27.042000000000002</v>
    <v>8</v>
    <v>2.2054</v>
    <v>-0.42199999999999999</v>
    <v>-2.0394000000000002E-2</v>
    <v>USD</v>
    <v>ams AG is an Austria-based company active in the semiconductors industry. It designs and produces integrated analog microchips and offers services and consulting in the areas of power management, sensors, sensor interfaces and mobile entertainment. The Company provides its products and services to customers in the communications, industrial, medical technology and automotive markets. The Company divides its activities into two business segments: Products and Foundry. The Products business segment consists of Consumer and Communications, Industry and Medical, as well as Automotive market areas and manufactures sensors, such as complementary metal-oxide-semiconductor (CMOS) sensors for environmental data. The Foundry business segment comprises the Full Service Foundry area that offers contract manufacture of analog integrated circuit (IC) technologies. The Company operates subsidiaries in Europe, the United States, Japan, India, China, Korea and the Philippines.</v>
    <v>8639</v>
    <v>OTC Markets</v>
    <v>OTCM</v>
    <v>OTCM</v>
    <v>Tobelbader Strasse 30, UNTERPREMSTAETTEN, STEIERMARK, 8141 AT</v>
    <v>20.27</v>
    <v>1305</v>
    <v>Semiconductors &amp; Semiconductor Equipment</v>
    <v>Stock</v>
    <v>44266.048611111109</v>
    <v>1306</v>
    <v>20.27</v>
    <v>ams AG</v>
    <v>ams AG</v>
    <v>20.27</v>
    <v>49.756500000000003</v>
    <v>20.692</v>
    <v>20.27</v>
    <v>274289300</v>
    <v>AUKUF</v>
    <v>ams AG (OTCM:AUKUF)</v>
    <v>10</v>
  </rv>
  <rv s="4">
    <v>1307</v>
  </rv>
  <rv s="0">
    <v>https://www.bing.com/financeapi/forcetrigger?t=afk6k2&amp;q=XFRA%3aS3X&amp;form=skydnc</v>
    <v>Learn more on Bing</v>
  </rv>
  <rv s="33">
    <v>en-US</v>
    <v>afk6k2</v>
    <v>268435456</v>
    <v>1</v>
    <v>Powered by Refinitiv</v>
    <v>88</v>
    <v>SUMCO CORPORATION (XFRA:S3X)</v>
    <v>8</v>
    <v>114</v>
    <v>Finance</v>
    <v>12</v>
    <v>23.81</v>
    <v>8.5</v>
    <v>1.9398</v>
    <v>-0.74199999999999999</v>
    <v>-4.0339E-2</v>
    <v>EUR</v>
    <v>SUMCO CORPORATION is a Japan-based company principally engaged in the manufacture and sale of high-purity silicon. The Company operates High-purity Silicon segment, which is mainly involved in the manufacture and sale of various silicon wafers for semiconductors, including polished wafers, epitaxial wafers and other semiconductors applied in the manufacture of memory products and micro processing units (MPUs). The Company manufactures polished wafers of diameters and epitaxial wafers with special processing on the surface at domestic and overseas manufacturing bases.</v>
    <v>8142</v>
    <v>Deutsche Boerse AG</v>
    <v>XFRA</v>
    <v>XFRA</v>
    <v>7F, Seavance North, 1-2-1, Shibaura, MINATO-KU, TOKYO-TO, 105-8634 JP</v>
    <v>17.661999999999999</v>
    <v>Semiconductors &amp; Semiconductor Equipment</v>
    <v>Stock</v>
    <v>44266.791666666664</v>
    <v>1309</v>
    <v>17.652000000000001</v>
    <v>SUMCO CORPORATION</v>
    <v>SUMCO CORPORATION</v>
    <v>17.661999999999999</v>
    <v>25.45</v>
    <v>18.393999999999998</v>
    <v>17.652000000000001</v>
    <v>291181200</v>
    <v>S3X</v>
    <v>SUMCO CORPORATION (XFRA:S3X)</v>
    <v>122</v>
    <v>1999</v>
  </rv>
  <rv s="4">
    <v>1310</v>
  </rv>
  <rv s="0">
    <v>http://en.wikipedia.org/wiki/Pure_Storage</v>
    <v>Wikipedia</v>
  </rv>
  <rv s="1">
    <v>0</v>
    <v>1312</v>
  </rv>
  <rv s="2">
    <v>6</v>
    <v>https://www.bing.com/th?id=AMMS_19c5a06055f5f30beb6f445d8114e649&amp;qlt=95</v>
    <v>1313</v>
    <v>0</v>
    <v>https://www.bing.com/images/search?form=xlimg&amp;q=pure+storage</v>
    <v>Image of PURE STORAGE, INC.</v>
  </rv>
  <rv s="0">
    <v>https://www.bing.com/financeapi/forcetrigger?t=a21cvh&amp;q=XNYS%3aPSTG&amp;form=skydnc</v>
    <v>Learn more on Bing</v>
  </rv>
  <rv s="24">
    <v>en-US</v>
    <v>a21cvh</v>
    <v>268435456</v>
    <v>1</v>
    <v>Powered by Refinitiv</v>
    <v>66</v>
    <v>PURE STORAGE, INC. (XNYS:PSTG)</v>
    <v>3</v>
    <v>67</v>
    <v>Finance</v>
    <v>58</v>
    <v>29.53</v>
    <v>7.93</v>
    <v>1.4795</v>
    <v>1.46</v>
    <v>4.8370000000000002E-3</v>
    <v>6.8609000000000003E-2</v>
    <v>0.11</v>
    <v>USD</v>
    <v>Pure Storage, Inc. provides a data platform. The Company is focused on delivering software-defined all-flash solutions that are fast and cloud-capable for customers, enabling customers to put data to work for their businesses. Its data platform replaces storage systems designed for mechanical disk with all-flash systems optimized end-to-end for solid-state memory. Its business model replaces the forklift upgrade cycle with an Evergreen Storage model. Its primary offerings include its FlashArray and FlashBlade products, inclusive of its Purity Operating Environment (Purity OE) software, its Pure1 cloud-based software, and FlashStack, its joint converged infrastructure solution with Cisco. Its customers include large and mid-size organizations across a diverse set of industry verticals, including cloud-based software and service providers, consumer Web, education, energy, financial services, governments, healthcare, manufacturing, media, retail and telecommunications.</v>
    <v>3850</v>
    <v>New York Stock Exchange</v>
    <v>XNYS</v>
    <v>XNYS</v>
    <v>650 Castro St Ste 400, MOUNTAIN VIEW, CA, 94041-2081 US</v>
    <v>22.88</v>
    <v>1314</v>
    <v>Computers, Phones &amp; Household Electronics</v>
    <v>Stock</v>
    <v>44267.034540474218</v>
    <v>1315</v>
    <v>22</v>
    <v>5805418000</v>
    <v>PURE STORAGE, INC.</v>
    <v>PURE STORAGE, INC.</v>
    <v>22.06</v>
    <v>0</v>
    <v>21.28</v>
    <v>22.74</v>
    <v>22.85</v>
    <v>272811000</v>
    <v>PSTG</v>
    <v>PURE STORAGE, INC. (XNYS:PSTG)</v>
    <v>7382352</v>
    <v>6762682</v>
    <v>2009</v>
  </rv>
  <rv s="4">
    <v>1316</v>
  </rv>
  <rv s="0">
    <v>https://www.bing.com/financeapi/forcetrigger?t=bwgccw&amp;q=XNAS%3aALGM&amp;form=skydnc</v>
    <v>Learn more on Bing</v>
  </rv>
  <rv s="49">
    <v>en-US</v>
    <v>bwgccw</v>
    <v>268435456</v>
    <v>1</v>
    <v>Powered by Refinitiv</v>
    <v>149</v>
    <v>ALLEGRO MICROSYSTEMS, INC (XNAS:ALGM)</v>
    <v>8</v>
    <v>150</v>
    <v>Finance</v>
    <v>58</v>
    <v>34.659999999999997</v>
    <v>16.78</v>
    <v>1.67</v>
    <v>1.1130000000000001E-3</v>
    <v>6.6033999999999995E-2</v>
    <v>0.03</v>
    <v>USD</v>
    <v>Allegro MicroSystems Inc. is a designer, developer, fabless manufacturer and marketer of sensor integrated circuits (ICs) and application-specific analog power ICs enabling the technologies in the automotive and industrial markets. The Company’s magnetic sensor ICs enable its customers to measure motion, speed, position and current, while its power ICs include high-temperature and high-voltage capable motor driver, power management and light-emitting diode (LED) driver ICs. The Company’s photonics portfolio provides eye-safe distance measurement and three-dimensional (3D) imaging solutions.</v>
    <v>3720</v>
    <v>Nasdaq Stock Market</v>
    <v>XNAS</v>
    <v>XNAS</v>
    <v>955 Perimeter Road, MANCHESTER, NH, 03103 US</v>
    <v>27.25</v>
    <v>Semiconductors &amp; Semiconductor Equipment</v>
    <v>Stock</v>
    <v>44266.915195520312</v>
    <v>1318</v>
    <v>25.83</v>
    <v>4790779000</v>
    <v>ALLEGRO MICROSYSTEMS, INC</v>
    <v>ALLEGRO MICROSYSTEMS, INC</v>
    <v>25.83</v>
    <v>12.039300000000001</v>
    <v>25.29</v>
    <v>26.96</v>
    <v>26.99</v>
    <v>ALGM</v>
    <v>ALLEGRO MICROSYSTEMS, INC (XNAS:ALGM)</v>
    <v>688496</v>
    <v>1485100</v>
    <v>2013</v>
  </rv>
  <rv s="4">
    <v>1319</v>
  </rv>
  <rv s="0">
    <v>http://en.wikipedia.org/wiki/Silicon_Labs</v>
    <v>Wikipedia</v>
  </rv>
  <rv s="1">
    <v>0</v>
    <v>1321</v>
  </rv>
  <rv s="2">
    <v>6</v>
    <v>https://www.bing.com/th?id=AMMS_c567b5d1de6fbd3605b7c16827c4e54c&amp;qlt=95</v>
    <v>1322</v>
    <v>0</v>
    <v>https://www.bing.com/images/search?form=xlimg&amp;q=silicon+labs</v>
    <v>Image of SILICON LABORATORIES INC.</v>
  </rv>
  <rv s="0">
    <v>https://www.bing.com/financeapi/forcetrigger?t=a232k2&amp;q=XNAS%3aSLAB&amp;form=skydnc</v>
    <v>Learn more on Bing</v>
  </rv>
  <rv s="24">
    <v>en-US</v>
    <v>a232k2</v>
    <v>268435456</v>
    <v>1</v>
    <v>Powered by Refinitiv</v>
    <v>66</v>
    <v>SILICON LABORATORIES INC. (XNAS:SLAB)</v>
    <v>3</v>
    <v>67</v>
    <v>Finance</v>
    <v>58</v>
    <v>163.43</v>
    <v>65.09</v>
    <v>1.0334000000000001</v>
    <v>6.4</v>
    <v>0</v>
    <v>4.5117999999999998E-2</v>
    <v>0</v>
    <v>USD</v>
    <v>Silicon Laboratories Inc. is a provider of silicon, software and solutions for the Internet of Things (IoT), Internet infrastructure, industrial, consumer and automotive markets. The Company operates through mixed-signal analog intensive products segment. It provides analog-intensive, mixed-signal solutions for use in a range of electronic products in various applications for the IoT market. It provides a range of timing and isolation products for infrastructure applications, including clocks and oscillators for networking equipment, data centers and wireless base stations, as well as digital isolators and current sensors for industrial power supplies and hybrid-electric vehicles. It provides broadcast products, such as television tuners and demodulators and automotive radio tuners, and access products, including subscriber line interface circuits for voice over Internet Protocol, embedded modems, and Power over Ethernet power source equipment and powered device integrated circuits.</v>
    <v>1838</v>
    <v>Nasdaq Stock Market</v>
    <v>XNAS</v>
    <v>XNAS</v>
    <v>400 W Cesar Chavez St, AUSTIN, TX, 78701-3883 US</v>
    <v>148.75</v>
    <v>1323</v>
    <v>Semiconductors &amp; Semiconductor Equipment</v>
    <v>Stock</v>
    <v>44266.915598969528</v>
    <v>1324</v>
    <v>144.92500000000001</v>
    <v>6230783000</v>
    <v>SILICON LABORATORIES INC.</v>
    <v>SILICON LABORATORIES INC.</v>
    <v>145.69</v>
    <v>524.94600000000003</v>
    <v>141.85</v>
    <v>148.25</v>
    <v>148.25</v>
    <v>43925160</v>
    <v>SLAB</v>
    <v>SILICON LABORATORIES INC. (XNAS:SLAB)</v>
    <v>422128</v>
    <v>403745</v>
    <v>1996</v>
  </rv>
  <rv s="4">
    <v>1325</v>
  </rv>
  <rv s="0">
    <v>http://it.wikipedia.org/wiki/Lattice_Semiconductor</v>
    <v>Wikipedia</v>
  </rv>
  <rv s="1">
    <v>0</v>
    <v>1327</v>
  </rv>
  <rv s="2">
    <v>6</v>
    <v>https://www.bing.com/th?id=AMMS_84ee044b09741b4b64c6be681d52aa44&amp;qlt=95</v>
    <v>1328</v>
    <v>0</v>
    <v>https://www.bing.com/images/search?form=xlimg&amp;q=lattice+semiconductor</v>
    <v>Image of LATTICE SEMICONDUCTOR CORPORATION</v>
  </rv>
  <rv s="0">
    <v>https://www.bing.com/financeapi/forcetrigger?t=a1x4w7&amp;q=XNAS%3aLSCC&amp;form=skydnc</v>
    <v>Learn more on Bing</v>
  </rv>
  <rv s="24">
    <v>en-US</v>
    <v>a1x4w7</v>
    <v>268435456</v>
    <v>1</v>
    <v>Powered by Refinitiv</v>
    <v>66</v>
    <v>LATTICE SEMICONDUCTOR CORPORATION (XNAS:LSCC)</v>
    <v>3</v>
    <v>67</v>
    <v>Finance</v>
    <v>58</v>
    <v>51.494999999999997</v>
    <v>13.54</v>
    <v>1.0754999999999999</v>
    <v>2.2400000000000002</v>
    <v>1.9719E-2</v>
    <v>5.3486000000000006E-2</v>
    <v>0.87</v>
    <v>USD</v>
    <v>Lattice Semiconductor Corporation is a low power programmable solution provider that develops technologies and monetizes through differentiated programmable logic semiconductor products, system solutions, design services and licenses. The Company is focused on solving customer problems across the network, from the Edge to the Cloud, in the communications, computing, industrial, automotive and consumer markets. It is focused on delivering programmable logic products and related solutions based on low power and small size. It also serves its customers with intellectual property (IP) licensing and various other services. Its product development activities include new products, advanced packaging, existing product enhancements, software development tools, soft IP, and system solutions for high-growth applications such as Edge Artificial Intelligence, fifth generation (5G) infrastructure, platform security and factory automation. It also offers field programmable gate array (FPGA) devices.</v>
    <v>746</v>
    <v>Nasdaq Stock Market</v>
    <v>XNAS</v>
    <v>XNAS</v>
    <v>5555 NE MOORE CT, HILLSBORO, OR, 97124 US</v>
    <v>44.49</v>
    <v>1329</v>
    <v>Semiconductors &amp; Semiconductor Equipment</v>
    <v>Stock</v>
    <v>44267.017156527341</v>
    <v>1330</v>
    <v>42.62</v>
    <v>5717999000</v>
    <v>LATTICE SEMICONDUCTOR CORPORATION</v>
    <v>LATTICE SEMICONDUCTOR CORPORATION</v>
    <v>43.48</v>
    <v>131.52090000000001</v>
    <v>41.88</v>
    <v>44.12</v>
    <v>44.99</v>
    <v>136532900</v>
    <v>LSCC</v>
    <v>LATTICE SEMICONDUCTOR CORPORATION (XNAS:LSCC)</v>
    <v>1425649</v>
    <v>1277914</v>
    <v>1985</v>
  </rv>
  <rv s="4">
    <v>1331</v>
  </rv>
  <rv s="0">
    <v>https://www.bing.com/financeapi/forcetrigger?t=a1ou1h&amp;q=XNAS%3aBRKS&amp;form=skydnc</v>
    <v>Learn more on Bing</v>
  </rv>
  <rv s="21">
    <v>en-US</v>
    <v>a1ou1h</v>
    <v>268435456</v>
    <v>1</v>
    <v>Powered by Refinitiv</v>
    <v>56</v>
    <v>BROOKS AUTOMATION, INC. (XNAS:BRKS)</v>
    <v>8</v>
    <v>57</v>
    <v>Finance</v>
    <v>58</v>
    <v>91.78</v>
    <v>21.19</v>
    <v>1.9638</v>
    <v>5.71</v>
    <v>0</v>
    <v>7.1267999999999998E-2</v>
    <v>0</v>
    <v>USD</v>
    <v>Brooks Automation, Inc. is a provider of automation solutions for various applications and markets. The Company operates through two segments: Brooks Semiconductor Solutions Group and Brooks Life Science Systems. The Brooks Semiconductor Solutions Group segment offers critical automated transport, vacuum and contamination control solutions and services. Its product offerings include robots and integrated automation systems for handling of substrates. It also offers equipment for automated contamination control, conditioning and metrology solutions for wafer and reticle carriers. The Brooks Life Science Systems segment offers sample life cycle management solutions that provide life science and bioscience customers with a range of sample management solutions for scientific research and support drug development.</v>
    <v>3200</v>
    <v>Nasdaq Stock Market</v>
    <v>XNAS</v>
    <v>XNAS</v>
    <v>15 Elizabeth Dr, CHELMSFORD, MA, 01824-4111 US</v>
    <v>86.42</v>
    <v>Semiconductors &amp; Semiconductor Equipment</v>
    <v>Stock</v>
    <v>44266.896053714845</v>
    <v>1333</v>
    <v>82.45</v>
    <v>5946516000</v>
    <v>BROOKS AUTOMATION, INC.</v>
    <v>BROOKS AUTOMATION, INC.</v>
    <v>83.63</v>
    <v>80.624899999999997</v>
    <v>80.12</v>
    <v>85.83</v>
    <v>85.83</v>
    <v>74220120</v>
    <v>BRKS</v>
    <v>BROOKS AUTOMATION, INC. (XNAS:BRKS)</v>
    <v>461542</v>
    <v>634810</v>
    <v>1994</v>
  </rv>
  <rv s="4">
    <v>1334</v>
  </rv>
  <rv s="0">
    <v>https://www.bing.com/financeapi/forcetrigger?t=a213z2&amp;q=XNAS%3aPOWI&amp;form=skydnc</v>
    <v>Learn more on Bing</v>
  </rv>
  <rv s="21">
    <v>en-US</v>
    <v>a213z2</v>
    <v>268435456</v>
    <v>1</v>
    <v>Powered by Refinitiv</v>
    <v>56</v>
    <v>POWER INTEGRATIONS, INC. (XNAS:POWI)</v>
    <v>8</v>
    <v>57</v>
    <v>Finance</v>
    <v>58</v>
    <v>99.05</v>
    <v>38.567500000000003</v>
    <v>0.97989999999999999</v>
    <v>3.52</v>
    <v>0</v>
    <v>4.3554000000000002E-2</v>
    <v>0</v>
    <v>USD</v>
    <v>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v>
    <v>725</v>
    <v>Nasdaq Stock Market</v>
    <v>XNAS</v>
    <v>XNAS</v>
    <v>5245 HELLYER AVE, SAN JOSE, CA, 95138-1002 US</v>
    <v>84.53</v>
    <v>Semiconductors &amp; Semiconductor Equipment</v>
    <v>Stock</v>
    <v>44266.915476700779</v>
    <v>1336</v>
    <v>83.02</v>
    <v>4853553000</v>
    <v>POWER INTEGRATIONS, INC.</v>
    <v>POWER INTEGRATIONS, INC.</v>
    <v>83.59</v>
    <v>72.136600000000001</v>
    <v>80.819999999999993</v>
    <v>84.34</v>
    <v>84.34</v>
    <v>60053860</v>
    <v>POWI</v>
    <v>POWER INTEGRATIONS, INC. (XNAS:POWI)</v>
    <v>327712</v>
    <v>460983</v>
    <v>1997</v>
  </rv>
  <rv s="4">
    <v>1337</v>
  </rv>
  <rv s="0">
    <v>http://zh.wikipedia.org/wiki/思睿邏輯</v>
    <v>Wikipedia</v>
  </rv>
  <rv s="1">
    <v>150</v>
    <v>1339</v>
  </rv>
  <rv s="2">
    <v>6</v>
    <v>https://www.bing.com/th?id=AMMS_bcc3c0cf0e6ad58a3c6300be80e1905c&amp;qlt=95</v>
    <v>1340</v>
    <v>0</v>
    <v>https://www.bing.com/images/search?form=xlimg&amp;q=cirrus+logic</v>
    <v>Image of CIRRUS LOGIC, INC.</v>
  </rv>
  <rv s="0">
    <v>https://www.bing.com/financeapi/forcetrigger?t=a1qd6h&amp;q=XNAS%3aCRUS&amp;form=skydnc</v>
    <v>Learn more on Bing</v>
  </rv>
  <rv s="24">
    <v>en-US</v>
    <v>a1qd6h</v>
    <v>268435456</v>
    <v>1</v>
    <v>Powered by Refinitiv</v>
    <v>66</v>
    <v>CIRRUS LOGIC, INC. (XNAS:CRUS)</v>
    <v>3</v>
    <v>67</v>
    <v>Finance</v>
    <v>58</v>
    <v>103.25</v>
    <v>47.04</v>
    <v>0.96719999999999995</v>
    <v>1.73</v>
    <v>7.2259999999999998E-3</v>
    <v>2.2831999999999998E-2</v>
    <v>0.56000000000000005</v>
    <v>USD</v>
    <v>Cirrus Logic, Inc. is engaged in providing integrated circuits (ICs) for audio and voice signal processing applications. The Company develops analog and mixed-signal ICs for a range of customers. The Company offers two product lines: Portable Audio, and Non-Portable Audio and Other. The Company's primary facility housing engineering, sales and marketing, and administration functions is located in Austin, Texas. The Company offers products through both direct and indirect sales channels across the world. The Company's portable audio products include analog and mixed-signal components designed for mobile devices including smartphones, tablets, digital headsets, wearables, smart accessories and portable media players. Its non-portable audio and other products include analog and mixed-signal components targeting the consumer market, including smart home applications, and the automotive, energy and industrial markets.</v>
    <v>1443</v>
    <v>Nasdaq Stock Market</v>
    <v>XNAS</v>
    <v>XNAS</v>
    <v>800 W 6th St, AUSTIN, TX, 78701-2722 US</v>
    <v>78.959999999999994</v>
    <v>1341</v>
    <v>Semiconductors &amp; Semiconductor Equipment</v>
    <v>Stock</v>
    <v>44267.019716481249</v>
    <v>1342</v>
    <v>76.98</v>
    <v>4398073000</v>
    <v>CIRRUS LOGIC, INC.</v>
    <v>CIRRUS LOGIC, INC.</v>
    <v>78.34</v>
    <v>23.023199999999999</v>
    <v>75.77</v>
    <v>77.5</v>
    <v>78.06</v>
    <v>58045040</v>
    <v>CRUS</v>
    <v>CIRRUS LOGIC, INC. (XNAS:CRUS)</v>
    <v>784049</v>
    <v>873369</v>
    <v>1998</v>
  </rv>
  <rv s="4">
    <v>1343</v>
  </rv>
  <rv s="0">
    <v>https://www.bing.com/financeapi/forcetrigger?t=a28l4c&amp;q=OTCM%3aASMVF&amp;form=skydnc</v>
    <v>Learn more on Bing</v>
  </rv>
  <rv s="50">
    <v>en-US</v>
    <v>a28l4c</v>
    <v>268435456</v>
    <v>1</v>
    <v>Powered by Refinitiv</v>
    <v>151</v>
    <v>ASM Pacific Technology Limited (OTCM:ASMVF)</v>
    <v>8</v>
    <v>152</v>
    <v>Finance</v>
    <v>12</v>
    <v>15.4</v>
    <v>9.9</v>
    <v>1.1115999999999999</v>
    <v>-0.75</v>
    <v>-5.9760999999999995E-2</v>
    <v>USD</v>
    <v>ASM Pacific Technology Ltd is an investment holding company principally engaged in the manufacture of machines and tools used in semiconductor and electronic assembly industries. The Company operates through three segments. The Semiconductor Solutions segment is engaged in the development, production and sales of back-end equipment. Its products include CMOS image sensors (CISs), automated optical inspection tools, Industrial Internet of Things(IoT), advanced packaging tools, bonders, light-emitting diode (LED) equipment and test handlers, among others. The Surface Mount Technology (SMT) Solutions segment is engaged in the provision of SMT solutions. The Materials segment is engaged in lead frames businesses. The Company operates businesses in China, the United Kingdom, Singapore and Malaysia, among others.</v>
    <v>14900</v>
    <v>OTC Markets</v>
    <v>OTCM</v>
    <v>OTCM</v>
    <v>19F, Gateway ts, 8 Cheung Fai Road, Tsing Yi, New Territories HK</v>
    <v>11.8</v>
    <v>Semiconductors &amp; Semiconductor Equipment</v>
    <v>Stock</v>
    <v>44265.048611111109</v>
    <v>1345</v>
    <v>11.8</v>
    <v>ASM Pacific Technology Limited</v>
    <v>ASM Pacific Technology Limited</v>
    <v>11.8</v>
    <v>23.061399999999999</v>
    <v>12.55</v>
    <v>11.8</v>
    <v>ASMVF</v>
    <v>ASM Pacific Technology Limited (OTCM:ASMVF)</v>
    <v>1600</v>
  </rv>
  <rv s="4">
    <v>1346</v>
  </rv>
  <rv s="0">
    <v>https://www.bing.com/financeapi/forcetrigger?t=bumnm7&amp;q=XFRA%3aSE7S&amp;form=skydnc</v>
    <v>Learn more on Bing</v>
  </rv>
  <rv s="51">
    <v>en-US</v>
    <v>bumnm7</v>
    <v>268435456</v>
    <v>1</v>
    <v>Powered by Refinitiv</v>
    <v>153</v>
    <v>SEIKO EPSON CORPORATION (XFRA:SE7S)</v>
    <v>8</v>
    <v>154</v>
    <v>Finance</v>
    <v>12</v>
    <v>1.5454000000000001</v>
    <v>0.105</v>
    <v>1.5422999999999999E-2</v>
    <v>EUR</v>
    <v>SEIKO EPSON CORPORATION is a Japan-based company engaged in the printing solutions business, visual communication business, as well as wearable and industrial products business. The Company has three business segments. The Printing Solutions segment is engaged in the provision of printer products such as inkjet printers, page printers and color image scanners, as well as professional printing products such as industrial inkjet printers and label printers. The Visual Communication segment is engaged in the provision of liquid crystal projectors, high temperature polysilicon thin-film-transistor (TFT) liquid crystal panels and smart glasses. The Wearable and Industrial Products segment is engaged in the provision of wearable devices such as watches and sensing devices, robotics solutions products such as industrial robots and integrated circuit (IC) handlers, as well as microdevices such as crystal devices and semiconductors. The Company is also engaged in the group services business.</v>
    <v>75608</v>
    <v>Deutsche Boerse AG</v>
    <v>XFRA</v>
    <v>XFRA</v>
    <v>3-3-5, Owa, SUWA-SHI, NAGANO-KEN, 392-8502 JP</v>
    <v>6.9130000000000003</v>
    <v>Computers, Phones &amp; Household Electronics</v>
    <v>Stock</v>
    <v>44266.790972222225</v>
    <v>1348</v>
    <v>6.9130000000000003</v>
    <v>SEIKO EPSON CORPORATION</v>
    <v>SEIKO EPSON CORPORATION</v>
    <v>6.9130000000000003</v>
    <v>6.8079999999999998</v>
    <v>6.9130000000000003</v>
    <v>399634800</v>
    <v>SE7S</v>
    <v>SEIKO EPSON CORPORATION (XFRA:SE7S)</v>
    <v>100</v>
    <v>1942</v>
  </rv>
  <rv s="4">
    <v>1349</v>
  </rv>
  <rv s="0">
    <v>https://www.bing.com/financeapi/forcetrigger?t=a28l77&amp;q=OTCM%3aASMVY&amp;form=skydnc</v>
    <v>Learn more on Bing</v>
  </rv>
  <rv s="52">
    <v>en-US</v>
    <v>a28l77</v>
    <v>268435456</v>
    <v>1</v>
    <v>Powered by Refinitiv</v>
    <v>155</v>
    <v>ASM Pacific Technology Limited (OTCM:ASMVY)</v>
    <v>8</v>
    <v>156</v>
    <v>Finance</v>
    <v>87</v>
    <v>50.94</v>
    <v>23.12</v>
    <v>1.1115999999999999</v>
    <v>2.14</v>
    <v>0</v>
    <v>5.7915999999999995E-2</v>
    <v>0</v>
    <v>USD</v>
    <v>ASM Pacific Technology Ltd is an investment holding company principally engaged in the manufacture of machines and tools used in semiconductor and electronic assembly industries. The Company operates through three segments. The Semiconductor Solutions segment is engaged in the development, production and sales of back-end equipment. Its products include CMOS image sensors (CISs), automated optical inspection tools, Industrial Internet of Things(IoT), advanced packaging tools, bonders, light-emitting diode (LED) equipment and test handlers, among others. The Surface Mount Technology (SMT) Solutions segment is engaged in the provision of SMT solutions. The Materials segment is engaged in lead frames businesses. The Company operates businesses in China, the United Kingdom, Singapore and Malaysia, among others.</v>
    <v>14900</v>
    <v>OTC Markets</v>
    <v>OTCM</v>
    <v>OTCM</v>
    <v>19F, Gateway ts, 8 Cheung Fai Road, Tsing Yi, New Territories HK</v>
    <v>39.090000000000003</v>
    <v>Semiconductors &amp; Semiconductor Equipment</v>
    <v>Stock</v>
    <v>44267.048611111109</v>
    <v>1351</v>
    <v>38.770000000000003</v>
    <v>39292650000</v>
    <v>ASM Pacific Technology Limited</v>
    <v>ASM Pacific Technology Limited</v>
    <v>38.835000000000001</v>
    <v>36.950000000000003</v>
    <v>39.090000000000003</v>
    <v>39.090000000000003</v>
    <v>ASMVY</v>
    <v>ASM Pacific Technology Limited (OTCM:ASMVY)</v>
    <v>5489</v>
  </rv>
  <rv s="4">
    <v>1352</v>
  </rv>
  <rv s="0">
    <v>https://www.bing.com/financeapi/forcetrigger?t=bpz1dm&amp;q=XNYS%3aDM&amp;form=skydnc</v>
    <v>Learn more on Bing</v>
  </rv>
  <rv s="48">
    <v>en-US</v>
    <v>bpz1dm</v>
    <v>268435456</v>
    <v>1</v>
    <v>Powered by Refinitiv</v>
    <v>142</v>
    <v>DESKTOP METAL, INC. (XNYS:DM)</v>
    <v>8</v>
    <v>157</v>
    <v>Finance</v>
    <v>58</v>
    <v>34.94</v>
    <v>9.4</v>
    <v>1.83</v>
    <v>1.797E-2</v>
    <v>9.7547999999999996E-2</v>
    <v>0.37</v>
    <v>USD</v>
    <v>Desktop Metal Inc., formerly Trine Acquisition Corp, offers additive manufacturing technologies focused on the production of end-use parts. The Company offers a portfolio of integrated additive manufacturing solutions for engineers, designers and manufacturers comprised of hardware, software, materials and services. Its additive manufacturing solutions include Production System, Shop System, Studio System and Fiber. Production System is an industrial manufacturing solution that uses its SPJ technology. Shop System is designed to bring metal additive manufacturing to machine and job shops. Studio System is a three dimension (3D) metal additive manufacturing system. Fiber is a desktop 3D printer. The Company serves various industries, including automotive, aerospace, healthcare, consumer products, heavy industry, machine design and research and development. Its subsidiary, EnvisionTEC Inc, provides 3D printing solutions and offers commercial digital light processing printing technology.</v>
    <v>New York Stock Exchange</v>
    <v>XNYS</v>
    <v>XNYS</v>
    <v>405 LEXINGTON AVENUE, 48TH FLOOR, NEW YORK, NY, 10174 US</v>
    <v>20.88</v>
    <v>Electronic Equipment &amp; Parts</v>
    <v>Stock</v>
    <v>44267.041332603905</v>
    <v>1354</v>
    <v>19.329999999999998</v>
    <v>4252985000</v>
    <v>DESKTOP METAL, INC.</v>
    <v>DESKTOP METAL, INC.</v>
    <v>19.579999999999998</v>
    <v>0</v>
    <v>18.760000000000002</v>
    <v>20.59</v>
    <v>20.96</v>
    <v>226705000</v>
    <v>DM</v>
    <v>DESKTOP METAL, INC. (XNYS:DM)</v>
    <v>3563865</v>
    <v>4474080</v>
    <v>2018</v>
  </rv>
  <rv s="4">
    <v>1355</v>
  </rv>
  <rv s="0">
    <v>https://www.bing.com/financeapi/forcetrigger?t=a1r9oc&amp;q=XNYS%3aDQ&amp;form=skydnc</v>
    <v>Learn more on Bing</v>
  </rv>
  <rv s="21">
    <v>en-US</v>
    <v>a1r9oc</v>
    <v>268435456</v>
    <v>1</v>
    <v>Powered by Refinitiv</v>
    <v>56</v>
    <v>Daqo New Energy Corp. (XNYS:DQ)</v>
    <v>8</v>
    <v>57</v>
    <v>Finance</v>
    <v>61</v>
    <v>130.33000000000001</v>
    <v>8.3185000000000002</v>
    <v>0.79590000000000005</v>
    <v>12.465</v>
    <v>5.8890000000000001E-3</v>
    <v>0.15903300000000001</v>
    <v>0.53500000000000003</v>
    <v>USD</v>
    <v>Daqo New Energy Corp. is a polysilicon manufacturer. The Company utilizes the chemical vapor deposition process, or the modified Siemens process, to produce polysilicon. The Company's segments include Polysilicon and Wafer. The Company manufactures and sells polysilicon to photovoltaic product manufacturers, whereby the polysilicon is processed into ingots, wafers, cells and modules for solar power solutions. The Company offers ready-to-use polysilicon, packaged to meet crucible stacking, pulling and solidification needs. The Company offers wafers through its downstream photovoltaic product manufacturing business. The Company also provides wafer original equipment manufacturer (OEM) service to external customers through tolling agreements by processing polysilicon to produce ingot and wafer. Its annual capacity for polysilicon is approximately 12,150 metric tons (MT) in Xinjiang. The Company's wafer manufacturing annual capacity is approximately 90 million pieces.</v>
    <v>1892</v>
    <v>New York Stock Exchange</v>
    <v>XNYS</v>
    <v>XNYS</v>
    <v>666 Longdu Avenue, Wanzhou, CHONGQING, CHONGQING, 404000 CN</v>
    <v>93.2</v>
    <v>Renewable Energy</v>
    <v>Stock</v>
    <v>44266.929825358595</v>
    <v>1357</v>
    <v>85.44</v>
    <v>5446143000</v>
    <v>Daqo New Energy Corp.</v>
    <v>Daqo New Energy Corp.</v>
    <v>85.83</v>
    <v>124.6549</v>
    <v>78.38</v>
    <v>90.844999999999999</v>
    <v>91.38</v>
    <v>347419200</v>
    <v>DQ</v>
    <v>Daqo New Energy Corp. (XNYS:DQ)</v>
    <v>3245507</v>
    <v>2806528</v>
    <v>2007</v>
  </rv>
  <rv s="4">
    <v>1358</v>
  </rv>
  <rv s="0">
    <v>https://www.bing.com/financeapi/forcetrigger?t=azu3hw&amp;q=OTCM%3aSSLLF&amp;form=skydnc</v>
    <v>Learn more on Bing</v>
  </rv>
  <rv s="42">
    <v>en-US</v>
    <v>azu3hw</v>
    <v>268435456</v>
    <v>1</v>
    <v>Powered by Refinitiv</v>
    <v>118</v>
    <v>Siltronic AG (OTCM:SSLLF)</v>
    <v>8</v>
    <v>158</v>
    <v>Finance</v>
    <v>12</v>
    <v>175.42</v>
    <v>80</v>
    <v>1.8264</v>
    <v>-11.51</v>
    <v>-6.5614000000000006E-2</v>
    <v>USD</v>
    <v>Siltronic AG is a Germany-based producer of hyperpure silicon wafers. The Company offers polished wafers, epitaxial wafers and annealed wafers, among others. Its products are used for semiconductor components, including high-voltage applications, low resistivity devices in automotive engineering and telecommunications, as well as integrated microprocessors and memory modules for information processing in cell phones, laptops and other consumer goods. The Company also produces high reflectivity (HiREF) wafers, as well as PowerFZ wafers for power applications and Ultimate Silicon for complementary metal-oxide semiconductor (CMOS) applications. It operates production facilities in Europe, Asia and the United States.</v>
    <v>3772</v>
    <v>OTC Markets</v>
    <v>OTCM</v>
    <v>OTCM</v>
    <v>Einsteinstrasse 172, MUENCHEN, BAYERN, 81677 DE</v>
    <v>163.91</v>
    <v>Semiconductors &amp; Semiconductor Equipment</v>
    <v>Stock</v>
    <v>44264.048611111109</v>
    <v>1360</v>
    <v>163.91</v>
    <v>Siltronic AG</v>
    <v>Siltronic AG</v>
    <v>163.91</v>
    <v>24.995000000000001</v>
    <v>175.42</v>
    <v>163.91</v>
    <v>30000000</v>
    <v>SSLLF</v>
    <v>Siltronic AG (OTCM:SSLLF)</v>
    <v>10</v>
  </rv>
  <rv s="4">
    <v>1361</v>
  </rv>
  <rv s="0">
    <v>https://www.bing.com/financeapi/forcetrigger?t=a1ny9c&amp;q=OTCM%3aAUOTY&amp;form=skydnc</v>
    <v>Learn more on Bing</v>
  </rv>
  <rv s="21">
    <v>en-US</v>
    <v>a1ny9c</v>
    <v>268435456</v>
    <v>1</v>
    <v>Powered by Refinitiv</v>
    <v>56</v>
    <v>AU Optronics Corp. (OTCM:AUOTY)</v>
    <v>8</v>
    <v>159</v>
    <v>Finance</v>
    <v>87</v>
    <v>7.0449999999999999</v>
    <v>1.8</v>
    <v>1.6536999999999999</v>
    <v>0.03</v>
    <v>0</v>
    <v>4.5799999999999999E-3</v>
    <v>0</v>
    <v>USD</v>
    <v>AU Optronics Corp. is a thin-film-transistor liquid-crystal display (TFT-LCD) panel provider. The Company operates in two business segments: display business and solar business. Through Display business segment, the Company designs, develops, manufactures, assembles and markets flat panel displays and most of its products are TFT-LCD panels. Its panels are primarily used in televisions, monitors, mobile personal computers (PCs), mobile devices and commercial and other applications (such as displays for automobiles, industrial PCs, automated teller machines, point of sale terminals and pachinko machines). Through Solar business segment, the Company is capable of manufacturing upstream and midstream products, such as ingots, solar wafers and solar cells. Through the Company's subsidiaries AUO Crystal Corp. and M.Setek Co., Ltd. (M.Setek), it mainly focuses on research, production and sales of solar materials, such as ingots and solar wafers.</v>
    <v>52241</v>
    <v>OTC Markets</v>
    <v>OTCM</v>
    <v>OTCM</v>
    <v>No.1, Li-Hsin Road 2, Hsinchu Science Park, HSINCHU, HSINCHU, 300 TW</v>
    <v>6.62</v>
    <v>Electronic Equipment &amp; Parts</v>
    <v>Stock</v>
    <v>44267.048611111109</v>
    <v>1363</v>
    <v>6.52</v>
    <v>177086100000</v>
    <v>AU Optronics Corp.</v>
    <v>AU Optronics Corp.</v>
    <v>6.5774999999999997</v>
    <v>52.974699999999999</v>
    <v>6.55</v>
    <v>6.58</v>
    <v>6.58</v>
    <v>9624245000</v>
    <v>AUOTY</v>
    <v>AU Optronics Corp. (OTCM:AUOTY)</v>
    <v>148725</v>
    <v>2100909</v>
    <v>1996</v>
  </rv>
  <rv s="4">
    <v>1364</v>
  </rv>
  <rv s="0">
    <v>http://en.wikipedia.org/wiki/Semtech</v>
    <v>Wikipedia</v>
  </rv>
  <rv s="1">
    <v>0</v>
    <v>1366</v>
  </rv>
  <rv s="2">
    <v>6</v>
    <v>https://www.bing.com/th?id=AMMS_e9c1452bc2b8d07a97349f08810af7e1&amp;qlt=95</v>
    <v>1367</v>
    <v>0</v>
    <v>https://www.bing.com/images/search?form=xlimg&amp;q=semtech</v>
    <v>Image of SEMTECH CORPORATION</v>
  </rv>
  <rv s="0">
    <v>https://www.bing.com/financeapi/forcetrigger?t=a23752&amp;q=XNAS%3aSMTC&amp;form=skydnc</v>
    <v>Learn more on Bing</v>
  </rv>
  <rv s="24">
    <v>en-US</v>
    <v>a23752</v>
    <v>268435456</v>
    <v>1</v>
    <v>Powered by Refinitiv</v>
    <v>66</v>
    <v>SEMTECH CORPORATION (XNAS:SMTC)</v>
    <v>3</v>
    <v>67</v>
    <v>Finance</v>
    <v>58</v>
    <v>83.94</v>
    <v>26.03</v>
    <v>1.6964999999999999</v>
    <v>3.62</v>
    <v>0</v>
    <v>5.5007E-2</v>
    <v>0</v>
    <v>USD</v>
    <v>Semtech Corporation is a supplier of analog and mixed-signal semiconductor products. The Company designs, develops and markets a range of products for commercial applications, which are sold into the enterprise computing, communications, consumer and industrial end-markets. Its product lines include Signal Integrity, Protection, Wireless and Sensing, and Power and High-Reliability. Applications for the industrial market include video broadcast studio equipment, automated meter reading, wireless charging, military and aerospace, medical, security systems, automotive, Internet of Things, industrial and home automation, and video security and surveillance. Enterprise computing end-markets include desktops, notebooks, servers, graphic boards, printers, datacenter related equipment and passive optical networks. Communications end-market applications include wireless base stations, carrier networks, switches and routers, cable modems, signal conditioners and wireless local area network.</v>
    <v>1388</v>
    <v>Nasdaq Stock Market</v>
    <v>XNAS</v>
    <v>XNAS</v>
    <v>200 Flynn Rd, CAMARILLO, CA, 93012-8790 US</v>
    <v>69.53</v>
    <v>1368</v>
    <v>Semiconductors &amp; Semiconductor Equipment</v>
    <v>Stock</v>
    <v>44266.876801921091</v>
    <v>1369</v>
    <v>67.010000000000005</v>
    <v>4277866000</v>
    <v>SEMTECH CORPORATION</v>
    <v>SEMTECH CORPORATION</v>
    <v>67.59</v>
    <v>115.0055</v>
    <v>65.81</v>
    <v>69.430000000000007</v>
    <v>69.430000000000007</v>
    <v>65003290</v>
    <v>SMTC</v>
    <v>SEMTECH CORPORATION (XNAS:SMTC)</v>
    <v>232992</v>
    <v>317557</v>
    <v>1960</v>
  </rv>
  <rv s="4">
    <v>1370</v>
  </rv>
  <rv s="0">
    <v>https://www.bing.com/financeapi/forcetrigger?t=a29l27&amp;q=OTCM%3aBESIY&amp;form=skydnc</v>
    <v>Learn more on Bing</v>
  </rv>
  <rv s="42">
    <v>en-US</v>
    <v>a29l27</v>
    <v>268435456</v>
    <v>1</v>
    <v>Powered by Refinitiv</v>
    <v>118</v>
    <v>BE Semiconductor Industries NV (OTCM:BESIY)</v>
    <v>8</v>
    <v>158</v>
    <v>Finance</v>
    <v>12</v>
    <v>79.3</v>
    <v>22.68</v>
    <v>1.3651</v>
    <v>0.28000000000000003</v>
    <v>3.7469999999999999E-3</v>
    <v>USD</v>
    <v>BE Semiconductor Industries N.V. (Besi) is a holding company. The Company is engaged in the development, manufacturing, marketing, sales and service of semiconductor assembly equipment for the global semiconductor and electronics industries. It operates through three segments: Die Attach, Packaging and Plating. It develops assembly processes and equipment for leadframe, substrate and wafer level packaging applications in a range of end user markets, including electronics, computer, automotive, industrial and solar energy. The Company offers products, such as Die attach equipment, which include single chip, multi-chip, multi module, flip chip, thermo-compression bonding (TCB) and enhanced wafer level ball grid array (eWLB) die bonding systems, and die sorting systems; Packaging equipment, which include wafer level molding and singulation systems, and Plating equipment, which include metal plating systems and related process chemicals.</v>
    <v>1523</v>
    <v>OTC Markets</v>
    <v>OTCM</v>
    <v>OTCM</v>
    <v>Ratio 6, DUIVEN, GELDERLAND, 6921 RW NL</v>
    <v>75</v>
    <v>Semiconductors &amp; Semiconductor Equipment</v>
    <v>Stock</v>
    <v>44258.048611111109</v>
    <v>1372</v>
    <v>75</v>
    <v>BE Semiconductor Industries NV</v>
    <v>BE Semiconductor Industries NV</v>
    <v>75</v>
    <v>36.875599999999999</v>
    <v>74.72</v>
    <v>75</v>
    <v>78567840</v>
    <v>BESIY</v>
    <v>BE Semiconductor Industries NV (OTCM:BESIY)</v>
    <v>28</v>
  </rv>
  <rv s="4">
    <v>1373</v>
  </rv>
  <rv s="0">
    <v>https://www.bing.com/financeapi/forcetrigger?t=a2lfhw&amp;q=OTCM%3aITMPF&amp;form=skydnc</v>
    <v>Learn more on Bing</v>
  </rv>
  <rv s="17">
    <v>en-US</v>
    <v>a2lfhw</v>
    <v>268435456</v>
    <v>1</v>
    <v>Powered by Refinitiv</v>
    <v>38</v>
    <v>ITM POWER PLC (OTCM:ITMPF)</v>
    <v>8</v>
    <v>129</v>
    <v>Finance</v>
    <v>12</v>
    <v>10</v>
    <v>1.1299999999999999</v>
    <v>1.1930000000000001</v>
    <v>0.71499999999999997</v>
    <v>0.106004</v>
    <v>USD</v>
    <v>ITM Power Plc designs and manufactures integrated hydrogen energy solutions for energy storage and clean fuel production. The Company has a range of product platforms based on Proton Exchange Membrane (PEM) technology. The Company's product, HGas, is designed for Power-to-Gas applications. HGas accommodates fluctuating power profiles while generating hydrogen at pressures suitable for either direct injection into natural gas networks or through methanation processes without additional compression. The Company's product, HFuel, is a module applicable for refueling hydrogen-powered road vehicles and forklift trucks. HFuel generates hydrogen by electrolysis, compresses it, stores it and dispenses the gas on demand. The HPac system is a mid-ranged electrolyzer product that produces hydrogen gas at a rate of approximately five kilogram/day and a pressure of over 15 bar. HPac is a PEM electrolyzer. HPac produces hydrogen for a range of fuel cell and industrial applications.</v>
    <v>178</v>
    <v>OTC Markets</v>
    <v>OTCM</v>
    <v>OTCM</v>
    <v>22 Atlas Way, SHEFFIELD, SOUTH YORKSHIRE, S4 7QQ GB</v>
    <v>7.5</v>
    <v>Renewable Energy</v>
    <v>Stock</v>
    <v>44266.873878680468</v>
    <v>1375</v>
    <v>7.06</v>
    <v>2648666000</v>
    <v>ITM POWER PLC</v>
    <v>ITM POWER PLC</v>
    <v>7.09</v>
    <v>6.7450000000000001</v>
    <v>7.46</v>
    <v>550658100</v>
    <v>ITMPF</v>
    <v>ITM POWER PLC (OTCM:ITMPF)</v>
    <v>30432</v>
    <v>2004</v>
  </rv>
  <rv s="4">
    <v>1376</v>
  </rv>
  <rv s="0">
    <v>https://www.bing.com/financeapi/forcetrigger?t=a1pd2w&amp;q=XNAS%3aCCMP&amp;form=skydnc</v>
    <v>Learn more on Bing</v>
  </rv>
  <rv s="21">
    <v>en-US</v>
    <v>a1pd2w</v>
    <v>268435456</v>
    <v>1</v>
    <v>Powered by Refinitiv</v>
    <v>56</v>
    <v>CMC MATERIALS, INC. (XNAS:CCMP)</v>
    <v>8</v>
    <v>57</v>
    <v>Finance</v>
    <v>58</v>
    <v>179.27</v>
    <v>85.262</v>
    <v>1.1899</v>
    <v>5.67</v>
    <v>0</v>
    <v>3.4130000000000001E-2</v>
    <v>0</v>
    <v>USD</v>
    <v>Cabot Microelectronics Corp is a global supplier of consumable materials to semiconductor manufacturers and pipeline operators. The Company also provides performance products and services to the pipeline operations industry. It operates through two reportable segments: Electronic Materials and Performance Materials. Electronic Materials segment includes products and solutions for the semiconductor industry. It manufactures and sells chemical mechanical planarization (CMP) consumables, including CMP slurries and polishing pad products, and high-purity process chemicals used to etch and clean silicon wafers in the production of semiconductors, photovoltaics (solar cells) and flat panel displays. Performance Materials segment includes pipeline performance products and services for oilfield energy industries, wood treatment products, and products and equipment used in the precision optics industry.</v>
    <v>2082</v>
    <v>Nasdaq Stock Market</v>
    <v>XNAS</v>
    <v>XNAS</v>
    <v>870 N Commons Dr, AURORA, IL, 60504 US</v>
    <v>174.27</v>
    <v>Semiconductors &amp; Semiconductor Equipment</v>
    <v>Stock</v>
    <v>44266.898465867969</v>
    <v>1378</v>
    <v>168.53</v>
    <v>4845470000</v>
    <v>CMC MATERIALS, INC.</v>
    <v>CMC MATERIALS, INC.</v>
    <v>169.16</v>
    <v>37.404699999999998</v>
    <v>166.13</v>
    <v>171.8</v>
    <v>171.8</v>
    <v>29166740</v>
    <v>CCMP</v>
    <v>CMC MATERIALS, INC. (XNAS:CCMP)</v>
    <v>195504</v>
    <v>190008</v>
    <v>1999</v>
  </rv>
  <rv s="4">
    <v>1379</v>
  </rv>
  <rv s="0">
    <v>https://www.bing.com/financeapi/forcetrigger?t=a1msww&amp;q=XNAS%3aACIA&amp;form=skydnc</v>
    <v>Learn more on Bing</v>
  </rv>
  <rv s="5">
    <v>en-US</v>
    <v>a1msww</v>
    <v>268435456</v>
    <v>1</v>
    <v>Powered by Refinitiv</v>
    <v>7</v>
    <v>ACACIA COMMUNICATIONS, INC. (XNAS:ACIA)</v>
    <v>8</v>
    <v>9</v>
    <v>Finance</v>
    <v>5</v>
    <v>115</v>
    <v>60.62</v>
    <v>0.63949999999999996</v>
    <v>0.06</v>
    <v>5.2209999999999995E-4</v>
    <v>USD</v>
    <v>Acacia Communications, Inc. provides high-speed coherent interconnect products. The Company's products include a series of low-power coherent digital signal processor application-specific integrated circuits (DSP ASICs), and silicon photonic integrated circuits (silicon PICs), which it has integrated into families of optical interconnect modules with transmission speeds ranging from 100 to 400 gigabits per second (Gbps) for use in long-haul, metro and inter-data center markets. The Company is also developing optical interconnect modules that will enable transmission speeds of one terabit (1,000 gigabits) per second and above. The Company's modules perform a majority of the digital signal processing and optical functions in optical interconnects. The Company's coherent DSP ASICs are manufactured using complementary metal oxide semiconductor (CMOS), and its silicon PICs are manufactured using a CMOS-compatible process.</v>
    <v>429</v>
    <v>Nasdaq Stock Market</v>
    <v>XNAS</v>
    <v>XNAS</v>
    <v>Three Mill And Main Place, Suite 400, MAYNARD, MA, 01754 US</v>
    <v>115</v>
    <v>Communications &amp; Networking</v>
    <v>Stock</v>
    <v>44253.977418957809</v>
    <v>1381</v>
    <v>114.93</v>
    <v>4899542000</v>
    <v>ACACIA COMMUNICATIONS, INC.</v>
    <v>ACACIA COMMUNICATIONS, INC.</v>
    <v>114.95</v>
    <v>72.079099999999997</v>
    <v>114.93</v>
    <v>114.99</v>
    <v>42608420</v>
    <v>ACIA</v>
    <v>ACACIA COMMUNICATIONS, INC. (XNAS:ACIA)</v>
    <v>655294</v>
    <v>715458</v>
    <v>2009</v>
  </rv>
  <rv s="4">
    <v>1382</v>
  </rv>
  <rv s="0">
    <v>http://en.wikipedia.org/wiki/Amkor_Technology</v>
    <v>Wikipedia</v>
  </rv>
  <rv s="1">
    <v>0</v>
    <v>1384</v>
  </rv>
  <rv s="2">
    <v>6</v>
    <v>https://www.bing.com/th?id=AMMS_129ad8b6e37b9eda6251064b41c9705e&amp;qlt=95</v>
    <v>1385</v>
    <v>0</v>
    <v>https://www.bing.com/images/search?form=xlimg&amp;q=amkor+technology</v>
    <v>Image of AMKOR TECHNOLOGY, INC.</v>
  </rv>
  <rv s="0">
    <v>https://www.bing.com/financeapi/forcetrigger?t=a1nf8m&amp;q=XNAS%3aAMKR&amp;form=skydnc</v>
    <v>Learn more on Bing</v>
  </rv>
  <rv s="24">
    <v>en-US</v>
    <v>a1nf8m</v>
    <v>268435456</v>
    <v>1</v>
    <v>Powered by Refinitiv</v>
    <v>66</v>
    <v>AMKOR TECHNOLOGY, INC. (XNAS:AMKR)</v>
    <v>3</v>
    <v>67</v>
    <v>Finance</v>
    <v>58</v>
    <v>26.07</v>
    <v>5.4</v>
    <v>1.6731</v>
    <v>1.01</v>
    <v>-8.8770000000000006E-4</v>
    <v>4.6932999999999996E-2</v>
    <v>-0.02</v>
    <v>USD</v>
    <v>Amkor Technology, Inc. is a provider of outsourced semiconductor packaging and test services. The Company's packaging and test services are designed to meet application and chip specific requirements, including the type of interconnect technology; size, thickness and electrical, and mechanical and thermal performance. It provides packaging and test services, including semiconductor wafer bump, wafer probe, wafer backgrind, package design, packaging, system-level, and final test and drop shipment services. The Company provides its services to integrated device manufacturers (IDMs), fabless semiconductor companies and contract foundries. IDMs design, manufacture, package and test semiconductors in their own facilities. The Company offers a range of advanced and mainstream packaging and test services. The Company's mainstream packages include leadframe packages, substrate-based wirebond packages and micro-electro-mechanical systems packages.</v>
    <v>29050</v>
    <v>Nasdaq Stock Market</v>
    <v>XNAS</v>
    <v>XNAS</v>
    <v>2045 East Innovation Circle, TEMPE, AZ, 85284 US</v>
    <v>22.66</v>
    <v>1386</v>
    <v>Semiconductors &amp; Semiconductor Equipment</v>
    <v>Stock</v>
    <v>44267.039848089844</v>
    <v>1387</v>
    <v>21.83</v>
    <v>5236713000</v>
    <v>AMKOR TECHNOLOGY, INC.</v>
    <v>AMKOR TECHNOLOGY, INC.</v>
    <v>22</v>
    <v>16.149699999999999</v>
    <v>21.52</v>
    <v>22.53</v>
    <v>22.51</v>
    <v>243341700</v>
    <v>AMKR</v>
    <v>AMKOR TECHNOLOGY, INC. (XNAS:AMKR)</v>
    <v>1143485</v>
    <v>3645697</v>
    <v>1997</v>
  </rv>
  <rv s="4">
    <v>1388</v>
  </rv>
  <rv s="0">
    <v>https://www.bing.com/financeapi/forcetrigger?t=a25c5r&amp;q=XNAS%3aVICR&amp;form=skydnc</v>
    <v>Learn more on Bing</v>
  </rv>
  <rv s="21">
    <v>en-US</v>
    <v>a25c5r</v>
    <v>268435456</v>
    <v>1</v>
    <v>Powered by Refinitiv</v>
    <v>56</v>
    <v>VICOR CORPORATION (XNAS:VICR)</v>
    <v>8</v>
    <v>57</v>
    <v>Finance</v>
    <v>58</v>
    <v>104.68</v>
    <v>30.42</v>
    <v>0.72309999999999997</v>
    <v>5.18</v>
    <v>0</v>
    <v>5.4688000000000001E-2</v>
    <v>0</v>
    <v>USD</v>
    <v>Vicor Corporation designs, develops, manufactures and markets modular power components and power systems for converting, regulating and controlling electric current. The Company's segments include Brick Business Unit (BBU), VI Chip and Picor. The BBU segment designs, develops, manufactures and markets modular direct current-direct current converters and configurable products, and also includes the entities comprising Vicor Custom Power, and the BBU operations of Vicor Japan Company, Ltd. (VJCL). The VI Chip segment includes VI Chip Corporation, which designs, develops, manufactures and markets advanced power component products. The VI Chip segment also includes the VI Chip business conducted through VJCL. The Picor segment includes Picor Corporation (Picor), which designs, develops, manufactures and markets integrated circuits and related products for use in a range of power management and power system applications.</v>
    <v>1049</v>
    <v>Nasdaq Stock Market</v>
    <v>XNAS</v>
    <v>XNAS</v>
    <v>25 Frontage Rd, ANDOVER, MA, 01810-5424 US</v>
    <v>99.96</v>
    <v>Machinery, Equipment &amp; Components</v>
    <v>Stock</v>
    <v>44266.879463668753</v>
    <v>1390</v>
    <v>96.3</v>
    <v>4112398000</v>
    <v>VICOR CORPORATION</v>
    <v>VICOR CORPORATION</v>
    <v>96.3</v>
    <v>249.28880000000001</v>
    <v>94.72</v>
    <v>99.9</v>
    <v>99.9</v>
    <v>43416360</v>
    <v>VICR</v>
    <v>VICOR CORPORATION (XNAS:VICR)</v>
    <v>110774</v>
    <v>132894</v>
    <v>1981</v>
  </rv>
  <rv s="4">
    <v>1391</v>
  </rv>
  <rv s="0">
    <v>https://www.bing.com/financeapi/forcetrigger?t=awwww7&amp;q=OTCM%3aVEMLY&amp;form=skydnc</v>
    <v>Learn more on Bing</v>
  </rv>
  <rv s="53">
    <v>en-US</v>
    <v>awwww7</v>
    <v>268435456</v>
    <v>1</v>
    <v>Powered by Refinitiv</v>
    <v>160</v>
    <v>VENTURE CORPORATION LIMITED (OTCM:VEMLY)</v>
    <v>8</v>
    <v>161</v>
    <v>Finance</v>
    <v>162</v>
    <v>78.36</v>
    <v>49.99</v>
    <v>0.56889999999999996</v>
    <v>-0.41</v>
    <v>-5.875E-3</v>
    <v>USD</v>
    <v>Venture Corporation Limited is a Singapore-based provider of technology services, products and solutions. The principal activities of the Company are to provide marketing research, design and development, product and process engineering, design for manufacturability, supply chain management, as well as product refurbishment and technical support across a diversified range of products. The Company operates through two segments: Advanced Manufacturing &amp; Design Solutions (AMDS) and Technology Products &amp; Design Solutions (TPS). The Company operates in two principal geographical areas - Singapore and Asia-Pacific (excluding Singapore).</v>
    <v>11453</v>
    <v>OTC Markets</v>
    <v>OTCM</v>
    <v>OTCM</v>
    <v>5006 Ang Mo Kio Avenue 5, Techplace II, # 05 01 12, 569873 SG</v>
    <v>69.38</v>
    <v>Electronic Equipment &amp; Parts</v>
    <v>Stock</v>
    <v>44265.048611111109</v>
    <v>1393</v>
    <v>69.38</v>
    <v>5558847000</v>
    <v>VENTURE CORPORATION LIMITED</v>
    <v>VENTURE CORPORATION LIMITED</v>
    <v>69.38</v>
    <v>69.790000000000006</v>
    <v>69.38</v>
    <v>71.22</v>
    <v>291191600</v>
    <v>VEMLY</v>
    <v>VENTURE CORPORATION LIMITED (OTCM:VEMLY)</v>
    <v>40</v>
  </rv>
  <rv s="4">
    <v>1394</v>
  </rv>
  <rv s="0">
    <v>https://www.bing.com/financeapi/forcetrigger?t=a1y41h&amp;q=XNAS%3aMTSI&amp;form=skydnc</v>
    <v>Learn more on Bing</v>
  </rv>
  <rv s="22">
    <v>en-US</v>
    <v>a1y41h</v>
    <v>268435456</v>
    <v>1</v>
    <v>Powered by Refinitiv</v>
    <v>59</v>
    <v>MACOM Technology Solutions Holdings, Inc. (XNAS:MTSI)</v>
    <v>8</v>
    <v>60</v>
    <v>Finance</v>
    <v>58</v>
    <v>69.290000000000006</v>
    <v>15.03</v>
    <v>2.3331</v>
    <v>6.15</v>
    <v>3.8948000000000003E-2</v>
    <v>0.100622</v>
    <v>2.62</v>
    <v>USD</v>
    <v>MACOM Technology Solutions Holdings, Inc. is a provider of high-performance analog semiconductor solutions that enable Internet applications, the cloud-connected applications economy, and the networked battlefield across the radio frequency (RF), microwave, millimeterwave and photonic spectrum. It has multiple design centers, silicon, gallium arsenide and indium phosphide fabrication, manufacturing, assembly and test, and operational facilities throughout North America, Europe, Asia and Australia. It also offers foundry services. It offered a portfolio of over 4,500 standard and custom devices, which include integrated circuits, multi-chip modules, power pallets and transistors, diodes, amplifiers, switches and switch limiters, passive and active components and complete subsystems, across more than 40 product lines serving three primary markets, as of September 30, 2016. The Company's products are RF Power Products, Optoelectronics and Photonic Solutions, among others.</v>
    <v>1050</v>
    <v>Nasdaq Stock Market</v>
    <v>XNAS</v>
    <v>XNAS</v>
    <v>100 Chelmsford St, LOWELL, MA, 01851-2620 US</v>
    <v>67.34</v>
    <v>Semiconductors &amp; Semiconductor Equipment</v>
    <v>Stock</v>
    <v>44266.993564293749</v>
    <v>1396</v>
    <v>63.2</v>
    <v>4177215000</v>
    <v>MACOM Technology Solutions Holdings, Inc.</v>
    <v>MACOM Technology Solutions Holdings, Inc.</v>
    <v>63.83</v>
    <v>61.12</v>
    <v>67.27</v>
    <v>69.89</v>
    <v>68344490</v>
    <v>MTSI</v>
    <v>MACOM Technology Solutions Holdings, Inc. (XNAS:MTSI)</v>
    <v>573567</v>
    <v>463940</v>
    <v>2009</v>
  </rv>
  <rv s="4">
    <v>1397</v>
  </rv>
  <rv s="0">
    <v>https://www.bing.com/financeapi/forcetrigger?t=azar3m&amp;q=OTCM%3aDLGNF&amp;form=skydnc</v>
    <v>Learn more on Bing</v>
  </rv>
  <rv s="8">
    <v>en-US</v>
    <v>azar3m</v>
    <v>268435456</v>
    <v>1</v>
    <v>Powered by Refinitiv</v>
    <v>13</v>
    <v>DIALOG SEMICONDUCTOR PLC (OTCM:DLGNF)</v>
    <v>8</v>
    <v>163</v>
    <v>Finance</v>
    <v>12</v>
    <v>81.05</v>
    <v>18.75</v>
    <v>1.4088000000000001</v>
    <v>0.16</v>
    <v>2.1099999999999999E-3</v>
    <v>USD</v>
    <v>Dialog Semiconductor Plc develops and distributes integrated and mixed signal integrated circuits (ICs), optimized for hand-held devices, Internet of things (IoT), smart home, light emitting diode (LED) solid-state lighting (SSL) and automotive applications. The Company operates through four segments: Mobile Systems, which includes its power management and audio chips designed to meet the needs of the wireless systems markets and a range of driver technologies for low power display applications; Automotive &amp; Industrial, which markets its products to address the management and control of electronic systems in cars and for industrial applications; Connectivity, which includes short-range wireless, digital cordless and voice over Internet protocol (VoIP) technology, and Power Conversion, which includes alternating current/direct current (AC/DC) converter solutions for charging power adaptors for portable devices, as well as its LED drivers for SSL products.</v>
    <v>2300</v>
    <v>OTC Markets</v>
    <v>OTCM</v>
    <v>OTCM</v>
    <v>100 Longwater Avenue, READING, BERKSHIRE, RG2 6GP GB</v>
    <v>76</v>
    <v>Semiconductors &amp; Semiconductor Equipment</v>
    <v>Stock</v>
    <v>44267.048611111109</v>
    <v>1399</v>
    <v>76</v>
    <v>4888854000</v>
    <v>DIALOG SEMICONDUCTOR PLC</v>
    <v>DIALOG SEMICONDUCTOR PLC</v>
    <v>76</v>
    <v>61.290300000000002</v>
    <v>75.84</v>
    <v>76</v>
    <v>76682140</v>
    <v>DLGNF</v>
    <v>DIALOG SEMICONDUCTOR PLC (OTCM:DLGNF)</v>
    <v>100</v>
    <v>1998</v>
  </rv>
  <rv s="4">
    <v>1400</v>
  </rv>
  <rv s="0">
    <v>https://www.bing.com/financeapi/forcetrigger?t=a1r2tc&amp;q=XNAS%3aDIOD&amp;form=skydnc</v>
    <v>Learn more on Bing</v>
  </rv>
  <rv s="21">
    <v>en-US</v>
    <v>a1r2tc</v>
    <v>268435456</v>
    <v>1</v>
    <v>Powered by Refinitiv</v>
    <v>56</v>
    <v>DIODES INCORPORATED (XNAS:DIOD)</v>
    <v>8</v>
    <v>57</v>
    <v>Finance</v>
    <v>58</v>
    <v>84.9</v>
    <v>31.512</v>
    <v>1.1204000000000001</v>
    <v>3.73</v>
    <v>0</v>
    <v>4.6010000000000002E-2</v>
    <v>0</v>
    <v>USD</v>
    <v>Diodes Incorporated is a manufacturer and supplier of application-specific standard products within the discrete, logic, analog and mixed-signal semiconductor markets, serving the consumer electronics, computing, communications, industrial and automotive markets. The Company's products include diodes; rectifiers; transistors; metal-oxide semiconductor field-effect transistors (MOSFETs); protection devices; amplifiers and comparators; Hall-effect and temperature sensors, and power management devices, including light emitting diode (LED) drivers, alternating current (AC)-direct current (DC) and DC-DC switching, linear voltage regulators and voltage references, along with special function devices, such as universal serial bus (USB) power switches, load switches, voltage supervisors and motor controllers. It also holds interests in Pericom Semiconductor Corporation, which designs, develops and markets integrated circuits (ICs) and frequency control products (FCPs).</v>
    <v>8939</v>
    <v>Nasdaq Stock Market</v>
    <v>XNAS</v>
    <v>XNAS</v>
    <v>4949 Hedgcoxe Rd Ste 200, PLANO, TX, 75024-3935 US</v>
    <v>84.9</v>
    <v>Semiconductors &amp; Semiconductor Equipment</v>
    <v>Stock</v>
    <v>44266.90456407344</v>
    <v>1402</v>
    <v>81.38</v>
    <v>3590050000</v>
    <v>DIODES INCORPORATED</v>
    <v>DIODES INCORPORATED</v>
    <v>83.1</v>
    <v>44.956000000000003</v>
    <v>81.069999999999993</v>
    <v>84.8</v>
    <v>84.8</v>
    <v>44283330</v>
    <v>DIOD</v>
    <v>DIODES INCORPORATED (XNAS:DIOD)</v>
    <v>444178</v>
    <v>339736</v>
    <v>1968</v>
  </rv>
  <rv s="4">
    <v>1403</v>
  </rv>
  <rv s="0">
    <v>http://en.wikipedia.org/wiki/3D_Systems</v>
    <v>Wikipedia</v>
  </rv>
  <rv s="1">
    <v>150</v>
    <v>1405</v>
  </rv>
  <rv s="2">
    <v>6</v>
    <v>https://www.bing.com/th?id=AMMS_88a8e2381ece3ea2b46d4b723a82eccc&amp;qlt=95</v>
    <v>1406</v>
    <v>0</v>
    <v>https://www.bing.com/images/search?form=xlimg&amp;q=3d+systems</v>
    <v>Image of 3D SYSTEMS CORPORATION</v>
  </rv>
  <rv s="0">
    <v>https://www.bing.com/financeapi/forcetrigger?t=a1qu2w&amp;q=XNYS%3aDDD&amp;form=skydnc</v>
    <v>Learn more on Bing</v>
  </rv>
  <rv s="24">
    <v>en-US</v>
    <v>a1qu2w</v>
    <v>268435456</v>
    <v>1</v>
    <v>Powered by Refinitiv</v>
    <v>66</v>
    <v>3D SYSTEMS CORPORATION (XNYS:DDD)</v>
    <v>3</v>
    <v>67</v>
    <v>Finance</v>
    <v>61</v>
    <v>56.5</v>
    <v>4.5999999999999996</v>
    <v>1.3263</v>
    <v>3.39</v>
    <v>5.3512000000000004E-2</v>
    <v>0.12787599999999999</v>
    <v>1.6</v>
    <v>USD</v>
    <v>3D Systems Corporation is a holding company. The Company provides three-dimensional (3D) printing solutions, including 3D printers, print materials, software, on demand manufacturing services and digital design tools. Its precision healthcare capabilities include simulation, Virtual Surgical Planning (VSP), and printing of medical and dental devices and surgical guides and instruments. Its solutions support applications in a range of industries, including healthcare, aerospace, automotive and durable goods. The Company offers a range of 3D printers, print materials, software, haptic devices, scanners and virtual surgical simulators. The Company offers a range of 3D printing technologies, including Stereolithography (SLA), Selective Laser Sintering (SLS), Direct Metal Printing (DMP), MultiJet Printing (MJP) and ColorJet Printing (CJP). The Company also offers 3D virtual reality simulators and simulator modules for medical applications.</v>
    <v>1995</v>
    <v>New York Stock Exchange</v>
    <v>XNYS</v>
    <v>XNYS</v>
    <v>333 Three D Systems Cir, ROCK HILL, SC, 29730-7811 US</v>
    <v>29.9</v>
    <v>1407</v>
    <v>Computers, Phones &amp; Household Electronics</v>
    <v>Stock</v>
    <v>44266.898818286718</v>
    <v>1408</v>
    <v>27.34</v>
    <v>3290647000</v>
    <v>3D SYSTEMS CORPORATION</v>
    <v>3D SYSTEMS CORPORATION</v>
    <v>27.97</v>
    <v>0</v>
    <v>26.51</v>
    <v>29.9</v>
    <v>31.5</v>
    <v>124128500</v>
    <v>DDD</v>
    <v>3D SYSTEMS CORPORATION (XNYS:DDD)</v>
    <v>5266890</v>
    <v>6172462</v>
    <v>1993</v>
  </rv>
  <rv s="4">
    <v>1409</v>
  </rv>
  <rv s="0">
    <v>https://www.bing.com/financeapi/forcetrigger?t=a1t8w7&amp;q=XNAS%3aFORM&amp;form=skydnc</v>
    <v>Learn more on Bing</v>
  </rv>
  <rv s="21">
    <v>en-US</v>
    <v>a1t8w7</v>
    <v>268435456</v>
    <v>1</v>
    <v>Powered by Refinitiv</v>
    <v>56</v>
    <v>FORMFACTOR, INC. (XNAS:FORM)</v>
    <v>8</v>
    <v>57</v>
    <v>Finance</v>
    <v>61</v>
    <v>52.387999999999998</v>
    <v>16.350100000000001</v>
    <v>1.4681</v>
    <v>2.12</v>
    <v>0</v>
    <v>4.9097000000000002E-2</v>
    <v>0</v>
    <v>USD</v>
    <v>FormFactor, Inc. is a provider of test and measurement solutions. The Company's segments include the Probe Cards segment and Systems segment. The Company designs, manufactures and sells multiple product lines, including probe cards, analytical probes, probe stations, integrated measurement systems, thermal sub-systems, reliability test systems, and related services. Its products provide electrical information from a range of semiconductor and electro-optical devices and integrated circuits (devices) from development to production. Probe Cards segment consists of probe card products and analytical probes. Systems segment consists of wafer probing, thermal and reliability products to enable precision on-wafer measurement of integrated circuits. Systems products are used in the early phases of the development and characterization of semiconductor processes.</v>
    <v>2166</v>
    <v>Nasdaq Stock Market</v>
    <v>XNAS</v>
    <v>XNAS</v>
    <v>7005 Southfront Rd, LIVERMORE, CA, 94551-8201 US</v>
    <v>45.36</v>
    <v>Semiconductors &amp; Semiconductor Equipment</v>
    <v>Stock</v>
    <v>44266.890263992966</v>
    <v>1411</v>
    <v>44.41</v>
    <v>3357241000</v>
    <v>FORMFACTOR, INC.</v>
    <v>FORMFACTOR, INC.</v>
    <v>44.69</v>
    <v>45.659799999999997</v>
    <v>43.18</v>
    <v>45.3</v>
    <v>45.3</v>
    <v>77749910</v>
    <v>FORM</v>
    <v>FORMFACTOR, INC. (XNAS:FORM)</v>
    <v>354445</v>
    <v>500102</v>
    <v>1993</v>
  </rv>
  <rv s="4">
    <v>1412</v>
  </rv>
  <rv s="0">
    <v>http://en.wikipedia.org/wiki/Avnet</v>
    <v>Wikipedia</v>
  </rv>
  <rv s="1">
    <v>0</v>
    <v>1414</v>
  </rv>
  <rv s="2">
    <v>6</v>
    <v>https://www.bing.com/th?id=AMMS_89dac8f4826c7c2daa501c16ddf2249e&amp;qlt=95</v>
    <v>1415</v>
    <v>0</v>
    <v>https://www.bing.com/images/search?form=xlimg&amp;q=avnet</v>
    <v>Image of AVNET, INC.</v>
  </rv>
  <rv s="0">
    <v>https://www.bing.com/financeapi/forcetrigger?t=azxlww&amp;q=XNAS%3aAVT&amp;form=skydnc</v>
    <v>Learn more on Bing</v>
  </rv>
  <rv s="24">
    <v>en-US</v>
    <v>azxlww</v>
    <v>268435456</v>
    <v>1</v>
    <v>Powered by Refinitiv</v>
    <v>66</v>
    <v>AVNET, INC. (XNAS:AVT)</v>
    <v>3</v>
    <v>67</v>
    <v>Finance</v>
    <v>58</v>
    <v>42.3</v>
    <v>17.850000000000001</v>
    <v>1.5384</v>
    <v>0.36</v>
    <v>-1.5319999999999999E-3</v>
    <v>9.2779999999999998E-3</v>
    <v>-0.06</v>
    <v>USD</v>
    <v>Avnet, Inc. is a distributor of electronic components, enterprise computer, networking and storage products and software, and embedded subsystems. The Company operates through Electronics Marketing (EM) segment. The EM segment markets and sells semiconductors; interconnect, passive and electromechanical devices (IP&amp;E), and embedded products to a customer base serving various end markets. The Company creates a link in the technology supply chain that connects electronic component and computer product manufacturers and software developers with a customer base of original equipment manufacturers (OEMs), electronic manufacturing services (EMS) providers, original design manufacturers (ODMs), systems integrators (SIs), independent software vendors (ISVs) and value-added resellers (VARs). The Company distributes electronic components, computer products and software, as received from its suppliers or through a customized solution, and offers assembly and other services.</v>
    <v>14600</v>
    <v>Nasdaq Stock Market</v>
    <v>XNAS</v>
    <v>XNAS</v>
    <v>2211 S 47th St, PHOENIX, AZ, 85034-6403 US</v>
    <v>39.369999999999997</v>
    <v>1416</v>
    <v>Electronic Equipment &amp; Parts</v>
    <v>Stock</v>
    <v>44267.006292592188</v>
    <v>1417</v>
    <v>38.15</v>
    <v>3858869000</v>
    <v>AVNET, INC.</v>
    <v>AVNET, INC.</v>
    <v>39.119999999999997</v>
    <v>30.284099999999999</v>
    <v>38.799999999999997</v>
    <v>39.159999999999997</v>
    <v>39.1</v>
    <v>99455400</v>
    <v>AVT</v>
    <v>AVNET, INC. (XNAS:AVT)</v>
    <v>1064471</v>
    <v>829417</v>
    <v>1955</v>
  </rv>
  <rv s="4">
    <v>1418</v>
  </rv>
  <rv s="0">
    <v>http://en.wikipedia.org/wiki/Ambarella_Inc.</v>
    <v>Wikipedia</v>
  </rv>
  <rv s="1">
    <v>0</v>
    <v>1420</v>
  </rv>
  <rv s="2">
    <v>6</v>
    <v>https://www.bing.com/th?id=AMMS_a695f33cc4aa2ae96ed908bc722c5787&amp;qlt=95</v>
    <v>1421</v>
    <v>0</v>
    <v>https://www.bing.com/images/search?form=xlimg&amp;q=ambarella+inc</v>
    <v>Image of AMBARELLA INC</v>
  </rv>
  <rv s="0">
    <v>https://www.bing.com/financeapi/forcetrigger?t=a1ndcw&amp;q=XNAS%3aAMBA&amp;form=skydnc</v>
    <v>Learn more on Bing</v>
  </rv>
  <rv s="44">
    <v>en-US</v>
    <v>a1ndcw</v>
    <v>268435456</v>
    <v>1</v>
    <v>Powered by Refinitiv</v>
    <v>124</v>
    <v>AMBARELLA INC (XNAS:AMBA)</v>
    <v>3</v>
    <v>125</v>
    <v>Finance</v>
    <v>58</v>
    <v>137.2099</v>
    <v>36.020000000000003</v>
    <v>1.4601</v>
    <v>6.71</v>
    <v>-8.4519999999999997E-5</v>
    <v>6.0125000000000005E-2</v>
    <v>-0.01</v>
    <v>USD</v>
    <v>Ambarella, Inc. is engaged in the development of high-definition (HD), ultra HD video compression, image processing and computer vision solutions. Its products are used in a variety of human and computer vision applications, including security camera, advanced driver assistance (ADAS), electronic mirror, drive recorder, driver/cabin monitoring, autonomous driving, and other robotic applications. Its low-power, high-resolution video compression, image processing, and neural network processors and software enables cameras to extract data from high-resolution video streams. It provides driver assistance systems, smart electronic mirrors, drive recorders and autonomous vehicles. Its CVflow architecture supports a variety of computer vision algorithms, including stereo obstacle detection and terrain mapping technology, and allows customers to differentiate their products by porting their own algorithms and neural networks to its CVflow-based chips.</v>
    <v>761</v>
    <v>Nasdaq Stock Market</v>
    <v>XNAS</v>
    <v>XNAS</v>
    <v>3101 Jay St, SANTA CLARA, CA, 95054-3329 US</v>
    <v>118.74</v>
    <v>1422</v>
    <v>Semiconductors &amp; Semiconductor Equipment</v>
    <v>Stock</v>
    <v>44266.952880775003</v>
    <v>1423</v>
    <v>114.19</v>
    <v>3925199000</v>
    <v>AMBARELLA INC</v>
    <v>AMBARELLA INC</v>
    <v>115.05</v>
    <v>111.6</v>
    <v>118.31</v>
    <v>118.3</v>
    <v>35172040</v>
    <v>AMBA</v>
    <v>AMBARELLA INC (XNAS:AMBA)</v>
    <v>426552</v>
    <v>835284</v>
    <v>2004</v>
  </rv>
  <rv s="4">
    <v>1424</v>
  </rv>
  <rv s="0">
    <v>http://zh.wikipedia.org/wiki/Corsair</v>
    <v>Wikipedia</v>
  </rv>
  <rv s="1">
    <v>0</v>
    <v>1426</v>
  </rv>
  <rv s="2">
    <v>6</v>
    <v>https://www.bing.com/th?id=AMMS_10e06c4609c455b7a1551eb8d2279609&amp;qlt=95</v>
    <v>1427</v>
    <v>0</v>
    <v>https://www.bing.com/images/search?form=xlimg&amp;q=corsair+components</v>
    <v>Image of CORSAIR GAMING, INC.</v>
  </rv>
  <rv s="0">
    <v>https://www.bing.com/financeapi/forcetrigger?t=bvkn2w&amp;q=XNAS%3aCRSR&amp;form=skydnc</v>
    <v>Learn more on Bing</v>
  </rv>
  <rv s="54">
    <v>en-US</v>
    <v>bvkn2w</v>
    <v>268435456</v>
    <v>1</v>
    <v>Powered by Refinitiv</v>
    <v>164</v>
    <v>CORSAIR GAMING, INC. (XNAS:CRSR)</v>
    <v>3</v>
    <v>165</v>
    <v>Finance</v>
    <v>58</v>
    <v>51.37</v>
    <v>14.09</v>
    <v>0.72</v>
    <v>1.1517999999999999E-2</v>
    <v>2.1726000000000002E-2</v>
    <v>0.39</v>
    <v>USD</v>
    <v>Corsair Gaming Inc provides gear for gamers and content creators. The Company designs and sells gaming and streaming peripherals, components and systems globally. Its product offering has two software platforms: iCUE for gamers and Elgato’s streaming suite for content creators. The Company’s segments include gamer and creator peripherals segment and gaming components and systems segment. The Company’s gamer and creator peripherals segment includes keyboards, mice, mousepads, gaming headsets, gaming chairs, gamer and creator streaming gear including game and video capture hardware, microphones, video production accessories and docking stations, console and PC gaming accessories including controllers. The Company’s gaming components and systems segment includes power supply units (PSU), cooling solutions including fans and liquid cooling products, computer cases, gaming PCs and laptops, and memory components such as dynamic random-access memory (DRAM) modules.</v>
    <v>1990</v>
    <v>Nasdaq Stock Market</v>
    <v>XNAS</v>
    <v>XNAS</v>
    <v>47100 Bayside Parkway, FREMONT, CA, 94538 US</v>
    <v>34.249899999999997</v>
    <v>1428</v>
    <v>Computers, Phones &amp; Household Electronics</v>
    <v>Stock</v>
    <v>44267.041665705467</v>
    <v>1429</v>
    <v>33.26</v>
    <v>3046368000</v>
    <v>CORSAIR GAMING, INC.</v>
    <v>CORSAIR GAMING, INC.</v>
    <v>34.130000000000003</v>
    <v>30.941600000000001</v>
    <v>33.14</v>
    <v>33.86</v>
    <v>34.25</v>
    <v>91924190</v>
    <v>CRSR</v>
    <v>CORSAIR GAMING, INC. (XNAS:CRSR)</v>
    <v>1275212</v>
    <v>3098220</v>
  </rv>
  <rv s="4">
    <v>1430</v>
  </rv>
  <rv s="0">
    <v>https://www.bing.com/financeapi/forcetrigger?t=a25bz2&amp;q=XNAS%3aVIAV&amp;form=skydnc</v>
    <v>Learn more on Bing</v>
  </rv>
  <rv s="21">
    <v>en-US</v>
    <v>a25bz2</v>
    <v>268435456</v>
    <v>1</v>
    <v>Powered by Refinitiv</v>
    <v>56</v>
    <v>VIAVI SOLUTIONS INC. (XNAS:VIAV)</v>
    <v>8</v>
    <v>57</v>
    <v>Finance</v>
    <v>58</v>
    <v>17.13</v>
    <v>8.0800999999999998</v>
    <v>0.77210000000000001</v>
    <v>0.38500000000000001</v>
    <v>-1.7884000000000001E-2</v>
    <v>2.3898000000000003E-2</v>
    <v>-0.29499999999999998</v>
    <v>USD</v>
    <v>Viavi Solutions Inc. (Viavi) is a provider of network test, monitoring and assurance solutions to communications service providers, enterprises and their ecosystems. The Company also offers thin film optical coatings, providing light management solutions to anti-counterfeiting, consumer and industrial, government and healthcare and other markets. The Company's segments include Network Enablement (NE), Service Enablement (SE), and Optical Security and Performance Products (OSP). The NE segment provides testing solutions that access the network to perform build-out and maintenance tasks. The SE segment offers solutions, which are embedded systems that yield network, service and application performance data. The OSP segment provides optical security solutions. The OSP segment's security offerings for the currency market include Optically Variable Pigment (OVP), Optically Variable Magnetic Pigment (OVMP) and banknote thread substrates.</v>
    <v>3600</v>
    <v>Nasdaq Stock Market</v>
    <v>XNAS</v>
    <v>XNAS</v>
    <v>6001 America Center Dr Fl 6, SAN JOSE, CA, 95002-2562 US</v>
    <v>16.545000000000002</v>
    <v>Communications &amp; Networking</v>
    <v>Stock</v>
    <v>44266.972802753909</v>
    <v>1432</v>
    <v>16.22</v>
    <v>3684840000</v>
    <v>VIAVI SOLUTIONS INC.</v>
    <v>VIAVI SOLUTIONS INC.</v>
    <v>16.3</v>
    <v>124.0226</v>
    <v>16.11</v>
    <v>16.495000000000001</v>
    <v>16.2</v>
    <v>228730000</v>
    <v>VIAV</v>
    <v>VIAVI SOLUTIONS INC. (XNAS:VIAV)</v>
    <v>1954274</v>
    <v>2168983</v>
    <v>1993</v>
  </rv>
  <rv s="4">
    <v>1433</v>
  </rv>
  <rv s="0">
    <v>http://de.wikipedia.org/wiki/Synaptics</v>
    <v>Wikipedia</v>
  </rv>
  <rv s="1">
    <v>0</v>
    <v>1435</v>
  </rv>
  <rv s="2">
    <v>6</v>
    <v>https://www.bing.com/th?id=AMMS_92b985d6a7ef10b4dbead1f21ebe1339&amp;qlt=95</v>
    <v>1436</v>
    <v>0</v>
    <v>https://www.bing.com/images/search?form=xlimg&amp;q=synaptics</v>
    <v>Image of SYNAPTICS INCORPORATED</v>
  </rv>
  <rv s="0">
    <v>https://www.bing.com/financeapi/forcetrigger?t=a23vur&amp;q=XNAS%3aSYNA&amp;form=skydnc</v>
    <v>Learn more on Bing</v>
  </rv>
  <rv s="24">
    <v>en-US</v>
    <v>a23vur</v>
    <v>268435456</v>
    <v>1</v>
    <v>Powered by Refinitiv</v>
    <v>66</v>
    <v>SYNAPTICS INCORPORATED (XNAS:SYNA)</v>
    <v>3</v>
    <v>67</v>
    <v>Finance</v>
    <v>61</v>
    <v>140</v>
    <v>44.4101</v>
    <v>1.2494000000000001</v>
    <v>5.5</v>
    <v>1.46E-4</v>
    <v>4.1830999999999993E-2</v>
    <v>0.02</v>
    <v>USD</v>
    <v>Synaptics Incorporated is engaged in the development, marketing and sale of intuitive human interface solutions for electronic devices and products. The Company is a developer and supplier of custom-designed human interface product solutions that enable people to interact with a range of mobile computing, communications, entertainment and other electronic devices. It operates in the market of smartphones, tablets, personal computer (PC) products, Internet of things, (IoT) products and other electronic devices, including devices in automobiles. Its products include ClearPad, ClearView, TouchView, Natural ID, TouchPad, SecurePad, ClickPad and ForcePad. Its other product solutions include dual pointing solutions, TouchStyk, and TouchButtons. The Company's dual pointing solutions offer TouchPad with a pointing stick in a single notebook computer, enabling users to select their interface of choice.</v>
    <v>1387</v>
    <v>Nasdaq Stock Market</v>
    <v>XNAS</v>
    <v>XNAS</v>
    <v>1251 McKay Dr, SAN JOSE, CA, 95131-1709 US</v>
    <v>137.15</v>
    <v>1437</v>
    <v>Computers, Phones &amp; Household Electronics</v>
    <v>Stock</v>
    <v>44266.990324003906</v>
    <v>1438</v>
    <v>133.37</v>
    <v>4595537000</v>
    <v>SYNAPTICS INCORPORATED</v>
    <v>SYNAPTICS INCORPORATED</v>
    <v>134.11000000000001</v>
    <v>34.508400000000002</v>
    <v>131.47999999999999</v>
    <v>136.97999999999999</v>
    <v>137</v>
    <v>34952360</v>
    <v>SYNA</v>
    <v>SYNAPTICS INCORPORATED (XNAS:SYNA)</v>
    <v>550160</v>
    <v>643343</v>
    <v>2002</v>
  </rv>
  <rv s="4">
    <v>1439</v>
  </rv>
  <rv s="0">
    <v>http://en.wikipedia.org/wiki/Vishay_Intertechnology</v>
    <v>Wikipedia</v>
  </rv>
  <rv s="1">
    <v>0</v>
    <v>1441</v>
  </rv>
  <rv s="2">
    <v>6</v>
    <v>https://www.bing.com/th?id=AMMS_7417007cc3c92c1e54dfd3d1a72dd36e&amp;qlt=95</v>
    <v>1442</v>
    <v>0</v>
    <v>https://www.bing.com/images/search?form=xlimg&amp;q=vishay+intertechnology</v>
    <v>Image of VISHAY INTERTECHNOLOGY, INC.</v>
  </rv>
  <rv s="0">
    <v>https://www.bing.com/financeapi/forcetrigger?t=a25kmw&amp;q=XNYS%3aVSH&amp;form=skydnc</v>
    <v>Learn more on Bing</v>
  </rv>
  <rv s="24">
    <v>en-US</v>
    <v>a25kmw</v>
    <v>268435456</v>
    <v>1</v>
    <v>Powered by Refinitiv</v>
    <v>66</v>
    <v>VISHAY INTERTECHNOLOGY, INC. (XNYS:VSH)</v>
    <v>3</v>
    <v>67</v>
    <v>Finance</v>
    <v>58</v>
    <v>24.94</v>
    <v>11.23</v>
    <v>1.4655</v>
    <v>0.31</v>
    <v>1.2161E-2</v>
    <v>1.2725999999999999E-2</v>
    <v>0.3</v>
    <v>USD</v>
    <v>Vishay Intertechnology, Inc. is a global manufacturer and supplier of discrete semiconductors and passive components. The Company operates through five product segments: MOSFETs, Diodes, Optoelectronic Components, Resistors &amp; Inductors and Capacitors. MOSFETs segment offers low-voltage TrenchFET MOSFETs and high-voltage MOSFETs. Diodes segment's products include rectifiers, small signal diodes, protection diodes, thyristors/silicon-controlled rectifiers (SCRs) and power modules. Optoelectronic Components segment includes infrared (IR) emitters and detectors, IR remote control receivers, optocouplers, solid-state relays, optical sensors, light-emitting diodes (LEDs), 7-segment displays and IR data transceiver modules (IrDA). Resistors and Inductors segment manufactures various types of fixed resistors, both in discrete and network forms, as well as various variable types. Capacitors segment manufactures products based on capacitor technologies.</v>
    <v>21600</v>
    <v>New York Stock Exchange</v>
    <v>XNYS</v>
    <v>XNYS</v>
    <v>63 Lancaster Ave, MALVERN, PA, 19355-2120 US</v>
    <v>24.93</v>
    <v>1443</v>
    <v>Semiconductors &amp; Semiconductor Equipment</v>
    <v>Stock</v>
    <v>44266.881944444445</v>
    <v>1444</v>
    <v>24.48</v>
    <v>3525641000</v>
    <v>VISHAY INTERTECHNOLOGY, INC.</v>
    <v>VISHAY INTERTECHNOLOGY, INC.</v>
    <v>24.68</v>
    <v>29.100200000000001</v>
    <v>24.36</v>
    <v>24.67</v>
    <v>24.97</v>
    <v>144730800</v>
    <v>VSH</v>
    <v>VISHAY INTERTECHNOLOGY, INC. (XNYS:VSH)</v>
    <v>1662504</v>
    <v>1281234</v>
    <v>1962</v>
  </rv>
  <rv s="4">
    <v>1445</v>
  </rv>
  <rv s="0">
    <v>https://www.bing.com/financeapi/forcetrigger?t=a226ar&amp;q=XNYS%3aROG&amp;form=skydnc</v>
    <v>Learn more on Bing</v>
  </rv>
  <rv s="21">
    <v>en-US</v>
    <v>a226ar</v>
    <v>268435456</v>
    <v>1</v>
    <v>Powered by Refinitiv</v>
    <v>56</v>
    <v>ROGERS CORPORATION (XNYS:ROG)</v>
    <v>8</v>
    <v>57</v>
    <v>Finance</v>
    <v>58</v>
    <v>195.38499999999999</v>
    <v>75.72</v>
    <v>1.8523000000000001</v>
    <v>9.2899999999999991</v>
    <v>0</v>
    <v>5.0439999999999999E-2</v>
    <v>0</v>
    <v>USD</v>
    <v>Rogers Corporation manufactures and sells engineered materials and components for mission critical applications. The Company's segments are Advanced Connectivity Solutions (ACS), Elastomeric Material Solutions (EMS), Power Electronics Solutions (PES) and Other. The ACS segment manufactures and sells circuit materials and solutions for applications in wireless communications infrastructure, automotive, connected devices, consumer electronics and aerospace/defense. The EMS segment manufactures and sells elastomeric material solutions for critical cushioning, sealing, impact protection and vibration management applications, including general industrial, portable electronics, consumer goods, automotive, construction and printing applications. The PES segment manufactures and sells ceramic substrate materials for power module applications, laminated bus bars for power inverter and interconnect applications, and micro-channel coolers. Its other business consists of elastomeric components.</v>
    <v>3350</v>
    <v>New York Stock Exchange</v>
    <v>XNYS</v>
    <v>XNYS</v>
    <v>2225 W Chandler Blvd, CHANDLER, AZ, 85224-6155 US</v>
    <v>193.62</v>
    <v>Semiconductors &amp; Semiconductor Equipment</v>
    <v>Stock</v>
    <v>44266.881944444445</v>
    <v>1447</v>
    <v>184.36</v>
    <v>3444129000</v>
    <v>ROGERS CORPORATION</v>
    <v>ROGERS CORPORATION</v>
    <v>186.45</v>
    <v>72.394499999999994</v>
    <v>184.18</v>
    <v>193.47</v>
    <v>193.47</v>
    <v>18699800</v>
    <v>ROG</v>
    <v>ROGERS CORPORATION (XNYS:ROG)</v>
    <v>61077</v>
    <v>73914</v>
    <v>1927</v>
  </rv>
  <rv s="4">
    <v>1448</v>
  </rv>
  <rv s="0">
    <v>http://en.wikipedia.org/wiki/Nordic_Semiconductor</v>
    <v>Wikipedia</v>
  </rv>
  <rv s="1">
    <v>0</v>
    <v>1450</v>
  </rv>
  <rv s="2">
    <v>6</v>
    <v>https://www.bing.com/th?id=AMMS_9f7260659fea36546ab3ae641f8925f2&amp;qlt=95</v>
    <v>1451</v>
    <v>0</v>
    <v>https://www.bing.com/images/search?form=xlimg&amp;q=nordic+semiconductor</v>
    <v>Image of Nordic Semiconductor ASA</v>
  </rv>
  <rv s="0">
    <v>https://www.bing.com/financeapi/forcetrigger?t=a2pn6h&amp;q=OTCM%3aNDCVF&amp;form=skydnc</v>
    <v>Learn more on Bing</v>
  </rv>
  <rv s="55">
    <v>en-US</v>
    <v>a2pn6h</v>
    <v>268435456</v>
    <v>1</v>
    <v>Powered by Refinitiv</v>
    <v>166</v>
    <v>Nordic Semiconductor ASA (OTCM:NDCVF)</v>
    <v>3</v>
    <v>167</v>
    <v>Finance</v>
    <v>87</v>
    <v>21.23</v>
    <v>2.79</v>
    <v>1.5606</v>
    <v>0.42</v>
    <v>-7.8040000000000002E-3</v>
    <v>2.3973000000000001E-2</v>
    <v>-0.14000000000000001</v>
    <v>USD</v>
    <v>Nordic Semiconductor ASA is a Norway-based company engaged in the development and sell of integrated circuits and related solutions for short-range wireless communication. The Company specializes in ultra-low power (ULP) components, based on 2.4 Gigahertz (GHz) and Bluetooth Smart technology. Its solutions are applied to a range of end products, such as personal computer (PC) and tablet accessories, mobile and wearable devices, home electronic devices, sports and health monitors, toys, as well as installed sensor networks. In addition, It provides also application-specific integrated circuit (ASIC) components and consulting services. The Company operates in Norway, China, Japan, the United States, and Taiwan, among others. It is a parent of Nordic Semiconductor Inc and Nordic Semiconductor Poland Sp z oo.</v>
    <v>872</v>
    <v>OTC Markets</v>
    <v>OTCM</v>
    <v>OTCM</v>
    <v>Otto Nielsens veg 12, TRONDHEIM, SOR-TRONDELAG, 7052 NO</v>
    <v>17.940000000000001</v>
    <v>1452</v>
    <v>Semiconductors &amp; Semiconductor Equipment</v>
    <v>Stock</v>
    <v>44267.048611111109</v>
    <v>1453</v>
    <v>17.940000000000001</v>
    <v>28401250000</v>
    <v>Nordic Semiconductor ASA</v>
    <v>Nordic Semiconductor ASA</v>
    <v>17.940000000000001</v>
    <v>84.225399999999993</v>
    <v>17.52</v>
    <v>17.940000000000001</v>
    <v>17.8</v>
    <v>192781600</v>
    <v>NDCVF</v>
    <v>Nordic Semiconductor ASA (OTCM:NDCVF)</v>
    <v>250</v>
    <v>1995</v>
  </rv>
  <rv s="4">
    <v>1454</v>
  </rv>
  <rv s="0">
    <v>https://www.bing.com/financeapi/forcetrigger?t=a1t5k2&amp;q=XNYS%3aFN&amp;form=skydnc</v>
    <v>Learn more on Bing</v>
  </rv>
  <rv s="21">
    <v>en-US</v>
    <v>a1t5k2</v>
    <v>268435456</v>
    <v>1</v>
    <v>Powered by Refinitiv</v>
    <v>56</v>
    <v>FABRINET (XNYS:FN)</v>
    <v>8</v>
    <v>57</v>
    <v>Finance</v>
    <v>58</v>
    <v>92.23</v>
    <v>44</v>
    <v>1.0543</v>
    <v>3.73</v>
    <v>0</v>
    <v>4.2233E-2</v>
    <v>0</v>
    <v>USD</v>
    <v>Fabrinet provides optical packaging and precision optical, electro-mechanical and electronic manufacturing services to original equipment manufacturers (OEMs) of products, such as optical communication components, modules and sub-systems, industrial lasers, medical devices and sensors. The Company offers a range of optical and electro-mechanical capabilities across the manufacturing process, including process design and engineering, supply chain management, manufacturing, complex printed circuit board assembly, advanced packaging, integration, final assembly and test. The Company's customer base includes companies in industries that require precision manufacturing capabilities, such as optical communications, industrial lasers, automotive, medical and sensors. Its customers in these industries support end-markets, including automotive, biotechnology, communications, materials processing, medical devices, metrology and semiconductor processing.</v>
    <v>11506</v>
    <v>New York Stock Exchange</v>
    <v>XNYS</v>
    <v>XNYS</v>
    <v>5/6 Moo 6, Soi Khunpra, Phaholyothin Rd, Klongnueng, Klongluang, PATHUMTANI, PATHUM THANI, 12120 TH</v>
    <v>92.23</v>
    <v>Electronic Equipment &amp; Parts</v>
    <v>Stock</v>
    <v>44266.890263992966</v>
    <v>1456</v>
    <v>89.39</v>
    <v>3256419000</v>
    <v>FABRINET</v>
    <v>FABRINET</v>
    <v>89.81</v>
    <v>27.724699999999999</v>
    <v>88.32</v>
    <v>92.05</v>
    <v>92.05</v>
    <v>36870690</v>
    <v>FN</v>
    <v>FABRINET (XNYS:FN)</v>
    <v>162278</v>
    <v>166424</v>
    <v>1999</v>
  </rv>
  <rv s="4">
    <v>1457</v>
  </rv>
  <rv s="0">
    <v>http://es.wikipedia.org/wiki/Tower_Semiconductor</v>
    <v>Wikipedia</v>
  </rv>
  <rv s="1">
    <v>172</v>
    <v>1459</v>
  </rv>
  <rv s="2">
    <v>6</v>
    <v>https://www.bing.com/th?id=AMMS_12412a2a835398b9ebbb3d35a5cb6af2&amp;qlt=95</v>
    <v>1460</v>
    <v>0</v>
    <v>https://www.bing.com/images/search?form=xlimg&amp;q=towerjazz</v>
    <v>Image of TOWER SEMICONDUCTOR LTD</v>
  </rv>
  <rv s="0">
    <v>https://www.bing.com/financeapi/forcetrigger?t=a24k27&amp;q=XNAS%3aTSEM&amp;form=skydnc</v>
    <v>Learn more on Bing</v>
  </rv>
  <rv s="24">
    <v>en-US</v>
    <v>a24k27</v>
    <v>268435456</v>
    <v>1</v>
    <v>Powered by Refinitiv</v>
    <v>66</v>
    <v>TOWER SEMICONDUCTOR LTD (XNAS:TSEM)</v>
    <v>3</v>
    <v>67</v>
    <v>Finance</v>
    <v>58</v>
    <v>34.450000000000003</v>
    <v>12.13</v>
    <v>1.2439</v>
    <v>1.66</v>
    <v>0</v>
    <v>6.0940000000000001E-2</v>
    <v>0</v>
    <v>USD</v>
    <v>Tower Semiconductor Ltd. operates as an independent semiconductor foundry focused primarily on specialty process technologies. The Company focuses on producing integrated circuits (ICs) based on the design specifications of its customers. The Company manufactures semiconductors for its customers primarily based on third-party designs. It offers process manufacture geometries of 0.35, 0.50, 0.55, 0.60, 0.80-micron and above on 150 millimeter wafers, 0.35, 0.18. 0.16, 0.13 and 0.11-micron on 200 millimeter wafers, and 65 nanometer and 45 nanometer on 300 millimeter wafers. It also provides design support and technical services. The Company's ICs are incorporated into a range of products in markets, including consumer electronics, personal computers, communications, automotive, industrial and medical device products. The Company has manufacturing facilities in the United States, Israel and Japan.</v>
    <v>5279</v>
    <v>Nasdaq Stock Market</v>
    <v>XNAS</v>
    <v>XNAS</v>
    <v>20 Shaul Amor Avenue Ramat Gavriel Industrial Park, P.O. Box 619, MIGDAL HAEMEQ, 2310502 IL</v>
    <v>29.25</v>
    <v>1461</v>
    <v>Semiconductors &amp; Semiconductor Equipment</v>
    <v>Stock</v>
    <v>44266.939910925779</v>
    <v>1462</v>
    <v>27.75</v>
    <v>9891740000</v>
    <v>TOWER SEMICONDUCTOR LTD</v>
    <v>TOWER SEMICONDUCTOR LTD</v>
    <v>28.25</v>
    <v>38.119100000000003</v>
    <v>27.24</v>
    <v>28.9</v>
    <v>28.9</v>
    <v>107262400</v>
    <v>TSEM</v>
    <v>TOWER SEMICONDUCTOR LTD (XNAS:TSEM)</v>
    <v>648734</v>
    <v>626987</v>
    <v>1993</v>
  </rv>
  <rv s="4">
    <v>1463</v>
  </rv>
  <rv s="0">
    <v>https://www.bing.com/financeapi/forcetrigger?t=a1q56h&amp;q=XNAS%3aCOMM&amp;form=skydnc</v>
    <v>Learn more on Bing</v>
  </rv>
  <rv s="21">
    <v>en-US</v>
    <v>a1q56h</v>
    <v>268435456</v>
    <v>1</v>
    <v>Powered by Refinitiv</v>
    <v>56</v>
    <v>COMMSCOPE HOLDING COMPANY, INC. (XNAS:COMM)</v>
    <v>8</v>
    <v>57</v>
    <v>Finance</v>
    <v>58</v>
    <v>16.875</v>
    <v>5.5</v>
    <v>1.8421000000000001</v>
    <v>0.97</v>
    <v>2.0594000000000001E-2</v>
    <v>6.2420000000000003E-2</v>
    <v>0.34</v>
    <v>USD</v>
    <v>CommScope Holding Company, Inc. is a provider of infrastructure solutions for communication and entertainment networks. The Company operates through five segments: Connectivity Solutions (Connectivity), Mobility Solutions (Mobility), Customer Premises Equipment (CPE), Network &amp; Cloud (N&amp;C) and Ruckus Networks (Ruckus). The Connectivity segment provides fiber optic, copper cable and connectivity solutions. The Mobility segment provides the integral building blocks for cellular base station sites and related connectivity. The CPE segment offers broadband and video products. The N&amp;C segment’s product solutions include cable modem termination system, video infrastructure, distribution and transmission equipment, and cloud solutions. The Ruckus segment provides converged wired and wireless local area network (LAN) networks for enterprises and service providers. Through its ARRIS International plc, it provides broadband, video and wireless technology.</v>
    <v>30000</v>
    <v>Nasdaq Stock Market</v>
    <v>XNAS</v>
    <v>XNAS</v>
    <v>1100 Commscope Pl SE, HICKORY, NC, 28602-3619 US</v>
    <v>16.875</v>
    <v>Communications &amp; Networking</v>
    <v>Stock</v>
    <v>44266.99969001094</v>
    <v>1465</v>
    <v>15.55</v>
    <v>3120940000</v>
    <v>COMMSCOPE HOLDING COMPANY, INC.</v>
    <v>COMMSCOPE HOLDING COMPANY, INC.</v>
    <v>15.85</v>
    <v>26.375299999999999</v>
    <v>15.54</v>
    <v>16.510000000000002</v>
    <v>16.850000000000001</v>
    <v>200832700</v>
    <v>COMM</v>
    <v>COMMSCOPE HOLDING COMPANY, INC. (XNAS:COMM)</v>
    <v>4341871</v>
    <v>2677997</v>
    <v>2010</v>
  </rv>
  <rv s="4">
    <v>1466</v>
  </rv>
  <rv s="0">
    <v>https://www.bing.com/financeapi/forcetrigger?t=a1xbcw&amp;q=XNYS%3aMAXR&amp;form=skydnc</v>
    <v>Learn more on Bing</v>
  </rv>
  <rv s="21">
    <v>en-US</v>
    <v>a1xbcw</v>
    <v>268435456</v>
    <v>1</v>
    <v>Powered by Refinitiv</v>
    <v>56</v>
    <v>MAXAR TECHNOLOGIES INC. (XNYS:MAXR)</v>
    <v>8</v>
    <v>57</v>
    <v>Finance</v>
    <v>58</v>
    <v>58.75</v>
    <v>7.18</v>
    <v>1.3624000000000001</v>
    <v>2.23</v>
    <v>2.0634E-2</v>
    <v>4.9798999999999996E-2</v>
    <v>0.97</v>
    <v>USD</v>
    <v>Maxar Technologies, Inc. is a provider of solutions in earth intelligence and space infrastructure. The Company operates in two reportable segments: Earth Intelligence and Space Infrastructure. The Company deliver disruptive value to government and commercial customers to help them monitor, understand and navigate changing planet; deliver global broadband communications; and explore and advance the use of space. The Company is focused on delivering end-to-end capabilities in satellites, robotics, earth imagery, geospatial data, analytics and insights. It serves industries such as civil government, defense and intelligence, automotive, consumer mapping, energy, telecommunications, satellite communications, among others.</v>
    <v>5800</v>
    <v>New York Stock Exchange</v>
    <v>XNYS</v>
    <v>XNYS</v>
    <v>1300 W 120th Ave, WESTMINSTER, CO, 80234-2726 US</v>
    <v>47.01</v>
    <v>Communications &amp; Networking</v>
    <v>Stock</v>
    <v>44267.041274385934</v>
    <v>1468</v>
    <v>44.85</v>
    <v>2744701000</v>
    <v>MAXAR TECHNOLOGIES INC.</v>
    <v>MAXAR TECHNOLOGIES INC.</v>
    <v>45.69</v>
    <v>0</v>
    <v>44.78</v>
    <v>47.01</v>
    <v>47.98</v>
    <v>61293020</v>
    <v>MAXR</v>
    <v>MAXAR TECHNOLOGIES INC. (XNYS:MAXR)</v>
    <v>819017</v>
    <v>1227771</v>
    <v>2018</v>
  </rv>
  <rv s="4">
    <v>1469</v>
  </rv>
  <rv s="0">
    <v>https://www.bing.com/financeapi/forcetrigger?t=a1y9hw&amp;q=XNYS%3aONTO&amp;form=skydnc</v>
    <v>Learn more on Bing</v>
  </rv>
  <rv s="21">
    <v>en-US</v>
    <v>a1y9hw</v>
    <v>268435456</v>
    <v>1</v>
    <v>Powered by Refinitiv</v>
    <v>56</v>
    <v>ONTO INNOVATION INC. (XNYS:ONTO)</v>
    <v>8</v>
    <v>57</v>
    <v>Finance</v>
    <v>58</v>
    <v>66.95</v>
    <v>20.32</v>
    <v>1.2170000000000001</v>
    <v>3.61</v>
    <v>0</v>
    <v>5.9669E-2</v>
    <v>0</v>
    <v>USD</v>
    <v>Onto Innovation Inc. is a semiconductor equipment and software technology company. It offers a portfolio of technologies for wafer manufacturing, front-end process control and lithography technology for advanced semiconductor packaging. The Company and its wholly-owned subsidiaries provide process control metrology and inspection systems used primarily in the fabrication of semiconductors and other solid-state devices as well as industrial and scientific applications. Its optical critical dimension (OCD) technology is a dimension measurement technology that is used to determine the dimensions on the semiconductor wafer that directly controls the resulting performance of the integrated circuit devices. Its thin film metrology systems use a broad spectrum of wavelengths, high-sensitivity optics, software and technology. The Company is also a supplier of overlay metrology for controlling lithography and etch processes in the compound semiconductor market.</v>
    <v>1247</v>
    <v>New York Stock Exchange</v>
    <v>XNYS</v>
    <v>XNYS</v>
    <v>16 Jonspin Rd, WILMINGTON, MA, 01887 US</v>
    <v>64.438999999999993</v>
    <v>Semiconductors &amp; Semiconductor Equipment</v>
    <v>Stock</v>
    <v>44267.000000034372</v>
    <v>1471</v>
    <v>61.12</v>
    <v>2957425000</v>
    <v>ONTO INNOVATION INC.</v>
    <v>ONTO INNOVATION INC.</v>
    <v>61.33</v>
    <v>101.43989999999999</v>
    <v>60.5</v>
    <v>64.11</v>
    <v>64.11</v>
    <v>48883050</v>
    <v>ONTO</v>
    <v>ONTO INNOVATION INC. (XNYS:ONTO)</v>
    <v>363003</v>
    <v>425604</v>
    <v>2005</v>
  </rv>
  <rv s="4">
    <v>1472</v>
  </rv>
  <rv s="0">
    <v>https://www.bing.com/financeapi/forcetrigger?t=a1y727&amp;q=XNYS%3aMXL&amp;form=skydnc</v>
    <v>Learn more on Bing</v>
  </rv>
  <rv s="21">
    <v>en-US</v>
    <v>a1y727</v>
    <v>268435456</v>
    <v>1</v>
    <v>Powered by Refinitiv</v>
    <v>56</v>
    <v>MAXLINEAR, INC. (XNYS:MXL)</v>
    <v>8</v>
    <v>57</v>
    <v>Finance</v>
    <v>58</v>
    <v>44.05</v>
    <v>7.79</v>
    <v>2.0642999999999998</v>
    <v>3.22</v>
    <v>3.8240000000000001E-3</v>
    <v>9.6435999999999994E-2</v>
    <v>0.14000000000000001</v>
    <v>USD</v>
    <v>MaxLinear, Inc. is a provider of radio frequency (RF) and mixed-signal integrated circuits for cable and satellite broadband communications and the connected home, and wired and wireless infrastructure markets. The Company's RF receiver products capture and process digital and analog broadband signals to be decoded for various applications. These products include both RF receivers and RF receiver systems-on-chip (SoCs), which incorporate its radio system architecture and the functionality necessary to receive and demodulate broadband signals, modem solutions, and physical medium devices that provide a constant current source, current-to-voltage regulation, and data alignment and retiming functionality in optical interconnect applications. It provides semiconductor solutions for the connected home, specifically Multimedia over Coax Alliance (MoCA) solutions. It sells its products to original equipment manufacturers (OEMs), module makers and original design manufacturers (ODMs).</v>
    <v>1420</v>
    <v>New York Stock Exchange</v>
    <v>XNYS</v>
    <v>XNYS</v>
    <v>5966 La Place Ct, CARLSBAD, CA, 92008-8830 US</v>
    <v>36.92</v>
    <v>Semiconductors &amp; Semiconductor Equipment</v>
    <v>Stock</v>
    <v>44267.000000046093</v>
    <v>1474</v>
    <v>34.4101</v>
    <v>2489014000</v>
    <v>MAXLINEAR, INC.</v>
    <v>MAXLINEAR, INC.</v>
    <v>34.65</v>
    <v>0</v>
    <v>33.39</v>
    <v>36.61</v>
    <v>36.75</v>
    <v>74543700</v>
    <v>MXL</v>
    <v>MAXLINEAR, INC. (XNYS:MXL)</v>
    <v>821258</v>
    <v>1112074</v>
    <v>2003</v>
  </rv>
  <rv s="4">
    <v>1475</v>
  </rv>
  <rv s="0">
    <v>https://www.bing.com/financeapi/forcetrigger?t=buuqsm&amp;q=OTCM%3aFITGF&amp;form=skydnc</v>
    <v>Learn more on Bing</v>
  </rv>
  <rv s="47">
    <v>en-US</v>
    <v>buuqsm</v>
    <v>268435456</v>
    <v>1</v>
    <v>Powered by Refinitiv</v>
    <v>139</v>
    <v>FOXCONN INTERCONNECT TECHNOLOGY LIMITED (OTCM:FITGF)</v>
    <v>8</v>
    <v>168</v>
    <v>Finance</v>
    <v>87</v>
    <v>2.5</v>
    <v>0.3</v>
    <v>1.0212000000000001</v>
    <v>-0.04</v>
    <v>-3.125E-2</v>
    <v>-0.111111</v>
    <v>-0.01</v>
    <v>USD</v>
    <v>FOXCONN INTERCONNECT TECHNOLOGY LIMITED is an investment holding company. The Company and its subsidiaries are principally involved in the manufacture, sales and service of connector, case, thermal module, wired/wireless communication products, power supply modules, and assemblies for use in the information technology, communications, automotive equipment, precision molding, automobile, and consumer electronics industries. The Company distributes its products both to domestic and overseas markets.</v>
    <v>51640</v>
    <v>OTC Markets</v>
    <v>OTCM</v>
    <v>OTCM</v>
    <v>66-1, Chungshan Road, Tu cheng District, NEW TAIPEI, NEW TAIPEI, 236 TW</v>
    <v>0.38</v>
    <v>Electronic Equipment &amp; Parts</v>
    <v>Stock</v>
    <v>44267.048611111109</v>
    <v>1477</v>
    <v>0.31</v>
    <v>17507510000</v>
    <v>FOXCONN INTERCONNECT TECHNOLOGY LIMITED</v>
    <v>FOXCONN INTERCONNECT TECHNOLOGY LIMITED</v>
    <v>0.36899999999999999</v>
    <v>13.5593</v>
    <v>0.36</v>
    <v>0.32</v>
    <v>0.31</v>
    <v>6892722000</v>
    <v>FITGF</v>
    <v>FOXCONN INTERCONNECT TECHNOLOGY LIMITED (OTCM:FITGF)</v>
    <v>51926</v>
    <v>2013</v>
  </rv>
  <rv s="4">
    <v>1478</v>
  </rv>
  <rv s="0">
    <v>https://www.bing.com/financeapi/forcetrigger?t=axfw52&amp;q=XHKG%3a1337&amp;form=skydnc</v>
    <v>Learn more on Bing</v>
  </rv>
  <rv s="17">
    <v>en-US</v>
    <v>axfw52</v>
    <v>268435456</v>
    <v>1</v>
    <v>Powered by Refinitiv</v>
    <v>38</v>
    <v>RAZER INC. (XHKG:1337)</v>
    <v>8</v>
    <v>169</v>
    <v>Finance</v>
    <v>12</v>
    <v>3.36</v>
    <v>0.89</v>
    <v>1.6482000000000001</v>
    <v>0.01</v>
    <v>4.2920000000000007E-3</v>
    <v>HKD</v>
    <v>Razer Inc. designs and builds gamer-focused ecosystem of hardware, software and services. The Company’s hardware includes high-performance gaming peripherals and Blade gaming laptops. It also offers gaming mobile phones, gaming mice, mats, keyboards, headsets, broadcaster, consoles, desktops, displays, routers, gears, apparels and bags. The Company’s software platform is used by over 80 million users worldwide. Its offered software platform includes Razer Synapse, an Internet of Things (IoT) platform; Razer Chroma, a RGB lighting technology system and Razer Cortex, a game optimizer and launcher. The Company’s services include Razer Gold, which provides virtual credit services for gamers, and Razer Fintech, which operates online-to-offline digital payment network in Southeast Asia. The Company operates in United States, Europe and China with 16 offices.</v>
    <v>1323</v>
    <v>Hong Kong Stock Exchange</v>
    <v>XHKG</v>
    <v>XHKG</v>
    <v>9 Pasteur, Suite 100, IRVINE, CA, 92618 US</v>
    <v>2.41</v>
    <v>Computers, Phones &amp; Household Electronics</v>
    <v>Stock</v>
    <v>44267.210335648146</v>
    <v>1480</v>
    <v>2.29</v>
    <v>19866500000</v>
    <v>RAZER INC.</v>
    <v>RAZER INC.</v>
    <v>2.39</v>
    <v>2.33</v>
    <v>2.34</v>
    <v>8868972000</v>
    <v>1337</v>
    <v>RAZER INC. (XHKG:1337)</v>
    <v>12089000</v>
    <v>2012</v>
  </rv>
  <rv s="4">
    <v>1481</v>
  </rv>
  <rv s="0">
    <v>https://www.bing.com/financeapi/forcetrigger?t=ae8lzr&amp;q=XPAR%3aETL&amp;form=skydnc</v>
    <v>Learn more on Bing</v>
  </rv>
  <rv s="33">
    <v>en-US</v>
    <v>ae8lzr</v>
    <v>268435456</v>
    <v>1</v>
    <v>Powered by Refinitiv</v>
    <v>88</v>
    <v>Eutelsat Communications SA (XPAR:ETL)</v>
    <v>8</v>
    <v>114</v>
    <v>Finance</v>
    <v>12</v>
    <v>11.24</v>
    <v>7.98</v>
    <v>0.67320000000000002</v>
    <v>5.0000000000000001E-3</v>
    <v>4.9430000000000003E-4</v>
    <v>EUR</v>
    <v>Eutelsat Communications SA is a France-based holding company that provides fixed satellite services. It provides four types of services, including broadcast services, such as direct-to-home and professional broadcasting; broadband services, comprising broadband Internet access; telecoms and data services to ensure permanent communications links from all points of the globe, establish or restore communications in an emergency and multicast content; as well as mobile and maritime communications, such as fleet management and on- and off-shore broadband maritime communications. It operates a fleet of satellites covering Europe, the Middle East, North and sub-Saharan Africa, as well as parts of Asia and the Americas. It operates through Satelites Mexicanos SA de CV and Noorsat.</v>
    <v>1014</v>
    <v>Euronext Paris</v>
    <v>XPAR</v>
    <v>XPAR</v>
    <v>70, rue Balard, Paris Cedex 15, PARIS, ILE-DE-FRANCE, 75502 FR</v>
    <v>10.19</v>
    <v>Telecommunications Services</v>
    <v>Stock</v>
    <v>44266.708333333336</v>
    <v>1483</v>
    <v>10.074999999999999</v>
    <v>Eutelsat Communications SA</v>
    <v>Eutelsat Communications SA</v>
    <v>10.130000000000001</v>
    <v>7.9397000000000002</v>
    <v>10.115</v>
    <v>10.119999999999999</v>
    <v>230545000</v>
    <v>ETL</v>
    <v>Eutelsat Communications SA (XPAR:ETL)</v>
    <v>361764</v>
    <v>2005</v>
  </rv>
  <rv s="4">
    <v>1484</v>
  </rv>
  <rv s="0">
    <v>http://es.wikipedia.org/wiki/ViaSat</v>
    <v>Wikipedia</v>
  </rv>
  <rv s="1">
    <v>0</v>
    <v>1486</v>
  </rv>
  <rv s="2">
    <v>6</v>
    <v>https://www.bing.com/th?id=AMMS_7164d75e5377c943c39f742c0b21f6b1&amp;qlt=95</v>
    <v>1487</v>
    <v>0</v>
    <v>https://www.bing.com/images/search?form=xlimg&amp;q=viasat</v>
    <v>Image of VIASAT, INC.</v>
  </rv>
  <rv s="0">
    <v>https://www.bing.com/financeapi/forcetrigger?t=a25kec&amp;q=XNAS%3aVSAT&amp;form=skydnc</v>
    <v>Learn more on Bing</v>
  </rv>
  <rv s="24">
    <v>en-US</v>
    <v>a25kec</v>
    <v>268435456</v>
    <v>1</v>
    <v>Powered by Refinitiv</v>
    <v>66</v>
    <v>VIASAT, INC. (XNAS:VSAT)</v>
    <v>3</v>
    <v>67</v>
    <v>Finance</v>
    <v>58</v>
    <v>61.35</v>
    <v>25.1</v>
    <v>1.1822999999999999</v>
    <v>1.77</v>
    <v>-8.652E-3</v>
    <v>3.2954999999999998E-2</v>
    <v>-0.48</v>
    <v>USD</v>
    <v>ViaSat, Inc. is engaged in broadband technologies and services. The Company operates through three segments: satellite services, commercial networks and government systems. The satellite services segment provides satellite-based broadband services to consumers, enterprises, commercial airlines and mobile broadband customers primarily in the United States. The commercial networks segment develops and produces a range of end-to-end satellite and wireless communication systems, ground networking equipment and space-to-earth connectivity systems. The government systems segment develops and produces network-centric Internet Protocol (IP)-based fixed and mobile secure government communications systems, products, services and solutions, which are designed to enable the collection and dissemination of real-time digital information between command centers, communications nodes and air defense systems.</v>
    <v>6100</v>
    <v>Nasdaq Stock Market</v>
    <v>XNAS</v>
    <v>XNAS</v>
    <v>6155 El Camino Real, CARLSBAD, CA, 92009 US</v>
    <v>56.085000000000001</v>
    <v>1488</v>
    <v>Communications &amp; Networking</v>
    <v>Stock</v>
    <v>44266.981044015622</v>
    <v>1489</v>
    <v>53.83</v>
    <v>3679421000</v>
    <v>VIASAT, INC.</v>
    <v>VIASAT, INC.</v>
    <v>54.12</v>
    <v>6012.8379999999997</v>
    <v>53.71</v>
    <v>55.48</v>
    <v>55</v>
    <v>68505330</v>
    <v>VSAT</v>
    <v>VIASAT, INC. (XNAS:VSAT)</v>
    <v>564389</v>
    <v>754325</v>
    <v>1996</v>
  </rv>
  <rv s="4">
    <v>1490</v>
  </rv>
  <rv s="0">
    <v>https://www.bing.com/financeapi/forcetrigger?t=a1zzbh&amp;q=XNAS%3aPLXS&amp;form=skydnc</v>
    <v>Learn more on Bing</v>
  </rv>
  <rv s="21">
    <v>en-US</v>
    <v>a1zzbh</v>
    <v>268435456</v>
    <v>1</v>
    <v>Powered by Refinitiv</v>
    <v>56</v>
    <v>PLEXUS CORP. (XNAS:PLXS)</v>
    <v>8</v>
    <v>57</v>
    <v>Finance</v>
    <v>58</v>
    <v>90.57</v>
    <v>35.159999999999997</v>
    <v>1.2249000000000001</v>
    <v>1.37</v>
    <v>0</v>
    <v>1.5374000000000001E-2</v>
    <v>0</v>
    <v>USD</v>
    <v>Plexus Corp. (Plexus) and its subsidiaries are engaged in the electronic manufacturing services (EMS) industry. The Company delivers end-to-end solutions for customers in the Americas (AMER), Europe, Middle East, and Africa (EMEA) and Asia-Pacific (APAC) regions. The Company's segments are AMER, APAC and EMEA. The Company's customer-focused solutions model integrates product conceptualization, design, commercialization, manufacturing, fulfillment and sustaining solutions. The Company delivers solutions to its customers through its product realization value stream. The Company provides a range of aftermarket services, including complex repair, refurbishment and product support for products it manufactures. The Company provides customer service to approximately 140 branded product companies in the healthcare/life sciences, industrial/commercial, networking/communications and defense/security/aerospace market sectors.</v>
    <v>19500</v>
    <v>Nasdaq Stock Market</v>
    <v>XNAS</v>
    <v>XNAS</v>
    <v>1 Plexus Way, Po Box 156, NEENAH, WI, 54956-3045 US</v>
    <v>90.57</v>
    <v>Semiconductors &amp; Semiconductor Equipment</v>
    <v>Stock</v>
    <v>44266.876938842186</v>
    <v>1492</v>
    <v>89.19</v>
    <v>2568042000</v>
    <v>PLEXUS CORP.</v>
    <v>PLEXUS CORP.</v>
    <v>89.59</v>
    <v>23.244599999999998</v>
    <v>89.11</v>
    <v>90.48</v>
    <v>90.48</v>
    <v>28818790</v>
    <v>PLXS</v>
    <v>PLEXUS CORP. (XNAS:PLXS)</v>
    <v>100980</v>
    <v>123280</v>
    <v>1979</v>
  </rv>
  <rv s="4">
    <v>1493</v>
  </rv>
  <rv s="0">
    <v>https://www.bing.com/financeapi/forcetrigger?t=a1wjtc&amp;q=XNAS%3aKLIC&amp;form=skydnc</v>
    <v>Learn more on Bing</v>
  </rv>
  <rv s="21">
    <v>en-US</v>
    <v>a1wjtc</v>
    <v>268435456</v>
    <v>1</v>
    <v>Powered by Refinitiv</v>
    <v>56</v>
    <v>KULICKE AND SOFFA INDUSTRIES, INC. (XNAS:KLIC)</v>
    <v>8</v>
    <v>57</v>
    <v>Finance</v>
    <v>61</v>
    <v>52.55</v>
    <v>16.911200000000001</v>
    <v>1.2110000000000001</v>
    <v>1.64</v>
    <v>0</v>
    <v>3.6282999999999996E-2</v>
    <v>0</v>
    <v>USD</v>
    <v>Kulicke and Soffa Industries, Inc. designs, manufactures and sells capital equipment and expendable tools used to assemble semiconductor devices, including integrated circuits (ICs), high and low powered discrete devices, light-emitting diodes (LEDs) and power modules. The Company also services, maintains, repairs and upgrades equipment, all used to assemble semiconductor devices. The Company supplies a range of bonding equipment. It operates through two segments: Capital Equipment and Aftermarket Products and Services (APS). The Capital Equipment segment manufactures and sells a line of ball bonders, wedge bonders, advanced packaging and surface mount technology solutions. The APS segment manufactures and sells expendable tools for a range of semiconductor packaging applications. Its customers primarily consist of semiconductor device manufacturers, outsourced semiconductor assembly and test providers (OSATs), other electronics manufacturers and automotive electronics suppliers.</v>
    <v>2544</v>
    <v>Nasdaq Stock Market</v>
    <v>XNAS</v>
    <v>XNAS</v>
    <v>23A Serangoon North Avenue 5, #01-01 K&amp;S Corporate Headquarters, 554369 SG</v>
    <v>46.87</v>
    <v>Semiconductors &amp; Semiconductor Equipment</v>
    <v>Stock</v>
    <v>44266.876399235938</v>
    <v>1495</v>
    <v>45.695</v>
    <v>2805880000</v>
    <v>KULICKE AND SOFFA INDUSTRIES, INC.</v>
    <v>KULICKE AND SOFFA INDUSTRIES, INC.</v>
    <v>46.22</v>
    <v>33.790700000000001</v>
    <v>45.2</v>
    <v>46.84</v>
    <v>46.84</v>
    <v>62076990</v>
    <v>KLIC</v>
    <v>KULICKE AND SOFFA INDUSTRIES, INC. (XNAS:KLIC)</v>
    <v>599726</v>
    <v>1012558</v>
    <v>1956</v>
  </rv>
  <rv s="4">
    <v>1496</v>
  </rv>
  <rv s="0">
    <v>http://en.wikipedia.org/wiki/EchoStar</v>
    <v>Wikipedia</v>
  </rv>
  <rv s="1">
    <v>0</v>
    <v>1498</v>
  </rv>
  <rv s="2">
    <v>6</v>
    <v>https://www.bing.com/th?id=AMMS_ab9f8918400cf694ff2a6303fe698b7a&amp;qlt=95</v>
    <v>1499</v>
    <v>0</v>
    <v>https://www.bing.com/images/search?form=xlimg&amp;q=echostar</v>
    <v>Image of ECHOSTAR CORPORATION</v>
  </rv>
  <rv s="0">
    <v>https://www.bing.com/financeapi/forcetrigger?t=a22hpr&amp;q=XNAS%3aSATS&amp;form=skydnc</v>
    <v>Learn more on Bing</v>
  </rv>
  <rv s="24">
    <v>en-US</v>
    <v>a22hpr</v>
    <v>268435456</v>
    <v>1</v>
    <v>Powered by Refinitiv</v>
    <v>66</v>
    <v>ECHOSTAR CORPORATION (XNAS:SATS)</v>
    <v>3</v>
    <v>67</v>
    <v>Finance</v>
    <v>58</v>
    <v>36.090000000000003</v>
    <v>19.75</v>
    <v>0.74050000000000005</v>
    <v>0.5</v>
    <v>0</v>
    <v>1.8769000000000001E-2</v>
    <v>0</v>
    <v>USD</v>
    <v>EchoStar Corporation is a holding company. The Company is a provider of satellite operations, video delivery solutions, digital set-top boxes, and broadband satellite technologies and services for home and office, delivering network technologies, managed services, and solutions for enterprises and governments. The Company operates through three segments: Hughes, EchoStar Technologies (ETC) and EchoStar Satellite Services (ESS). The Company's Hughes segment provides broadband satellite technologies and broadband services for the home and office, delivering network technologies, managed services and communication solutions to domestic and international consumers and enterprise and government customers. The ETC segment provides end-to-end video and broadcast technology products and services to businesses and directly to consumers. The ESS segment operates its business using its owned and leased in-orbit satellites. Its operations also include real estate and other activities.</v>
    <v>2400</v>
    <v>Nasdaq Stock Market</v>
    <v>XNAS</v>
    <v>XNAS</v>
    <v>100 Inverness Ter E, ENGLEWOOD, CO, 80112 US</v>
    <v>27.614999999999998</v>
    <v>1500</v>
    <v>Communications &amp; Networking</v>
    <v>Stock</v>
    <v>44266.886407592188</v>
    <v>1501</v>
    <v>26.51</v>
    <v>2496130000</v>
    <v>ECHOSTAR CORPORATION</v>
    <v>ECHOSTAR CORPORATION</v>
    <v>26.64</v>
    <v>53.142899999999997</v>
    <v>26.64</v>
    <v>27.14</v>
    <v>27.14</v>
    <v>93698570</v>
    <v>SATS</v>
    <v>ECHOSTAR CORPORATION (XNAS:SATS)</v>
    <v>465264</v>
    <v>926952</v>
    <v>2007</v>
  </rv>
  <rv s="4">
    <v>1502</v>
  </rv>
  <rv s="0">
    <v>https://www.bing.com/financeapi/forcetrigger?t=a269vh&amp;q=XNAS%3aXPER&amp;form=skydnc</v>
    <v>Learn more on Bing</v>
  </rv>
  <rv s="21">
    <v>en-US</v>
    <v>a269vh</v>
    <v>268435456</v>
    <v>1</v>
    <v>Powered by Refinitiv</v>
    <v>56</v>
    <v>XPERI HOLDING CORPORATION (XNAS:XPER)</v>
    <v>8</v>
    <v>57</v>
    <v>Finance</v>
    <v>58</v>
    <v>24.085000000000001</v>
    <v>9.01</v>
    <v>0.77370000000000005</v>
    <v>1.01</v>
    <v>2.9249999999999996E-3</v>
    <v>4.4066000000000001E-2</v>
    <v>7.0000000000000007E-2</v>
    <v>USD</v>
    <v>Xperi Holding Corporation, formerly XRAY-TWOLF HoldCo Corporation, is a technology company. The Company invents, develops, and delivers technologies that enable experiences. The Company’s technologies, delivered through its brands such as Digital Theater Systems (DTS), Hybrid Digital (HD) Radio, IMAX Enhanced, Invensas and TiVo. The Company offer consumers a digital entertainment technology platform and intellectual property (IP) licensing platforms. The Company operates several industry technology brands, including the TiVo brand for consumer-facing media and entertainment products.</v>
    <v>1850</v>
    <v>Nasdaq Stock Market</v>
    <v>XNAS</v>
    <v>XNAS</v>
    <v>3025 Orchard Parkway, SAN JOSE, CA, 95134 US</v>
    <v>23.98</v>
    <v>Semiconductors &amp; Semiconductor Equipment</v>
    <v>Stock</v>
    <v>44267.013479733592</v>
    <v>1504</v>
    <v>23.01</v>
    <v>2401826000</v>
    <v>XPERI HOLDING CORPORATION</v>
    <v>XPERI HOLDING CORPORATION</v>
    <v>23.48</v>
    <v>16.942</v>
    <v>22.92</v>
    <v>23.93</v>
    <v>24</v>
    <v>104791700</v>
    <v>XPER</v>
    <v>XPERI HOLDING CORPORATION (XNAS:XPER)</v>
    <v>696372</v>
    <v>770789</v>
    <v>2016</v>
  </rv>
  <rv s="4">
    <v>1505</v>
  </rv>
  <rv s="0">
    <v>http://en.wikipedia.org/wiki/Rambus</v>
    <v>Wikipedia</v>
  </rv>
  <rv s="1">
    <v>0</v>
    <v>1507</v>
  </rv>
  <rv s="2">
    <v>6</v>
    <v>https://www.bing.com/th?id=AMMS_03c33d2ece597738e34b149816c99679&amp;qlt=95</v>
    <v>1508</v>
    <v>0</v>
    <v>https://www.bing.com/images/search?form=xlimg&amp;q=rambus</v>
    <v>Image of RAMBUS INC.</v>
  </rv>
  <rv s="0">
    <v>https://www.bing.com/financeapi/forcetrigger?t=a223lh&amp;q=XNAS%3aRMBS&amp;form=skydnc</v>
    <v>Learn more on Bing</v>
  </rv>
  <rv s="44">
    <v>en-US</v>
    <v>a223lh</v>
    <v>268435456</v>
    <v>1</v>
    <v>Powered by Refinitiv</v>
    <v>124</v>
    <v>RAMBUS INC. (XNAS:RMBS)</v>
    <v>3</v>
    <v>125</v>
    <v>Finance</v>
    <v>58</v>
    <v>22.3</v>
    <v>9.01</v>
    <v>1.1124000000000001</v>
    <v>0.63</v>
    <v>9.9010000000000005E-4</v>
    <v>3.2191999999999998E-2</v>
    <v>0.02</v>
    <v>USD</v>
    <v>Rambus Inc. (Rambus) produces hardware and software technologies. The Company's segments include Memory and Interface Division (MID), which focuses the design, development, manufacturing through partnerships and licensing of technology and solutions that is related to memory and interfaces; Rambus Security Division (RSD), which focuses on the design, development and licensing of technologies for chip and system security and anti-counterfeiting; Emerging Solutions Division (ESD), which encompasses its long-term research and development efforts in the area of emerging technologies, and Rambus Lighting Division (RLD), which focuses on the design, development and licensing of technologies for lighting. The Company collaborates with application-specific integrated circuit (ASIC) and System-on-Chip (SoC) designers, foundries, Internet protocol (IP) developers, processor companies, electronic design automation (EDA) companies and validation laboratories.</v>
    <v>623</v>
    <v>Nasdaq Stock Market</v>
    <v>XNAS</v>
    <v>XNAS</v>
    <v>4453 NORTH FIRST STREET, SUITE 100, SAN JOSE, CA, 95134 US</v>
    <v>20.32</v>
    <v>1509</v>
    <v>Semiconductors &amp; Semiconductor Equipment</v>
    <v>Stock</v>
    <v>44266.936377071092</v>
    <v>1510</v>
    <v>19.86</v>
    <v>2186563000</v>
    <v>RAMBUS INC.</v>
    <v>RAMBUS INC.</v>
    <v>19.989999999999998</v>
    <v>19.57</v>
    <v>20.2</v>
    <v>20.22</v>
    <v>111730300</v>
    <v>RMBS</v>
    <v>RAMBUS INC. (XNAS:RMBS)</v>
    <v>844041</v>
    <v>900113</v>
    <v>1997</v>
  </rv>
  <rv s="4">
    <v>1511</v>
  </rv>
  <rv s="0">
    <v>https://www.bing.com/financeapi/forcetrigger?t=bssf27&amp;q=XNAS%3aSITM&amp;form=skydnc</v>
    <v>Learn more on Bing</v>
  </rv>
  <rv s="56">
    <v>en-US</v>
    <v>bssf27</v>
    <v>268435456</v>
    <v>1</v>
    <v>Powered by Refinitiv</v>
    <v>170</v>
    <v>SITIME CORPORATION (XNAS:SITM)</v>
    <v>8</v>
    <v>171</v>
    <v>Finance</v>
    <v>58</v>
    <v>151.78</v>
    <v>15.4199</v>
    <v>8.4499999999999993</v>
    <v>3.045E-3</v>
    <v>8.456799999999999E-2</v>
    <v>0.33</v>
    <v>USD</v>
    <v>SiTime Corp provides silicon timing systems solutions. The Company’s silicon timing solutions are comprised of microelectromechanical systems (MEMS) resonators and Clock integrated circuits (ICs). It supplies oscillator products that are comprised of a MEMS resonator and a clock IC that are integrated into a package. Its product portfolio includes low jitter oscillators, low power oscillators, spread spectrum oscillators, Stratum 3E DCOCXOs, Programmable OCXOs, 32.768 kilohertz kHz Oscillators, MegaHertZ (MHz) oscillators, ruggedized oscillators and embedded resonators. It serves various industries, such as infrastructure, automotive, industrial, Internet of things (IoT), mobile and wearables, consumer and aerospace-defense.</v>
    <v>187</v>
    <v>Nasdaq Stock Market</v>
    <v>XNAS</v>
    <v>XNAS</v>
    <v>5451 Patrick Henry Dr, SANTA CLARA, CA, 95054-1167 US</v>
    <v>108.97</v>
    <v>Semiconductors &amp; Semiconductor Equipment</v>
    <v>Stock</v>
    <v>44266.918700647657</v>
    <v>1513</v>
    <v>103.66</v>
    <v>1863536000</v>
    <v>SITIME CORPORATION</v>
    <v>SITIME CORPORATION</v>
    <v>103.66</v>
    <v>99.92</v>
    <v>108.37</v>
    <v>108.7</v>
    <v>18650280</v>
    <v>SITM</v>
    <v>SITIME CORPORATION (XNAS:SITM)</v>
    <v>227469</v>
    <v>419350</v>
    <v>2003</v>
  </rv>
  <rv s="4">
    <v>1514</v>
  </rv>
  <rv s="0">
    <v>http://en.wikipedia.org/wiki/Sanmina_Corporation</v>
    <v>Wikipedia</v>
  </rv>
  <rv s="1">
    <v>0</v>
    <v>1516</v>
  </rv>
  <rv s="2">
    <v>6</v>
    <v>https://www.bing.com/th?id=AMMS_fe42a9db194859be8003da51c018ebad&amp;qlt=95</v>
    <v>1517</v>
    <v>0</v>
    <v>https://www.bing.com/images/search?form=xlimg&amp;q=sanmina+corporation</v>
    <v>Image of SANMINA CORPORATION</v>
  </rv>
  <rv s="0">
    <v>https://www.bing.com/financeapi/forcetrigger?t=a22gz2&amp;q=XNAS%3aSANM&amp;form=skydnc</v>
    <v>Learn more on Bing</v>
  </rv>
  <rv s="24">
    <v>en-US</v>
    <v>a22gz2</v>
    <v>268435456</v>
    <v>1</v>
    <v>Powered by Refinitiv</v>
    <v>66</v>
    <v>SANMINA CORPORATION (XNAS:SANM)</v>
    <v>3</v>
    <v>67</v>
    <v>Finance</v>
    <v>58</v>
    <v>39.99</v>
    <v>18.34</v>
    <v>1.1229</v>
    <v>-0.1</v>
    <v>0</v>
    <v>-2.532E-3</v>
    <v>0</v>
    <v>USD</v>
    <v>Sanmina Corporation is a provider of integrated manufacturing solutions, components, products and repair, logistics and after-market services. The Company provides its offerings primarily to original equipment manufacturers (OEMs) in various industries, including communications networks, storage, industrial, defense and aerospace, medical and energy. The Company operates through two businesses: Integrated Manufacturing Solutions (IMS) and Components, Products and Services (CPS). IMS consists of printed circuit board assembly and test, final system assembly and test, and direct-order-fulfillment. Its Components include interconnect systems and mechanical systems. Its Products include memory, radio frequency (RF), optical and microelectronics solutions, defense and aerospace products, storage solutions and cloud-based manufacturing execution software. Its Services include design, engineering, logistics and repair services.</v>
    <v>37000</v>
    <v>Nasdaq Stock Market</v>
    <v>XNAS</v>
    <v>XNAS</v>
    <v>2700 N 1st St, SAN JOSE, CA, 95134-2015 US</v>
    <v>39.909999999999997</v>
    <v>1518</v>
    <v>Semiconductors &amp; Semiconductor Equipment</v>
    <v>Stock</v>
    <v>44266.878647128906</v>
    <v>1519</v>
    <v>39.19</v>
    <v>2564599000</v>
    <v>SANMINA CORPORATION</v>
    <v>SANMINA CORPORATION</v>
    <v>39.82</v>
    <v>18.054400000000001</v>
    <v>39.5</v>
    <v>39.4</v>
    <v>39.4</v>
    <v>64926570</v>
    <v>SANM</v>
    <v>SANMINA CORPORATION (XNAS:SANM)</v>
    <v>299465</v>
    <v>421602</v>
    <v>1989</v>
  </rv>
  <rv s="4">
    <v>1520</v>
  </rv>
  <rv s="0">
    <v>http://en.wikipedia.org/wiki/Nova_Measuring_Instruments</v>
    <v>Wikipedia</v>
  </rv>
  <rv s="1">
    <v>150</v>
    <v>1522</v>
  </rv>
  <rv s="2">
    <v>6</v>
    <v>https://www.bing.com/th?id=AMMS_1f5b3d250ac41b2812d2c77ae01aaff7&amp;qlt=95</v>
    <v>1523</v>
    <v>0</v>
    <v>https://www.bing.com/images/search?form=xlimg&amp;q=nova+measuring+instruments</v>
    <v>Image of NOVA MEASURING INSTRUMENTS LTD</v>
  </rv>
  <rv s="0">
    <v>https://www.bing.com/financeapi/forcetrigger?t=a1yvur&amp;q=XNAS%3aNVMI&amp;form=skydnc</v>
    <v>Learn more on Bing</v>
  </rv>
  <rv s="24">
    <v>en-US</v>
    <v>a1yvur</v>
    <v>268435456</v>
    <v>1</v>
    <v>Powered by Refinitiv</v>
    <v>66</v>
    <v>NOVA MEASURING INSTRUMENTS LTD (XNAS:NVMI)</v>
    <v>3</v>
    <v>67</v>
    <v>Finance</v>
    <v>58</v>
    <v>90.03</v>
    <v>25.7</v>
    <v>0.85919999999999996</v>
    <v>3.71</v>
    <v>-3.5619999999999998E-4</v>
    <v>4.6075999999999999E-2</v>
    <v>-0.03</v>
    <v>USD</v>
    <v>Nova Measuring Instruments Ltd. provides metrology solutions for the semiconductor manufacturing industry. The Company offers in-line Optical and x-ray stand-alone metrology systems, as well as integrated optical metrology systems, which are attached directly to wafer fabrication process equipment. Its metrology systems measure various film thickness and composition properties, as well as critical-dimension (CD) variables during various front-end and back-end of line steps in the semiconductor wafer fabrication process. Its product portfolio includes a set of in-situ, integrated and stand-alone metrology platforms suited for dimensional, films and material metrology measurements for process control across multiple semiconductor manufacturing process steps. Its products include NovaScan 2040, NovaScan 3090Next, Nova i500, Nova T500, Nova T600, Nova V2600 TSV metrology system, NovaMars, Nova Hybrid Metrology solution, Nova Fleet Management, VeraFlex II, VeraFlex III XF and QED.</v>
    <v>662</v>
    <v>Nasdaq Stock Market</v>
    <v>XNAS</v>
    <v>XNAS</v>
    <v>5 David Fikes Street, P.O. Box 266, REHOVOT, 7610201 IL</v>
    <v>84.65</v>
    <v>1524</v>
    <v>Semiconductors &amp; Semiconductor Equipment</v>
    <v>Stock</v>
    <v>44266.91902144609</v>
    <v>1525</v>
    <v>82.55</v>
    <v>7535642000</v>
    <v>NOVA MEASURING INSTRUMENTS LTD</v>
    <v>NOVA MEASURING INSTRUMENTS LTD</v>
    <v>82.94</v>
    <v>50.858899999999998</v>
    <v>80.52</v>
    <v>84.23</v>
    <v>84.2</v>
    <v>28196560</v>
    <v>NVMI</v>
    <v>NOVA MEASURING INSTRUMENTS LTD (XNAS:NVMI)</v>
    <v>111642</v>
    <v>206902</v>
    <v>1993</v>
  </rv>
  <rv s="4">
    <v>1526</v>
  </rv>
  <rv s="0">
    <v>https://www.bing.com/financeapi/forcetrigger?t=a31jsm&amp;q=OTCM%3aVTKLY&amp;form=skydnc</v>
    <v>Learn more on Bing</v>
  </rv>
  <rv s="47">
    <v>en-US</v>
    <v>a31jsm</v>
    <v>268435456</v>
    <v>1</v>
    <v>Powered by Refinitiv</v>
    <v>139</v>
    <v>VTECH HOLDINGS LIMITED (OTCM:VTKLY)</v>
    <v>8</v>
    <v>168</v>
    <v>Finance</v>
    <v>87</v>
    <v>9.2309999999999999</v>
    <v>5.3</v>
    <v>0.66879999999999995</v>
    <v>9.0999999999999998E-2</v>
    <v>-5.5249999999999995E-3</v>
    <v>9.9559999999999996E-3</v>
    <v>-5.0999999999999997E-2</v>
    <v>USD</v>
    <v>VTech Holdings Limited is a Hong Kong-based investment holding company principally engaged in electronic products-related businesses. Its main businesses include the design, manufacture and distribution of consumer electronic products, such as electronic education toys and phones, among others. The Company operates through four geographical segments, including North America, Europe, Asia Pacific and Others.</v>
    <v>26000</v>
    <v>OTC Markets</v>
    <v>OTCM</v>
    <v>OTCM</v>
    <v>23rd Floor, Tai Ping Industrial Centre, Block 1, 57 Ting Kok Road, Tai Po, New Territories HK</v>
    <v>9.2309999999999999</v>
    <v>Communications &amp; Networking</v>
    <v>Stock</v>
    <v>44267.048611111109</v>
    <v>1528</v>
    <v>9.18</v>
    <v>17850740000</v>
    <v>VTECH HOLDINGS LIMITED</v>
    <v>VTECH HOLDINGS LIMITED</v>
    <v>9.1999999999999993</v>
    <v>11.8592</v>
    <v>9.14</v>
    <v>9.2309999999999999</v>
    <v>9.18</v>
    <v>252129100</v>
    <v>VTKLY</v>
    <v>VTECH HOLDINGS LIMITED (OTCM:VTKLY)</v>
    <v>857</v>
    <v>1989</v>
  </rv>
  <rv s="4">
    <v>1529</v>
  </rv>
  <rv s="0">
    <v>http://fr.wikipedia.org/wiki/Aixtron</v>
    <v>Wikipedia</v>
  </rv>
  <rv s="1">
    <v>0</v>
    <v>1531</v>
  </rv>
  <rv s="2">
    <v>6</v>
    <v>https://www.bing.com/th?id=AMMS_1f8e5d0459d68115cff8edc6f9805843&amp;qlt=95</v>
    <v>1532</v>
    <v>0</v>
    <v>https://www.bing.com/images/search?form=xlimg&amp;q=aixtron</v>
    <v>Image of Aixtron SE</v>
  </rv>
  <rv s="0">
    <v>https://www.bing.com/financeapi/forcetrigger?t=a27gu2&amp;q=OTCM%3aAIXXF&amp;form=skydnc</v>
    <v>Learn more on Bing</v>
  </rv>
  <rv s="57">
    <v>en-US</v>
    <v>a27gu2</v>
    <v>268435456</v>
    <v>1</v>
    <v>Powered by Refinitiv</v>
    <v>172</v>
    <v>Aixtron SE (OTCM:AIXXF)</v>
    <v>3</v>
    <v>173</v>
    <v>Finance</v>
    <v>87</v>
    <v>24</v>
    <v>8.07</v>
    <v>0.69369999999999998</v>
    <v>0.92100000000000004</v>
    <v>-9.7669999999999996E-3</v>
    <v>4.4753999999999995E-2</v>
    <v>-0.21</v>
    <v>USD</v>
    <v>AIXTRON SE is a provider of deposition equipment to the semiconductor industry. The Company's technology solutions are used by a range of customers across the world to build components for electronic and opto-electronic applications based on compound, silicon or organic semiconductor materials. Such components are used in fiber optic communication systems, wireless and mobile telephony applications, optical and electronic storage devices, computing, signaling and lighting, displays, as well as a range of other technologies. The Company's business activities include developing, producing and installing equipment for the deposition of semiconductor and other complex materials, process engineering, consulting and training, including ongoing customer support and after-sales service. The Company supplies its customers with both production-scale material deposition systems and small scale systems for research and development (R&amp;D) or small scale production.</v>
    <v>728</v>
    <v>OTC Markets</v>
    <v>OTCM</v>
    <v>OTCM</v>
    <v>Dornkaulstr. 2, HERZOGENRATH, NORDRHEIN-WESTFALEN, 52134 DE</v>
    <v>21.695</v>
    <v>1533</v>
    <v>Semiconductors &amp; Semiconductor Equipment</v>
    <v>Stock</v>
    <v>44267.048611111109</v>
    <v>1534</v>
    <v>21.5</v>
    <v>1928799000</v>
    <v>Aixtron SE</v>
    <v>Aixtron SE</v>
    <v>21.695</v>
    <v>57.466200000000001</v>
    <v>20.579000000000001</v>
    <v>21.5</v>
    <v>21.29</v>
    <v>112927300</v>
    <v>AIXXF</v>
    <v>Aixtron SE (OTCM:AIXXF)</v>
    <v>3500</v>
  </rv>
  <rv s="4">
    <v>1535</v>
  </rv>
  <rv s="0">
    <v>http://en.wikipedia.org/wiki/International_Paper</v>
    <v>Wikipedia</v>
  </rv>
  <rv s="1">
    <v>0</v>
    <v>1537</v>
  </rv>
  <rv s="2">
    <v>6</v>
    <v>https://www.bing.com/th?id=AMMS_ac7ae11591c11b70a032ebd73d2de487&amp;qlt=95</v>
    <v>1538</v>
    <v>0</v>
    <v>https://www.bing.com/images/search?form=xlimg&amp;q=international+paper</v>
    <v>Image of INTERNATIONAL PAPER COMPANY</v>
  </rv>
  <rv s="0">
    <v>https://www.bing.com/financeapi/forcetrigger?t=a1vo7w&amp;q=XNYS%3aIP&amp;form=skydnc</v>
    <v>Learn more on Bing</v>
  </rv>
  <rv s="24">
    <v>en-US</v>
    <v>a1vo7w</v>
    <v>268435456</v>
    <v>1</v>
    <v>Powered by Refinitiv</v>
    <v>66</v>
    <v>INTERNATIONAL PAPER COMPANY (XNYS:IP)</v>
    <v>3</v>
    <v>67</v>
    <v>Finance</v>
    <v>61</v>
    <v>56.98</v>
    <v>26.38</v>
    <v>1.0423</v>
    <v>-0.75</v>
    <v>7.425E-4</v>
    <v>-1.3731E-2</v>
    <v>0.04</v>
    <v>USD</v>
    <v>International Paper Company is a paper and packaging company with primary markets and manufacturing operations in North America, Europe, Latin America, Russia, Asia, Africa and the Middle East. The Company operates through it four segments: Industrial Packaging, Global Cellulose Fibers, Printing Papers and Consumer Packaging. The Company is a manufacturer of containerboard in the United States. Its products include linerboard, medium, whitetop, recycled linerboard, recycled medium and saturating kraft. The Company's cellulose fibers product portfolio includes fluff, market and specialty pulps. The Company is a producer of printing and writing papers. The products in Printing Papers segment include uncoated papers.</v>
    <v>49300</v>
    <v>New York Stock Exchange</v>
    <v>XNYS</v>
    <v>XNYS</v>
    <v>6400 Poplar Ave, MEMPHIS, TN, 38197-0100 US</v>
    <v>54.86</v>
    <v>1539</v>
    <v>Containers &amp; Packaging</v>
    <v>Stock</v>
    <v>44266.915129432811</v>
    <v>1540</v>
    <v>53.64</v>
    <v>21472060000</v>
    <v>INTERNATIONAL PAPER COMPANY</v>
    <v>INTERNATIONAL PAPER COMPANY</v>
    <v>54.86</v>
    <v>44.2727</v>
    <v>54.62</v>
    <v>53.87</v>
    <v>53.91</v>
    <v>393117100</v>
    <v>IP</v>
    <v>INTERNATIONAL PAPER COMPANY (XNYS:IP)</v>
    <v>4268434</v>
    <v>3444861</v>
    <v>1941</v>
  </rv>
  <rv s="4">
    <v>1541</v>
  </rv>
  <rv s="0">
    <v>http://en.wikipedia.org/wiki/WestRock</v>
    <v>Wikipedia</v>
  </rv>
  <rv s="1">
    <v>0</v>
    <v>1543</v>
  </rv>
  <rv s="2">
    <v>6</v>
    <v>https://www.bing.com/th?id=AMMS_f33ad3f013ad858d61d07f7134fcd0d1&amp;qlt=95</v>
    <v>1544</v>
    <v>0</v>
    <v>https://www.bing.com/images/search?form=xlimg&amp;q=westrock</v>
    <v>Image of WESTROCK COMPANY</v>
  </rv>
  <rv s="0">
    <v>https://www.bing.com/financeapi/forcetrigger?t=a261ec&amp;q=XNYS%3aWRK&amp;form=skydnc</v>
    <v>Learn more on Bing</v>
  </rv>
  <rv s="24">
    <v>en-US</v>
    <v>a261ec</v>
    <v>268435456</v>
    <v>1</v>
    <v>Powered by Refinitiv</v>
    <v>66</v>
    <v>WESTROCK COMPANY (XNYS:WRK)</v>
    <v>3</v>
    <v>67</v>
    <v>Finance</v>
    <v>61</v>
    <v>54</v>
    <v>21.5</v>
    <v>1.2458</v>
    <v>-1.28</v>
    <v>-3.8890000000000002E-4</v>
    <v>-2.4284E-2</v>
    <v>-0.02</v>
    <v>USD</v>
    <v>WestRock Company is a multinational provider of paper and packaging solutions for consumer and corrugated packaging markets. The Company also develops real estate in the Charleston, South Carolina region. The Company's segments include Corrugated Packaging, Consumer Packaging, and Land and Development. The Corrugated Packaging segment consists of its containerboard mill and corrugated packaging operations, as well as its recycling operations. The Consumer Packaging segment consists of consumer mills, folding carton, beverage, merchandising displays, and partition operations. The Land and Development segment is engaged in the development and sale of real estate primarily in Charleston, South Carolina.</v>
    <v>49300</v>
    <v>New York Stock Exchange</v>
    <v>XNYS</v>
    <v>XNYS</v>
    <v>1000 Abernathy Rd, ATLANTA, GA, 30328-5606 US</v>
    <v>52.6</v>
    <v>1545</v>
    <v>Containers &amp; Packaging</v>
    <v>Stock</v>
    <v>44266.915128888279</v>
    <v>1546</v>
    <v>50.895000000000003</v>
    <v>13889970000</v>
    <v>WESTROCK COMPANY</v>
    <v>WESTROCK COMPANY</v>
    <v>52.51</v>
    <v>0</v>
    <v>52.71</v>
    <v>51.43</v>
    <v>51.41</v>
    <v>263516900</v>
    <v>WRK</v>
    <v>WESTROCK COMPANY (XNYS:WRK)</v>
    <v>3922614</v>
    <v>2553709</v>
    <v>2018</v>
  </rv>
  <rv s="4">
    <v>1547</v>
  </rv>
  <rv s="0">
    <v>https://www.bing.com/financeapi/forcetrigger?t=a24uc7&amp;q=XNYS%3aUFS&amp;form=skydnc</v>
    <v>Learn more on Bing</v>
  </rv>
  <rv s="21">
    <v>en-US</v>
    <v>a24uc7</v>
    <v>268435456</v>
    <v>1</v>
    <v>Powered by Refinitiv</v>
    <v>56</v>
    <v>DOMTAR CORPORATION (XNYS:UFS)</v>
    <v>8</v>
    <v>57</v>
    <v>Finance</v>
    <v>58</v>
    <v>39.33</v>
    <v>18.399999999999999</v>
    <v>1.9440999999999999</v>
    <v>0.14000000000000001</v>
    <v>0</v>
    <v>3.6670000000000001E-3</v>
    <v>0</v>
    <v>USD</v>
    <v>Domtar Corporation designs, manufactures, markets and distributes a range of fiber-based products, including communication papers, specialty and packaging papers. The Company’s segment includes Pulp and Paper. The Pulp and Paper segment consists of the design, manufacturing, marketing and distribution of communication, specialty and packaging papers, as well as softwood, fluff and hardwood pulps and airlaid and ultrathin laminated cores. The Company is a marketer of uncoated freesheet paper in North America serving a range of customers, including merchants, retail outlets, stationers, printers, publishers, converters and end users. It has a network of wood fiber converting assets that produce paper grade, fluff and specialty pulp.</v>
    <v>6600</v>
    <v>New York Stock Exchange</v>
    <v>XNYS</v>
    <v>XNYS</v>
    <v>234 Kingsley Park Drive, FORT MILL, SC, 29715 US</v>
    <v>38.99</v>
    <v>Paper &amp; Forest Products</v>
    <v>Stock</v>
    <v>44266.881944444445</v>
    <v>1549</v>
    <v>37.89</v>
    <v>2102439000</v>
    <v>DOMTAR CORPORATION</v>
    <v>DOMTAR CORPORATION</v>
    <v>38.5</v>
    <v>0</v>
    <v>38.18</v>
    <v>38.32</v>
    <v>38.32</v>
    <v>55066500</v>
    <v>UFS</v>
    <v>DOMTAR CORPORATION (XNYS:UFS)</v>
    <v>622394</v>
    <v>1007557</v>
    <v>2006</v>
  </rv>
  <rv s="4">
    <v>1550</v>
  </rv>
  <rv s="0">
    <v>https://www.bing.com/financeapi/forcetrigger?t=a1u4oc&amp;q=XNYS%3aGPK&amp;form=skydnc</v>
    <v>Learn more on Bing</v>
  </rv>
  <rv s="21">
    <v>en-US</v>
    <v>a1u4oc</v>
    <v>268435456</v>
    <v>1</v>
    <v>Powered by Refinitiv</v>
    <v>56</v>
    <v>GRAPHIC PACKAGING HOLDING COMPANY (XNYS:GPK)</v>
    <v>8</v>
    <v>57</v>
    <v>Finance</v>
    <v>58</v>
    <v>18.22</v>
    <v>10.404999999999999</v>
    <v>1.2201</v>
    <v>0.11</v>
    <v>0</v>
    <v>6.3360000000000005E-3</v>
    <v>0</v>
    <v>USD</v>
    <v>Graphic Packaging Holding Company is a provider of paper-based packaging solutions for a range of products to food, beverage and other consumer product companies. The Company's segments include Paperboard Mills, Americas Paperboard Packaging, Europe Paperboard Packaging, and Corporate and Other. The Paperboard Mills segment includes the Company's North American paperboard mills, which produce primarily coated unbleached kraft and coated recycled board. As of December 31, 2016, the Company had seven paperboard mills in North America. The Americas Paperboard Packaging segment includes paperboard folding cartons sold primarily to consumer packaged goods (CPG) companies serving the food, beverage and consumer product markets in the Americas. The Europe Paperboard Packaging segment includes paperboard folding cartons sold primarily to CPG companies serving the food, beverage and consumer product markets in Europe. The Corporate and Other segment includes the Pacific Rim operating segment.</v>
    <v>18775</v>
    <v>New York Stock Exchange</v>
    <v>XNYS</v>
    <v>XNYS</v>
    <v>1500 Riveredge Pkwy, ATLANTA, GA, 30328-4642 US</v>
    <v>17.61</v>
    <v>Containers &amp; Packaging</v>
    <v>Stock</v>
    <v>44267.000000046093</v>
    <v>1552</v>
    <v>17.285</v>
    <v>4648240000</v>
    <v>GRAPHIC PACKAGING HOLDING COMPANY</v>
    <v>GRAPHIC PACKAGING HOLDING COMPANY</v>
    <v>17.420000000000002</v>
    <v>28.578700000000001</v>
    <v>17.36</v>
    <v>17.47</v>
    <v>17.47</v>
    <v>267755800</v>
    <v>GPK</v>
    <v>GRAPHIC PACKAGING HOLDING COMPANY (XNYS:GPK)</v>
    <v>2944927</v>
    <v>3243676</v>
    <v>2007</v>
  </rv>
  <rv s="4">
    <v>1553</v>
  </rv>
  <rv s="0">
    <v>https://www.bing.com/financeapi/forcetrigger?t=a25jkr&amp;q=XNYS%3aVRS&amp;form=skydnc</v>
    <v>Learn more on Bing</v>
  </rv>
  <rv s="21">
    <v>en-US</v>
    <v>a25jkr</v>
    <v>268435456</v>
    <v>1</v>
    <v>Powered by Refinitiv</v>
    <v>56</v>
    <v>VERSO CORPORATION (XNYS:VRS)</v>
    <v>8</v>
    <v>57</v>
    <v>Finance</v>
    <v>58</v>
    <v>14.914999999999999</v>
    <v>7.36</v>
    <v>2.1147</v>
    <v>0.49</v>
    <v>0</v>
    <v>3.4004E-2</v>
    <v>0</v>
    <v>USD</v>
    <v>Verso Corporation is a producer of coated papers, which are used in magazines, catalogs, advertising brochures and annual reports, among other media and marketing publications. The Company operates through two segments: paper and pulp. The Paper segment includes paper products, which are used in media and marketing applications, including catalogs, magazines, and commercial printing applications, such as advertising brochures, annual reports and direct-mail advertising. The Pulp segment includes pulp products, which are used to manufacture printing, writing, and specialty paper grades and tissue products. The Company produces a range of products, ranging from coated freesheet and coated groundwood, to inkjet and digital paper, supercalendered papers and uncoated freesheet. It also produces and sells market kraft pulp, which is used to manufacture printing and writing paper grades and tissue products. The Company also produces and sells Northern Bleached Hardwood Kraft (NBHK) pulp.</v>
    <v>1700</v>
    <v>New York Stock Exchange</v>
    <v>XNYS</v>
    <v>XNYS</v>
    <v>8540 Gander Creek Dr, MIAMISBURG, OH, 45342-5439 US</v>
    <v>14.914999999999999</v>
    <v>Paper &amp; Forest Products</v>
    <v>Stock</v>
    <v>44266.915475728907</v>
    <v>1555</v>
    <v>14.3</v>
    <v>476561600</v>
    <v>VERSO CORPORATION</v>
    <v>VERSO CORPORATION</v>
    <v>14.48</v>
    <v>0</v>
    <v>14.41</v>
    <v>14.9</v>
    <v>14.9</v>
    <v>33071590</v>
    <v>VRS</v>
    <v>VERSO CORPORATION (XNYS:VRS)</v>
    <v>206164</v>
    <v>282103</v>
    <v>2006</v>
  </rv>
  <rv s="4">
    <v>1556</v>
  </rv>
  <rv s="0">
    <v>https://www.bing.com/financeapi/forcetrigger?t=a21xp2&amp;q=XNYS%3aRFP&amp;form=skydnc</v>
    <v>Learn more on Bing</v>
  </rv>
  <rv s="21">
    <v>en-US</v>
    <v>a21xp2</v>
    <v>268435456</v>
    <v>1</v>
    <v>Powered by Refinitiv</v>
    <v>56</v>
    <v>RESOLUTE FOREST PRODUCTS INC. (XNYS:RFP)</v>
    <v>8</v>
    <v>57</v>
    <v>Finance</v>
    <v>58</v>
    <v>11.18</v>
    <v>1.1399999999999999</v>
    <v>3.3382999999999998</v>
    <v>0.09</v>
    <v>0</v>
    <v>9.4640000000000002E-3</v>
    <v>0</v>
    <v>USD</v>
    <v>Resolute Forest Products Inc. operates in the forest products industry. It offers a range of forest products, including market pulp, tissue, wood products, newsprint and specialty papers. As of December 31, 2018, it owned or operated over 40 pulp, paper, tissue and wood products facilities in the United States and Canada. Its segments include market pulp, tissue, wood products, newsprint and specialty papers. As of December 31, 2018, it produced market pulp at five facilities in North America, with total capacity of approximately 1.3 million metric tons. As of December 31, 2018, it produced tissue products at three facilities in North America, both located in Florida. As of December 31, 2018, it operated 14 sawmills in Canada that produces construction-grade lumber sold in North America, on the east coast. As of December 31, 2018, it produced newsprint at eight facilities in North America. As of December 31, 2018, it produced specialty papers at four facilities in North America.</v>
    <v>7100</v>
    <v>New York Stock Exchange</v>
    <v>XNYS</v>
    <v>XNYS</v>
    <v>111 ROBERT-BOURASSA BLVD, SUITE 5000, MONTREAL, QC, H3C 2MI CA</v>
    <v>9.65</v>
    <v>Paper &amp; Forest Products</v>
    <v>Stock</v>
    <v>44267.000000046093</v>
    <v>1558</v>
    <v>9.3000000000000007</v>
    <v>769578200</v>
    <v>RESOLUTE FOREST PRODUCTS INC.</v>
    <v>RESOLUTE FOREST PRODUCTS INC.</v>
    <v>9.65</v>
    <v>85.936800000000005</v>
    <v>9.51</v>
    <v>9.6</v>
    <v>9.6</v>
    <v>80923050</v>
    <v>RFP</v>
    <v>RESOLUTE FOREST PRODUCTS INC. (XNYS:RFP)</v>
    <v>191853</v>
    <v>569883</v>
    <v>2007</v>
  </rv>
  <rv s="4">
    <v>1559</v>
  </rv>
  <rv s="0">
    <v>http://zh.wikipedia.org/wiki/宝洁</v>
    <v>Wikipedia</v>
  </rv>
  <rv s="1">
    <v>150</v>
    <v>1561</v>
  </rv>
  <rv s="2">
    <v>6</v>
    <v>https://www.bing.com/th?id=AMMS_cc4a03e64239b604b8c556018d54c518&amp;qlt=95</v>
    <v>1562</v>
    <v>0</v>
    <v>https://www.bing.com/images/search?form=xlimg&amp;q=procter+%26+gamble</v>
    <v>Image of THE PROCTER &amp; GAMBLE COMPANY</v>
  </rv>
  <rv s="0">
    <v>https://www.bing.com/financeapi/forcetrigger?t=a1zsjc&amp;q=XNYS%3aPG&amp;form=skydnc</v>
    <v>Learn more on Bing</v>
  </rv>
  <rv s="24">
    <v>en-US</v>
    <v>a1zsjc</v>
    <v>268435456</v>
    <v>1</v>
    <v>Powered by Refinitiv</v>
    <v>66</v>
    <v>THE PROCTER &amp; GAMBLE COMPANY (XNYS:PG)</v>
    <v>3</v>
    <v>67</v>
    <v>Finance</v>
    <v>58</v>
    <v>146.91999999999999</v>
    <v>94.34</v>
    <v>0.41110000000000002</v>
    <v>-0.43</v>
    <v>1.103E-3</v>
    <v>-3.3769999999999998E-3</v>
    <v>0.14000000000000001</v>
    <v>USD</v>
    <v>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approximately 180 countries and territories primarily through mass merchandisers, grocery stores, membership club stores, drug stores, department stores, distributors, baby stores, specialty beauty stores, e-commerce, high-frequency stores and pharmacies. It offers products under the brands, such as Olay, Old Spice, Safeguard, Head &amp; Shoulders, Pantene, Rejoice, Mach3, Prestobarba, Venus, Cascade, Dawn, Febreze, Mr. Clean, Bounty and Charmin.</v>
    <v>99000</v>
    <v>New York Stock Exchange</v>
    <v>XNYS</v>
    <v>XNYS</v>
    <v>1 Procter and Gamble Plz, CINCINNATI, OH, 45202-3315 US</v>
    <v>127.85</v>
    <v>1563</v>
    <v>Personal &amp; Household Products &amp; Services</v>
    <v>Stock</v>
    <v>44267.038734571091</v>
    <v>1564</v>
    <v>126.72</v>
    <v>313571700000</v>
    <v>THE PROCTER &amp; GAMBLE COMPANY</v>
    <v>THE PROCTER &amp; GAMBLE COMPANY</v>
    <v>127.13</v>
    <v>23.986999999999998</v>
    <v>127.34</v>
    <v>126.91</v>
    <v>127.05</v>
    <v>2462476000</v>
    <v>PG</v>
    <v>THE PROCTER &amp; GAMBLE COMPANY (XNYS:PG)</v>
    <v>6941802</v>
    <v>8438291</v>
    <v>1905</v>
  </rv>
  <rv s="4">
    <v>1565</v>
  </rv>
  <rv s="0">
    <v>https://www.bing.com/financeapi/forcetrigger?t=a1qkcw&amp;q=XNAS%3aCVCO&amp;form=skydnc</v>
    <v>Learn more on Bing</v>
  </rv>
  <rv s="21">
    <v>en-US</v>
    <v>a1qkcw</v>
    <v>268435456</v>
    <v>1</v>
    <v>Powered by Refinitiv</v>
    <v>56</v>
    <v>CAVCO INDUSTRIES, INC. (XNAS:CVCO)</v>
    <v>8</v>
    <v>57</v>
    <v>Finance</v>
    <v>58</v>
    <v>231.35</v>
    <v>99.58</v>
    <v>1.1875</v>
    <v>-3.3</v>
    <v>0</v>
    <v>-1.4474000000000001E-2</v>
    <v>0</v>
    <v>USD</v>
    <v>Cavco Industries, Inc. designs and produces factory-built homes. The Company operates through two segments: factory-built housing, which includes wholesale and retail systems-built housing operations, and financial services, which includes manufactured housing consumer finance and insurance. Its factory-built homes are primarily distributed through a network of independent and the Company-owned retailers, planned community operators and residential developers. It markets its products under the brands, including Cavco Homes, Fleetwood Homes, Palm Harbor Homes, Fairmont Homes and Chariot Eagle. It is also a builder of park model recreational vehicle (RVs), vacation cabins and systems-built commercial structures, as well as modular homes built primarily under the Nationwide Homes brand. It also produces a range of Cape Cod-style homes and multi-family units, and builds commercial modular structures, including apartment buildings, schools and housing for the United States military troops.</v>
    <v>5000</v>
    <v>Nasdaq Stock Market</v>
    <v>XNAS</v>
    <v>XNAS</v>
    <v>3636 N Central Ave Ste 1200, PHOENIX, AZ, 85012-1998 US</v>
    <v>229.11</v>
    <v>Homebuilding &amp; Construction Supplies</v>
    <v>Stock</v>
    <v>44266.890261758592</v>
    <v>1567</v>
    <v>223.79</v>
    <v>2094901000</v>
    <v>CAVCO INDUSTRIES, INC.</v>
    <v>CAVCO INDUSTRIES, INC.</v>
    <v>226.33</v>
    <v>32.904400000000003</v>
    <v>228</v>
    <v>224.7</v>
    <v>224.7</v>
    <v>9188160</v>
    <v>CVCO</v>
    <v>CAVCO INDUSTRIES, INC. (XNAS:CVCO)</v>
    <v>29440</v>
    <v>34832</v>
    <v>2003</v>
  </rv>
  <rv s="4">
    <v>1568</v>
  </rv>
  <rv s="0">
    <v>http://creativecommons.org/licenses/by/2.0</v>
    <v>CC BY 2.0</v>
  </rv>
  <rv s="0">
    <v>http://zh.wikipedia.org/wiki/惠好</v>
    <v>Wikipedia</v>
  </rv>
  <rv s="1">
    <v>1570</v>
    <v>1571</v>
  </rv>
  <rv s="2">
    <v>6</v>
    <v>https://www.bing.com/th?id=AMMS_2bce669b1099ac70dc065104598c1172&amp;qlt=95</v>
    <v>1572</v>
    <v>0</v>
    <v>https://www.bing.com/images/search?form=xlimg&amp;q=weyerhaeuser</v>
    <v>Image of WEYERHAEUSER COMPANY</v>
  </rv>
  <rv s="0">
    <v>https://www.bing.com/financeapi/forcetrigger?t=a264qh&amp;q=XNYS%3aWY&amp;form=skydnc</v>
    <v>Learn more on Bing</v>
  </rv>
  <rv s="24">
    <v>en-US</v>
    <v>a264qh</v>
    <v>268435456</v>
    <v>1</v>
    <v>Powered by Refinitiv</v>
    <v>66</v>
    <v>WEYERHAEUSER COMPANY (XNYS:WY)</v>
    <v>3</v>
    <v>67</v>
    <v>Finance</v>
    <v>58</v>
    <v>36.215000000000003</v>
    <v>13.1</v>
    <v>1.8778999999999999</v>
    <v>0.13</v>
    <v>0</v>
    <v>3.6580000000000002E-3</v>
    <v>0</v>
    <v>USD</v>
    <v>Weyerhaeuser Company is a timber, land and forest products company. The Company owns or controlled 12.2 million acres of timberlands, primarily in the United States, and manages additional timberlands under long-term licenses in Canada. The Company's segments include Timberlands; Real Estate, Energy and Natural Resources (Real Estate &amp; ENR), and Wood Products. The Timberlands segment's offerings include logs, timber and recreational access via leases. The Real Estate &amp; ENR segment includes sales of timberlands; rights to explore for and extract hard minerals, oil and gas production, and coal, and equity interests in its Real Estate Development Ventures. The Wood Products segment includes the manufacturing and distribution of wood products. The Wood Products segment is engaged in softwood lumber, engineered wood products, structural panels, medium density fiberboard and building materials distribution.</v>
    <v>9372</v>
    <v>New York Stock Exchange</v>
    <v>XNYS</v>
    <v>XNYS</v>
    <v>220 Occidental Ave S, SEATTLE, WA, 98104-3120 US</v>
    <v>36.17</v>
    <v>1573</v>
    <v>Residential &amp; Commercial REIT</v>
    <v>Stock</v>
    <v>44267.000000046093</v>
    <v>1574</v>
    <v>35.47</v>
    <v>26575670000</v>
    <v>WEYERHAEUSER COMPANY</v>
    <v>WEYERHAEUSER COMPANY</v>
    <v>35.51</v>
    <v>33.472499999999997</v>
    <v>35.54</v>
    <v>35.67</v>
    <v>35.67</v>
    <v>747768000</v>
    <v>WY</v>
    <v>WEYERHAEUSER COMPANY (XNYS:WY)</v>
    <v>3805935</v>
    <v>4827913</v>
    <v>1900</v>
  </rv>
  <rv s="4">
    <v>1575</v>
  </rv>
  <rv s="0">
    <v>https://www.bing.com/financeapi/forcetrigger?t=a2vv52&amp;q=OTCM%3aSKHSY&amp;form=skydnc</v>
    <v>Learn more on Bing</v>
  </rv>
  <rv s="17">
    <v>en-US</v>
    <v>a2vv52</v>
    <v>268435456</v>
    <v>1</v>
    <v>Powered by Refinitiv</v>
    <v>38</v>
    <v>Sekisui House,Ltd. (OTCM:SKHSY)</v>
    <v>8</v>
    <v>39</v>
    <v>Finance</v>
    <v>12</v>
    <v>21.23</v>
    <v>13.66</v>
    <v>0.90029999999999999</v>
    <v>-0.2</v>
    <v>-9.5329999999999998E-3</v>
    <v>USD</v>
    <v>Sekisui House Ltd is a Japan-based company engaged in the design, construction and contracting of industrialized housing and related business. It operates through eight business segments. The Real Estate Fee segment performs subleasing, management, operation and brokerage of real estate. The Rental Housing segment designs, constructs and contracts rental housing and medical and nursing facilities. The Detached House segment designs, constructs and contracts detached houses. The International segment sells detached houses, condominiums and residential land, as well as develops and sells condominiums and commercial facilities. The Urban Redevelopment segment develops office buildings and commercial facilities and manages and operates owned real estate. The Condominium Housing segment is engaged in the design, construction and contracting of houses. The Renovation segment expands and renovates houses. The Condominium segment sells condominiums. It also operates the exterior business.</v>
    <v>27397</v>
    <v>OTC Markets</v>
    <v>OTCM</v>
    <v>OTCM</v>
    <v>Umeda Sky Building Tower East, 1-1-88, Oyodonaka, Kita-ku, OSAKA-SHI, OSAKA-FU, 531-0076 JP</v>
    <v>20.94</v>
    <v>Homebuilding &amp; Construction Supplies</v>
    <v>Stock</v>
    <v>44266.866589258592</v>
    <v>1577</v>
    <v>20.65</v>
    <v>1537457000000</v>
    <v>Sekisui House,Ltd.</v>
    <v>Sekisui House,Ltd.</v>
    <v>20.94</v>
    <v>20.98</v>
    <v>20.78</v>
    <v>684683500</v>
    <v>SKHSY</v>
    <v>Sekisui House,Ltd. (OTCM:SKHSY)</v>
    <v>47441</v>
    <v>1960</v>
  </rv>
  <rv s="4">
    <v>1578</v>
  </rv>
  <rv s="0">
    <v>https://www.bing.com/financeapi/forcetrigger?t=ae47ec&amp;q=XHEL%3aSTERV&amp;form=skydnc</v>
    <v>Learn more on Bing</v>
  </rv>
  <rv s="33">
    <v>en-US</v>
    <v>ae47ec</v>
    <v>268435456</v>
    <v>1</v>
    <v>Powered by Refinitiv</v>
    <v>88</v>
    <v>Stora Enso Oyj (XHEL:STERV)</v>
    <v>8</v>
    <v>114</v>
    <v>Finance</v>
    <v>18</v>
    <v>17.085000000000001</v>
    <v>7.258</v>
    <v>1.3607</v>
    <v>0.14499999999999999</v>
    <v>8.7299999999999999E-3</v>
    <v>EUR</v>
    <v>Stora Enso Oyj is a provider of renewable solutions in packaging, biomaterials, wooden constructions and paper on global markets. The Company's segments include Consumer Board, Packaging Solutions, Biomaterials, Wood Products, Paper and Other. The Consumer Board segment develops and provides consumer packaging boards for printing and packaging applications. The Packaging Solutions segment develops fiber-based packaging, and operates at every stage of the value chain from pulp production, material and packaging production to recycling. The Biomaterials segment offers pulp grades for paper, board, tissue, textile and hygiene product producers. The Wood Products segment provides wood-based solutions for building and housing. The Paper segment provides paper solutions for print media and office use. The Other segment includes the Nordic forest equity accounted investments. It serves publishers, retailers, printing houses, merchants, converters and joinery, and construction companies.</v>
    <v>23189</v>
    <v>NASDAQ Helsinki</v>
    <v>XHEL</v>
    <v>XHEL</v>
    <v>Kanavaranta 1, P.O. Box 309, HELSINKI, ETELA-SUOMEN, 00101 FI</v>
    <v>16.989999999999998</v>
    <v>Paper &amp; Forest Products</v>
    <v>Stock</v>
    <v>44266.708333333336</v>
    <v>1580</v>
    <v>16.7</v>
    <v>Stora Enso Oyj</v>
    <v>Stora Enso Oyj</v>
    <v>16.704999999999998</v>
    <v>21.21</v>
    <v>16.61</v>
    <v>16.754999999999999</v>
    <v>788620000</v>
    <v>STERV</v>
    <v>Stora Enso Oyj (XHEL:STERV)</v>
    <v>1463002</v>
    <v>1996</v>
  </rv>
  <rv s="4">
    <v>1581</v>
  </rv>
  <rv s="0">
    <v>http://en.wikipedia.org/wiki/SCA_(company)</v>
    <v>Wikipedia</v>
  </rv>
  <rv s="1">
    <v>0</v>
    <v>1583</v>
  </rv>
  <rv s="2">
    <v>6</v>
    <v>https://www.bing.com/th?id=AMMS_ec984a730b8f7a2aa5b76f5f88b563e6&amp;qlt=95</v>
    <v>1584</v>
    <v>0</v>
    <v>https://www.bing.com/images/search?form=xlimg&amp;q=svenska+cellulosa+aktiebolaget</v>
    <v>Image of Svenska Cellulosa SCA AB</v>
  </rv>
  <rv s="0">
    <v>https://www.bing.com/financeapi/forcetrigger?t=a2xfnm&amp;q=OTCM%3aSVCBY&amp;form=skydnc</v>
    <v>Learn more on Bing</v>
  </rv>
  <rv s="58">
    <v>en-US</v>
    <v>a2xfnm</v>
    <v>268435456</v>
    <v>1</v>
    <v>Powered by Refinitiv</v>
    <v>174</v>
    <v>Svenska Cellulosa SCA AB (OTCM:SVCBY)</v>
    <v>3</v>
    <v>175</v>
    <v>Finance</v>
    <v>87</v>
    <v>18.3</v>
    <v>7.2990000000000004</v>
    <v>0.3412</v>
    <v>1.0989000000000001E-2</v>
    <v>1.9105E-2</v>
    <v>0.2</v>
    <v>USD</v>
    <v>Svenska Cellulosa SCA AB is a Sweden-based forest owner. The Company owns forests that are located in northern Sweden. Svenska Cellulosa SCA is engaged in managing the forest and providing supplies from the paper industry. The Company offers paper for packaging and print, pulp, wood products, renewable energy, services for forest owners and efficient transport solutions.</v>
    <v>OTC Markets</v>
    <v>OTCM</v>
    <v>OTCM</v>
    <v>Skepparplatsen 1, SUNDSVALL, VASTERNORRLAND, 851 88 SE</v>
    <v>18.2</v>
    <v>1585</v>
    <v>Stock</v>
    <v>44244.048611111109</v>
    <v>1586</v>
    <v>18.2</v>
    <v>Svenska Cellulosa SCA AB</v>
    <v>Svenska Cellulosa SCA AB</v>
    <v>18.2</v>
    <v>17.858799999999999</v>
    <v>18.2</v>
    <v>18.399999999999999</v>
    <v>SVCBY</v>
    <v>Svenska Cellulosa SCA AB (OTCM:SVCBY)</v>
    <v>871</v>
  </rv>
  <rv s="4">
    <v>1587</v>
  </rv>
  <rv s="0">
    <v>https://www.bing.com/financeapi/forcetrigger?t=ab1sgh&amp;q=XTSE%3aWFG&amp;form=skydnc</v>
    <v>Learn more on Bing</v>
  </rv>
  <rv s="47">
    <v>en-US</v>
    <v>ab1sgh</v>
    <v>268435456</v>
    <v>1</v>
    <v>Powered by Refinitiv</v>
    <v>139</v>
    <v>West Fraser Timber Co. Ltd. (XTSE:WFG)</v>
    <v>8</v>
    <v>176</v>
    <v>Finance</v>
    <v>177</v>
    <v>99.88</v>
    <v>21.6</v>
    <v>2.2345999999999999</v>
    <v>1.1299999999999999</v>
    <v>0</v>
    <v>1.3868E-2</v>
    <v>0</v>
    <v>CAD</v>
    <v>West Fraser Timber Co. Ltd. is a diversified wood products company. The Company produces lumber, laminated veneer lumber (LVL), medium-density fiberboard (MDF), plywood, pulp, newsprint, wood chips, other residuals, and energy with facilities in western Canada and the southern United States. The Company's segments include Lumber, Panels, Pulp &amp; Paper, and Corporate &amp; Other. It offers engineered wood products. The Company holds rights to timber resources that for supplying the fiber required by its Canadian operations and have agreements for the supply of fiber required by its United States operations. It carries on its operations through subsidiaries and joint operations in British Columbia, Alberta and the southern United States. Its sawmills located in the southern United States produce SYP lumber and wood chips. Its subsidiary, Norbord Inc., manufactures wood-based panels, oriented strand board (OSB), particleboard and related products.</v>
    <v>8115</v>
    <v>Toronto Stock Exchange</v>
    <v>XTSE</v>
    <v>XTSE</v>
    <v>C/O West Fraser Group, 501-858 Beatty St, VANCOUVER, BC, V6B 1C1 CA</v>
    <v>83.66</v>
    <v>Paper &amp; Forest Products</v>
    <v>Stock</v>
    <v>44266.875</v>
    <v>1589</v>
    <v>81.599999999999994</v>
    <v>9849479000</v>
    <v>West Fraser Timber Co. Ltd.</v>
    <v>West Fraser Timber Co. Ltd.</v>
    <v>82.18</v>
    <v>7.12</v>
    <v>81.48</v>
    <v>82.61</v>
    <v>82.61</v>
    <v>120882200</v>
    <v>WFG</v>
    <v>West Fraser Timber Co. Ltd. (XTSE:WFG)</v>
    <v>846100</v>
    <v>1954</v>
  </rv>
  <rv s="4">
    <v>1590</v>
  </rv>
  <rv s="0">
    <v>http://en.wikipedia.org/wiki/Toll_Brothers</v>
    <v>Wikipedia</v>
  </rv>
  <rv s="1">
    <v>0</v>
    <v>1592</v>
  </rv>
  <rv s="2">
    <v>6</v>
    <v>https://www.bing.com/th?id=AMMS_ef26a77ef8b2c0ba4471f78352f5f3df&amp;qlt=95</v>
    <v>1593</v>
    <v>0</v>
    <v>https://www.bing.com/images/search?form=xlimg&amp;q=toll+brothers</v>
    <v>Image of TOLL BROTHERS, INC.</v>
  </rv>
  <rv s="0">
    <v>https://www.bing.com/financeapi/forcetrigger?t=a24doc&amp;q=XNYS%3aTOL&amp;form=skydnc</v>
    <v>Learn more on Bing</v>
  </rv>
  <rv s="24">
    <v>en-US</v>
    <v>a24doc</v>
    <v>268435456</v>
    <v>1</v>
    <v>Powered by Refinitiv</v>
    <v>66</v>
    <v>TOLL BROTHERS, INC. (XNYS:TOL)</v>
    <v>3</v>
    <v>67</v>
    <v>Finance</v>
    <v>58</v>
    <v>59.28</v>
    <v>13.28</v>
    <v>1.5595000000000001</v>
    <v>-0.21</v>
    <v>2.9649999999999998E-3</v>
    <v>-3.65E-3</v>
    <v>0.17</v>
    <v>USD</v>
    <v>Toll Brothers, Inc. is engaged in designing, building, marketing, selling and arranging financing for detached and attached homes in luxury residential communities. It operates through two segments: Traditional Home Building and Toll Brothers City Living (City Living). Within the Traditional Home Building segment, it operates in five geographic segments in the United States: the North, consisting of Connecticut, Illinois, Massachusetts, Michigan, Minnesota, New Jersey and New York; the Mid-Atlantic, consisting of Delaware, Maryland, Pennsylvania and Virginia; the South, consisting of Florida, North and South Carolina and Texas; the West, consisting of Arizona, Colorado, Nevada and Washington, and California. City Living is the Company's urban development division. Its products include Traditional Home Building Product and City Living Product. Its Traditional Home Building Product includes detached homes, move-up, executive, estate, and active-adult and age-qualified lines of home.</v>
    <v>5100</v>
    <v>New York Stock Exchange</v>
    <v>XNYS</v>
    <v>XNYS</v>
    <v>1140 VIRGINIA DRIVE, FORT WASHINGTON, PA, 19034 US</v>
    <v>59.28</v>
    <v>1594</v>
    <v>Homebuilding &amp; Construction Supplies</v>
    <v>Stock</v>
    <v>44267.030630983594</v>
    <v>1595</v>
    <v>57.27</v>
    <v>7084555000</v>
    <v>TOLL BROTHERS, INC.</v>
    <v>TOLL BROTHERS, INC.</v>
    <v>58.12</v>
    <v>15.1221</v>
    <v>57.54</v>
    <v>57.33</v>
    <v>57.5</v>
    <v>123124000</v>
    <v>TOL</v>
    <v>TOLL BROTHERS, INC. (XNYS:TOL)</v>
    <v>2066777</v>
    <v>1737291</v>
    <v>1986</v>
  </rv>
  <rv s="4">
    <v>1596</v>
  </rv>
  <rv s="0">
    <v>https://www.bing.com/financeapi/forcetrigger?t=a1qjxm&amp;q=ARCX%3aCUT&amp;form=skydnc</v>
    <v>Learn more on Bing</v>
  </rv>
  <rv s="59">
    <v>en-US</v>
    <v>a1qjxm</v>
    <v>268435456</v>
    <v>1</v>
    <v>Powered by Refinitiv</v>
    <v>178</v>
    <v>Invesco MSCI Gl Tmbr (ARCX:CUT)</v>
    <v>94</v>
    <v>179</v>
    <v>Finance</v>
    <v>96</v>
    <v>36.53</v>
    <v>17.5</v>
    <v>0.79790000000000005</v>
    <v>0.104</v>
    <v>-1.371E-4</v>
    <v>2.8599999999999997E-3</v>
    <v>-5.0000000000000001E-3</v>
    <v>USD</v>
    <v>NYSE Arca</v>
    <v>ARCX</v>
    <v>5.5000000000000005E-3</v>
    <v>36.53</v>
    <v>ETF</v>
    <v>44266.881944444445</v>
    <v>1598</v>
    <v>36.315899999999999</v>
    <v>93594389.975999996</v>
    <v>Invesco MSCI Gl Tmbr</v>
    <v>36.520000000000003</v>
    <v>36.366</v>
    <v>36.47</v>
    <v>36.465000000000003</v>
    <v>CUT</v>
    <v>Invesco MSCI Gl Tmbr (ARCX:CUT)</v>
    <v>39430</v>
    <v>21335</v>
  </rv>
  <rv s="4">
    <v>1599</v>
  </rv>
  <rv s="0">
    <v>https://www.bing.com/financeapi/forcetrigger?t=a25yoc&amp;q=XNAS%3aWOOD&amp;form=skydnc</v>
    <v>Learn more on Bing</v>
  </rv>
  <rv s="59">
    <v>en-US</v>
    <v>a25yoc</v>
    <v>268435456</v>
    <v>1</v>
    <v>Powered by Refinitiv</v>
    <v>178</v>
    <v>iShares:Gl Timber (XNAS:WOOD)</v>
    <v>94</v>
    <v>179</v>
    <v>Finance</v>
    <v>180</v>
    <v>88.479900000000001</v>
    <v>39.549999999999997</v>
    <v>0.87109999999999999</v>
    <v>0.61</v>
    <v>1.5010000000000002E-3</v>
    <v>7.0909999999999992E-3</v>
    <v>0.13</v>
    <v>USD</v>
    <v>Nasdaq Stock Market</v>
    <v>XNAS</v>
    <v>4.5999999999999999E-3</v>
    <v>86.8</v>
    <v>ETF</v>
    <v>44266.875035960154</v>
    <v>1601</v>
    <v>86.18</v>
    <v>323963559.23000002</v>
    <v>iShares:Gl Timber</v>
    <v>86.46</v>
    <v>86.02</v>
    <v>86.63</v>
    <v>86.76</v>
    <v>WOOD</v>
    <v>iShares:Gl Timber (XNAS:WOOD)</v>
    <v>32398</v>
    <v>44282</v>
  </rv>
  <rv s="4">
    <v>1602</v>
  </rv>
  <rv s="0">
    <v>http://en.wikipedia.org/wiki/AGCO</v>
    <v>Wikipedia</v>
  </rv>
  <rv s="1">
    <v>0</v>
    <v>1604</v>
  </rv>
  <rv s="2">
    <v>6</v>
    <v>https://www.bing.com/th?id=AMMS_5f48b6039a19ea5f681a9566f9987be8&amp;qlt=95</v>
    <v>1605</v>
    <v>0</v>
    <v>https://www.bing.com/images/search?form=xlimg&amp;q=agco</v>
    <v>Image of AGCO CORPORATION</v>
  </rv>
  <rv s="0">
    <v>https://www.bing.com/financeapi/forcetrigger?t=a1n1r7&amp;q=XNYS%3aAGCO&amp;form=skydnc</v>
    <v>Learn more on Bing</v>
  </rv>
  <rv s="24">
    <v>en-US</v>
    <v>a1n1r7</v>
    <v>268435456</v>
    <v>1</v>
    <v>Powered by Refinitiv</v>
    <v>66</v>
    <v>AGCO CORPORATION (XNYS:AGCO)</v>
    <v>3</v>
    <v>67</v>
    <v>Finance</v>
    <v>58</v>
    <v>139.61920000000001</v>
    <v>35.33</v>
    <v>1.3386</v>
    <v>1.43</v>
    <v>0</v>
    <v>1.0592999999999998E-2</v>
    <v>0</v>
    <v>USD</v>
    <v>AGCO Corporation is a manufacturer and distributor of agricultural equipment and related replacement parts. The Company sells a range of agricultural equipment, including tractors, combines, self-propelled sprayers, hay tools, forage equipment, seeding and tillage equipment, implements, and grain storage and protein production systems. The Company's segments are North America, South America, Europe/Middle East, and Asia/Pacific/Africa. The Company's products are marketed under various brands, including Challenger, Fendt, GSI, Massey Ferguson and Valtra. As of December 31, 2016, the Company distributed its products through over 3,000 independent dealers and distributors in more than 150 countries. In addition, the Company also provides retail and wholesale financing through its finance joint ventures with Cooperatieve Centrale Raiffeisen-Boerenleenbank B.A. (Rabobank). The Company's AGCO Power engines division produces diesel engines, gears and generating sets.</v>
    <v>21400</v>
    <v>New York Stock Exchange</v>
    <v>XNYS</v>
    <v>XNYS</v>
    <v>4205 River Green Pkwy, DULUTH, GA, 30096-2563 US</v>
    <v>139.61920000000001</v>
    <v>1606</v>
    <v>Machinery, Equipment &amp; Components</v>
    <v>Stock</v>
    <v>44267.000000057815</v>
    <v>1607</v>
    <v>135.41999999999999</v>
    <v>10153970000</v>
    <v>AGCO CORPORATION</v>
    <v>AGCO CORPORATION</v>
    <v>136.01</v>
    <v>24.147500000000001</v>
    <v>134.99</v>
    <v>136.41999999999999</v>
    <v>136.41999999999999</v>
    <v>75220140</v>
    <v>AGCO</v>
    <v>AGCO CORPORATION (XNYS:AGCO)</v>
    <v>475074</v>
    <v>655530</v>
    <v>1991</v>
  </rv>
  <rv s="4">
    <v>1608</v>
  </rv>
  <rv s="0">
    <v>http://en.wikipedia.org/wiki/Ametek</v>
    <v>Wikipedia</v>
  </rv>
  <rv s="1">
    <v>0</v>
    <v>1610</v>
  </rv>
  <rv s="2">
    <v>6</v>
    <v>https://www.bing.com/th?id=AMMS_1f450aabe535ecec3fd470e1bec08176&amp;qlt=95</v>
    <v>1611</v>
    <v>0</v>
    <v>https://www.bing.com/images/search?form=xlimg&amp;q=ametek</v>
    <v>Image of AMETEK, INC.</v>
  </rv>
  <rv s="0">
    <v>https://www.bing.com/financeapi/forcetrigger?t=a1ne3m&amp;q=XNYS%3aAME&amp;form=skydnc</v>
    <v>Learn more on Bing</v>
  </rv>
  <rv s="24">
    <v>en-US</v>
    <v>a1ne3m</v>
    <v>268435456</v>
    <v>1</v>
    <v>Powered by Refinitiv</v>
    <v>66</v>
    <v>AMETEK, INC. (XNYS:AME)</v>
    <v>3</v>
    <v>67</v>
    <v>Finance</v>
    <v>58</v>
    <v>125.81</v>
    <v>54.82</v>
    <v>1.3427</v>
    <v>-1.81</v>
    <v>0</v>
    <v>-1.4630000000000001E-2</v>
    <v>0</v>
    <v>USD</v>
    <v>AMETEK, Inc. (AMETEK), is a manufacturer of electronic instruments and electromechanical devices with operations in North America, Europe, Asia and South America. The Company markets its products across the world through two groups: the Electronic Instruments Group (EIG) and the Electromechanical Group (EMG). EIG provides designing and manufacturing of instruments for the process, power and industrial, and aerospace markets. EMG supplies precision motion control solutions, thermal management systems, specialty metals and electrical interconnects. Its end markets include aerospace and defense, medical, automation and other industrial markets.</v>
    <v>16500</v>
    <v>New York Stock Exchange</v>
    <v>XNYS</v>
    <v>XNYS</v>
    <v>1100 Cassatt Rd, PO Box 1764, BERWYN, PA, 19312-1177 US</v>
    <v>124.69</v>
    <v>1612</v>
    <v>Machinery, Equipment &amp; Components</v>
    <v>Stock</v>
    <v>44267.000000057815</v>
    <v>1613</v>
    <v>121.69</v>
    <v>28525370000</v>
    <v>AMETEK, INC.</v>
    <v>AMETEK, INC.</v>
    <v>123.69</v>
    <v>32.249899999999997</v>
    <v>123.72</v>
    <v>121.91</v>
    <v>121.91</v>
    <v>230563900</v>
    <v>AME</v>
    <v>AMETEK, INC. (XNYS:AME)</v>
    <v>1245295</v>
    <v>1087122</v>
    <v>1986</v>
  </rv>
  <rv s="4">
    <v>1614</v>
  </rv>
  <rv s="0">
    <v>https://www.bing.com/financeapi/forcetrigger?t=a282w7&amp;q=OTCM%3aAOMFF&amp;form=skydnc</v>
    <v>Learn more on Bing</v>
  </rv>
  <rv s="8">
    <v>en-US</v>
    <v>a282w7</v>
    <v>268435456</v>
    <v>1</v>
    <v>Powered by Refinitiv</v>
    <v>13</v>
    <v>Alstom SA (OTCM:AOMFF)</v>
    <v>8</v>
    <v>181</v>
    <v>Finance</v>
    <v>12</v>
    <v>59.075000000000003</v>
    <v>33.17</v>
    <v>0.72529999999999994</v>
    <v>-0.42</v>
    <v>-8.116E-3</v>
    <v>USD</v>
    <v>Alstom SA (Alstom) is a France-based manufacturer of infrastructures for rail transport sector. The Company’s offer includes a range of solutions including rolling stock, systems, services as well as signaling for passenger and freight railway transportation. The Company’s railway services include maintenance, modernization, management of spare parts, support and technical assistance services included. The Company’s railway infrastructures include infrastructures for the track laying, lines electrical power systems, electromechanical equipment, telecommunication devices and traveler information in station, terminals for automatic purchase of tickets, access to escalators, lifts for disabled, automatic landing doors on platforms, ventilation, air conditioning, and lighting systems, among others. Alstom markets its products and services worldwide.</v>
    <v>37575</v>
    <v>OTC Markets</v>
    <v>OTCM</v>
    <v>OTCM</v>
    <v>48, rue Albert Dhalenne, SAINT-OUEN, ILE-DE-FRANCE, 93400 FR</v>
    <v>52.26</v>
    <v>Machinery, Equipment &amp; Components</v>
    <v>Stock</v>
    <v>44267.048611111109</v>
    <v>1616</v>
    <v>51.33</v>
    <v>15909170000</v>
    <v>Alstom SA</v>
    <v>Alstom SA</v>
    <v>52.03</v>
    <v>25.880299999999998</v>
    <v>51.75</v>
    <v>51.33</v>
    <v>371189200</v>
    <v>AOMFF</v>
    <v>Alstom SA (OTCM:AOMFF)</v>
    <v>71</v>
    <v>1992</v>
  </rv>
  <rv s="4">
    <v>1617</v>
  </rv>
  <rv s="0">
    <v>http://en.wikipedia.org/wiki/A._O._Smith</v>
    <v>Wikipedia</v>
  </rv>
  <rv s="1">
    <v>0</v>
    <v>1619</v>
  </rv>
  <rv s="2">
    <v>6</v>
    <v>https://www.bing.com/th?id=AMMS_df1c544c08c6b2a0eff4af86bc01cdd4&amp;qlt=95</v>
    <v>1620</v>
    <v>0</v>
    <v>https://www.bing.com/images/search?form=xlimg&amp;q=a.+o.+smith</v>
    <v>Image of A. O. SMITH CORPORATION</v>
  </rv>
  <rv s="0">
    <v>https://www.bing.com/financeapi/forcetrigger?t=a1nkm7&amp;q=XNYS%3aAOS&amp;form=skydnc</v>
    <v>Learn more on Bing</v>
  </rv>
  <rv s="24">
    <v>en-US</v>
    <v>a1nkm7</v>
    <v>268435456</v>
    <v>1</v>
    <v>Powered by Refinitiv</v>
    <v>66</v>
    <v>A. O. SMITH CORPORATION (XNYS:AOS)</v>
    <v>3</v>
    <v>67</v>
    <v>Finance</v>
    <v>58</v>
    <v>65.5</v>
    <v>33.805</v>
    <v>1.0438000000000001</v>
    <v>-0.01</v>
    <v>3.078E-4</v>
    <v>-1.539E-4</v>
    <v>0.02</v>
    <v>USD</v>
    <v>A. O. Smith Corporation operates through two segments: North America and Rest of World. The Company's Rest of World segment primarily consists of China, Europe and India. Both segments manufacture and market comprehensive lines of residential and commercial gas, gas tankless and electric water heaters, as well as water treatment products. Both segments primarily manufacture and market in their respective regions of the world. Its North America segment manufactures and globally markets specialty commercial water heating equipment, condensing and non-condensing boilers and water systems tanks. It also manufactures and markets in-home air purification products in China. It serves residential and commercial end markets in North America with a range of products, which include water heaters, boilers and other. It supplies water heaters to the residential market in China with a broad product offering, including electric, gas, gas tankless, heat pump and solar units, as well as combi boilers.</v>
    <v>13900</v>
    <v>New York Stock Exchange</v>
    <v>XNYS</v>
    <v>XNYS</v>
    <v>11270 W Park Pl, MILWAUKEE, WI, 53224-3623 US</v>
    <v>65.5</v>
    <v>1621</v>
    <v>Machinery, Equipment &amp; Components</v>
    <v>Stock</v>
    <v>44267.000000080472</v>
    <v>1622</v>
    <v>64.850099999999998</v>
    <v>10500580000</v>
    <v>A. O. SMITH CORPORATION</v>
    <v>A. O. SMITH CORPORATION</v>
    <v>65.040000000000006</v>
    <v>30.599399999999999</v>
    <v>64.989999999999995</v>
    <v>64.98</v>
    <v>65</v>
    <v>161572300</v>
    <v>AOS</v>
    <v>A. O. SMITH CORPORATION (XNYS:AOS)</v>
    <v>1036572</v>
    <v>1126842</v>
    <v>1986</v>
  </rv>
  <rv s="4">
    <v>1623</v>
  </rv>
  <rv s="0">
    <v>https://www.bing.com/financeapi/forcetrigger?t=a23mh7&amp;q=XNYS%3aATCO&amp;form=skydnc</v>
    <v>Learn more on Bing</v>
  </rv>
  <rv s="21">
    <v>en-US</v>
    <v>a23mh7</v>
    <v>268435456</v>
    <v>1</v>
    <v>Powered by Refinitiv</v>
    <v>56</v>
    <v>ATLAS CORP. (XNYS:ATCO)</v>
    <v>8</v>
    <v>57</v>
    <v>Finance</v>
    <v>58</v>
    <v>14.83</v>
    <v>5.39</v>
    <v>1.1545000000000001</v>
    <v>0.14000000000000001</v>
    <v>3.4150000000000001E-3</v>
    <v>9.6550000000000004E-3</v>
    <v>0.05</v>
    <v>USD</v>
    <v>Atlas Corp is a global asset manager and operator. The Company operates through its subsidiaries, Seaspan Corp (Seaspan) and APR Energy. Seaspan is an independent charter owner and operator of containerships with integrated ship management services. Seaspan’s operating fleet consists of approximately 118 vessels. The Company, through APR Energy, provides power and mobile power solutions. It builds, owns and operates power plants. Its power solutions include interim power, long-term power and power services. Its mobile technology solutions include mobile gas turbines, gensets, solar hybrid and long-term technologies. It offers customized solutions, including flexible plant design, fast-track installation, balance of plant, and decommissioning.</v>
    <v>4400</v>
    <v>New York Stock Exchange</v>
    <v>XNYS</v>
    <v>XNYS</v>
    <v>2600-200 Granville Street, VANCOUVER, BC, V6C 1S4 CA</v>
    <v>14.83</v>
    <v>Freight &amp; Logistics Services</v>
    <v>Stock</v>
    <v>44266.939253865625</v>
    <v>1625</v>
    <v>14.29</v>
    <v>3577767000</v>
    <v>ATLAS CORP.</v>
    <v>ATLAS CORP.</v>
    <v>14.6</v>
    <v>28.7059</v>
    <v>14.5</v>
    <v>14.64</v>
    <v>14.69</v>
    <v>246742500</v>
    <v>ATCO</v>
    <v>ATLAS CORP. (XNYS:ATCO)</v>
    <v>850253</v>
    <v>739922</v>
    <v>2005</v>
  </rv>
  <rv s="4">
    <v>1626</v>
  </rv>
  <rv s="0">
    <v>http://en.wikipedia.org/wiki/Ballard_Power_Systems</v>
    <v>Wikipedia</v>
  </rv>
  <rv s="1">
    <v>0</v>
    <v>1628</v>
  </rv>
  <rv s="2">
    <v>6</v>
    <v>https://www.bing.com/th?id=AMMS_419ee276ddda85f8bb80108c466b2a90&amp;qlt=95</v>
    <v>1629</v>
    <v>0</v>
    <v>https://www.bing.com/images/search?form=xlimg&amp;q=ballard+power+systems</v>
    <v>Image of BALLARD POWER SYSTEMS INC.</v>
  </rv>
  <rv s="0">
    <v>https://www.bing.com/financeapi/forcetrigger?t=a1oldm&amp;q=XNAS%3aBLDP&amp;form=skydnc</v>
    <v>Learn more on Bing</v>
  </rv>
  <rv s="44">
    <v>en-US</v>
    <v>a1oldm</v>
    <v>268435456</v>
    <v>1</v>
    <v>Powered by Refinitiv</v>
    <v>124</v>
    <v>BALLARD POWER SYSTEMS INC. (XNAS:BLDP)</v>
    <v>3</v>
    <v>125</v>
    <v>Finance</v>
    <v>58</v>
    <v>42.28</v>
    <v>6.95</v>
    <v>1.8365</v>
    <v>2.64</v>
    <v>6.5059999999999996E-3</v>
    <v>0.11238799999999999</v>
    <v>0.17</v>
    <v>USD</v>
    <v>Ballard Power Systems Inc is a Canada-based proton exchange membrane (PEM) fuel cell products designer. The Company's principal business is the design, development, manufacture, sale and service of PEM fuel cell products for a variety of applications, focusing on its power product markets of Heavy-Duty Motive, Portable Power, Material Handling and Backup Power, as well as the delivery of Technology Solutions, including engineering services and the license and sale of its intellectual property portfolio and fundamental knowledge for a variety of fuel cell applications.</v>
    <v>703</v>
    <v>Nasdaq Stock Market</v>
    <v>XNAS</v>
    <v>XNAS</v>
    <v>9000 Glenlyon Pky, BURNABY, BC, V5J 5J8 CA</v>
    <v>26.28</v>
    <v>1630</v>
    <v>Renewable Energy</v>
    <v>Stock</v>
    <v>44266.968825995311</v>
    <v>1631</v>
    <v>23.31</v>
    <v>8341536000</v>
    <v>BALLARD POWER SYSTEMS INC.</v>
    <v>BALLARD POWER SYSTEMS INC.</v>
    <v>24.395</v>
    <v>23.49</v>
    <v>26.13</v>
    <v>26.3</v>
    <v>281902600</v>
    <v>BLDP</v>
    <v>BALLARD POWER SYSTEMS INC. (XNAS:BLDP)</v>
    <v>11522038</v>
    <v>7373639</v>
    <v>2016</v>
  </rv>
  <rv s="4">
    <v>1632</v>
  </rv>
  <rv s="0">
    <v>http://en.wikipedia.org/wiki/Caterpillar_Inc.</v>
    <v>Wikipedia</v>
  </rv>
  <rv s="1">
    <v>0</v>
    <v>1634</v>
  </rv>
  <rv s="2">
    <v>6</v>
    <v>https://www.bing.com/th?id=AMMS_5f946e09982396613622ebabae1bd253&amp;qlt=95</v>
    <v>1635</v>
    <v>0</v>
    <v>https://www.bing.com/images/search?form=xlimg&amp;q=caterpillar+inc.</v>
    <v>Image of CATERPILLAR INC.</v>
  </rv>
  <rv s="0">
    <v>https://www.bing.com/financeapi/forcetrigger?t=a1p7zr&amp;q=XNYS%3aCAT&amp;form=skydnc</v>
    <v>Learn more on Bing</v>
  </rv>
  <rv s="24">
    <v>en-US</v>
    <v>a1p7zr</v>
    <v>268435456</v>
    <v>1</v>
    <v>Powered by Refinitiv</v>
    <v>66</v>
    <v>CATERPILLAR INC. (XNYS:CAT)</v>
    <v>3</v>
    <v>67</v>
    <v>Finance</v>
    <v>58</v>
    <v>226.67</v>
    <v>87.5</v>
    <v>0.9365</v>
    <v>-1.3</v>
    <v>-1.047E-3</v>
    <v>-5.8809999999999999E-3</v>
    <v>-0.23</v>
    <v>USD</v>
    <v>Caterpillar Inc. is a manufacturer of construction and mining equipment, diesel and natural gas engines, industrial gas turbines and diesel-electric locomotives. The Company operates through segments, including Construction Industries, which is engaged in supporting customers using machinery in infrastructure, forestry and building construction; Resource Industries, which is engaged in supporting customers using machinery in mining, quarry, waste and material handling applications; Energy &amp; Transportation, which supports customers in oil and gas, power generation, marine, rail and industrial applications, including Cat machines; Financial Products segment, which provides financing and related services, and All Other operating segments, which includes activities, such as product management and development, and manufacturing of filters and fluids, undercarriage, tires and rims, ground engaging tools, fluid transfer products, and sealing and connecting components for Cat products.</v>
    <v>97300</v>
    <v>New York Stock Exchange</v>
    <v>XNYS</v>
    <v>XNYS</v>
    <v>510 Lake Cook Rd Ste 100, DEERFIELD, IL, 60015-4971 US</v>
    <v>223.6</v>
    <v>1636</v>
    <v>Machinery, Equipment &amp; Components</v>
    <v>Stock</v>
    <v>44267.040961712497</v>
    <v>1637</v>
    <v>219.15</v>
    <v>120544900000</v>
    <v>CATERPILLAR INC.</v>
    <v>CATERPILLAR INC.</v>
    <v>223</v>
    <v>41.342500000000001</v>
    <v>221.06</v>
    <v>219.76</v>
    <v>219.53</v>
    <v>545303800</v>
    <v>CAT</v>
    <v>CATERPILLAR INC. (XNYS:CAT)</v>
    <v>2960018</v>
    <v>3163908</v>
    <v>1986</v>
  </rv>
  <rv s="4">
    <v>1638</v>
  </rv>
  <rv s="0">
    <v>http://zh.wikipedia.org/wiki/康明斯</v>
    <v>Wikipedia</v>
  </rv>
  <rv s="1">
    <v>0</v>
    <v>1640</v>
  </rv>
  <rv s="2">
    <v>6</v>
    <v>https://www.bing.com/th?id=AMMS_ad0e90ef301b80f9de5b17f638db1961&amp;qlt=95</v>
    <v>1641</v>
    <v>0</v>
    <v>https://www.bing.com/images/search?form=xlimg&amp;q=cummins</v>
    <v>Image of CUMMINS INC.</v>
  </rv>
  <rv s="0">
    <v>https://www.bing.com/financeapi/forcetrigger?t=a1pxec&amp;q=XNYS%3aCMI&amp;form=skydnc</v>
    <v>Learn more on Bing</v>
  </rv>
  <rv s="24">
    <v>en-US</v>
    <v>a1pxec</v>
    <v>268435456</v>
    <v>1</v>
    <v>Powered by Refinitiv</v>
    <v>66</v>
    <v>CUMMINS INC. (XNYS:CMI)</v>
    <v>3</v>
    <v>67</v>
    <v>Finance</v>
    <v>58</v>
    <v>274.06</v>
    <v>101.02500000000001</v>
    <v>1.1181000000000001</v>
    <v>-3.33</v>
    <v>-7.4129999999999997E-4</v>
    <v>-1.2192000000000001E-2</v>
    <v>-0.2</v>
    <v>USD</v>
    <v>Cummins Inc. designs, manufactures, distributes and services diesel and natural gas engines and engine-related component products. The Company's segments include Engine, Distribution, Components and Power Systems. The Engine segment manufactures and markets a range of diesel and natural gas powered engines under the Cummins brand name, as well as certain customer brand names, for the heavy and medium-duty truck, bus, recreational vehicle (RV), light-duty automotive and agricultural markets. The Distribution segment consists of the product lines, which service and/or distribute a range of products and services, including parts, engines, power generation and service. The Components segment supplies products, including aftertreatment systems, turbochargers, filtration products and fuel systems for commercial diesel applications. The Power Systems segment consists of businesses, including Power generation, Industrial and Generator technologies.</v>
    <v>57825</v>
    <v>New York Stock Exchange</v>
    <v>XNYS</v>
    <v>XNYS</v>
    <v>PO Box 3005, 500 Jackson St, COLUMBUS, IN, 47202-3005 US</v>
    <v>273.81</v>
    <v>1642</v>
    <v>Automobiles &amp; Auto Parts</v>
    <v>Stock</v>
    <v>44267.028879467187</v>
    <v>1643</v>
    <v>269.43</v>
    <v>40329710000</v>
    <v>CUMMINS INC.</v>
    <v>CUMMINS INC.</v>
    <v>272.81</v>
    <v>22.485800000000001</v>
    <v>273.13</v>
    <v>269.8</v>
    <v>269.60000000000002</v>
    <v>147657600</v>
    <v>CMI</v>
    <v>CUMMINS INC. (XNYS:CMI)</v>
    <v>888782</v>
    <v>1068587</v>
    <v>1919</v>
  </rv>
  <rv s="4">
    <v>1644</v>
  </rv>
  <rv s="0">
    <v>http://en.wikipedia.org/wiki/CNH_Industrial</v>
    <v>Wikipedia</v>
  </rv>
  <rv s="1">
    <v>0</v>
    <v>1646</v>
  </rv>
  <rv s="2">
    <v>6</v>
    <v>https://www.bing.com/th?id=AMMS_629a1020711ab63f08584c27eabd3046&amp;qlt=95</v>
    <v>1647</v>
    <v>0</v>
    <v>https://www.bing.com/images/search?form=xlimg&amp;q=cnh+industrial</v>
    <v>Image of CNH Industrial NV</v>
  </rv>
  <rv s="0">
    <v>https://www.bing.com/financeapi/forcetrigger?t=a1q13m&amp;q=XNYS%3aCNHI&amp;form=skydnc</v>
    <v>Learn more on Bing</v>
  </rv>
  <rv s="27">
    <v>en-US</v>
    <v>a1q13m</v>
    <v>268435456</v>
    <v>1</v>
    <v>Powered by Refinitiv</v>
    <v>72</v>
    <v>CNH Industrial NV (XNYS:CNHI)</v>
    <v>3</v>
    <v>147</v>
    <v>Finance</v>
    <v>58</v>
    <v>15.865</v>
    <v>5.0599999999999996</v>
    <v>1.2171000000000001</v>
    <v>0</v>
    <v>0</v>
    <v>0</v>
    <v>0</v>
    <v>USD</v>
    <v>CNH Industrial N.V. is a capital goods company. The Company is engaged in the design, production, marketing, sale and financing of agricultural and construction equipment, commercial vehicles, buses and specialty vehicles for firefighting, defense and other uses, as well as engines, transmissions and axles for vehicles and engines under marine and power generation applications. Its segments include Agricultural Equipment, which designs, manufactures and distributes farm machinery and implements; Construction Equipment, which designs, manufactures and distributes construction equipment; Commercial Vehicles, which designs, produces and sells a range of light, medium and heavy vehicles for the transportation and distribution of goods; Powertrain, which designs, manufactures and offers a range of propulsion and transmission systems, and axles for on- and off-road applications, and Financial Services, which offers a range of financial services to dealers and customers.</v>
    <v>64016</v>
    <v>New York Stock Exchange</v>
    <v>XNYS</v>
    <v>XNYS</v>
    <v>25 St. James's Street, LONDON, UNITED KINGDOM-NA, SW1A 1HA GB</v>
    <v>15.58</v>
    <v>1648</v>
    <v>Machinery, Equipment &amp; Components</v>
    <v>Stock</v>
    <v>44266.980485914064</v>
    <v>1649</v>
    <v>15.414999999999999</v>
    <v>17635640000</v>
    <v>CNH Industrial NV</v>
    <v>CNH Industrial NV</v>
    <v>15.51</v>
    <v>0</v>
    <v>15.54</v>
    <v>15.54</v>
    <v>15.54</v>
    <v>1364400000</v>
    <v>CNHI</v>
    <v>CNH Industrial NV (XNYS:CNHI)</v>
    <v>2290041</v>
    <v>3085634</v>
  </rv>
  <rv s="4">
    <v>1650</v>
  </rv>
  <rv s="0">
    <v>http://en.wikipedia.org/wiki/Curtiss-Wright</v>
    <v>Wikipedia</v>
  </rv>
  <rv s="1">
    <v>0</v>
    <v>1652</v>
  </rv>
  <rv s="2">
    <v>6</v>
    <v>https://www.bing.com/th?id=AMMS_bcf48c11058ecb028a46169b216fc34d&amp;qlt=95</v>
    <v>1653</v>
    <v>0</v>
    <v>https://www.bing.com/images/search?form=xlimg&amp;q=curtiss-wright</v>
    <v>Image of CURTISS-WRIGHT CORPORATION</v>
  </rv>
  <rv s="0">
    <v>https://www.bing.com/financeapi/forcetrigger?t=a1qm5r&amp;q=XNYS%3aCW&amp;form=skydnc</v>
    <v>Learn more on Bing</v>
  </rv>
  <rv s="24">
    <v>en-US</v>
    <v>a1qm5r</v>
    <v>268435456</v>
    <v>1</v>
    <v>Powered by Refinitiv</v>
    <v>66</v>
    <v>CURTISS-WRIGHT CORPORATION (XNYS:CW)</v>
    <v>3</v>
    <v>67</v>
    <v>Finance</v>
    <v>58</v>
    <v>122.62</v>
    <v>70.56</v>
    <v>1.6185</v>
    <v>-0.1</v>
    <v>0</v>
    <v>-8.3409999999999995E-4</v>
    <v>0</v>
    <v>USD</v>
    <v>Curtiss-Wright Corporation is a manufacturing and service company that designs, manufactures, and overhauls precision components and provides engineered products and services to the aerospace, defense, power generation and general industrial markets. The Company operates through three segments: Commercial/Industrial, Defense and Power. The Commercial/Industrial segment's products include electronic throttle control devices and transmission shifters, electro-mechanical actuation control components, valves, and surface technology services. The Defense segment's products include commercial off-the-shelf (COTS) embedded computing board level modules, turret aiming and stabilization products, weapons handling systems, avionics and electronics, flight test equipment, and aircraft data management solutions. The Power segment's products include a range of hardware, pumps, valves, fastening systems, specialized containment doors, airlock hatches and spent fuel management products.</v>
    <v>8200</v>
    <v>New York Stock Exchange</v>
    <v>XNYS</v>
    <v>XNYS</v>
    <v>130 Harbour Place Dr Ste 300, DAVIDSON, NC, 28036-7442 US</v>
    <v>122.62</v>
    <v>1654</v>
    <v>Aerospace &amp; Defense</v>
    <v>Stock</v>
    <v>44266.9153878125</v>
    <v>1655</v>
    <v>119.605</v>
    <v>4908079000</v>
    <v>CURTISS-WRIGHT CORPORATION</v>
    <v>CURTISS-WRIGHT CORPORATION</v>
    <v>120.48</v>
    <v>24.9526</v>
    <v>119.89</v>
    <v>119.79</v>
    <v>119.79</v>
    <v>40938180</v>
    <v>CW</v>
    <v>CURTISS-WRIGHT CORPORATION (XNYS:CW)</v>
    <v>232681</v>
    <v>216547</v>
    <v>1929</v>
  </rv>
  <rv s="4">
    <v>1656</v>
  </rv>
  <rv s="0">
    <v>https://www.bing.com/financeapi/forcetrigger?t=a1qt6h&amp;q=XNYS%3aDCI&amp;form=skydnc</v>
    <v>Learn more on Bing</v>
  </rv>
  <rv s="21">
    <v>en-US</v>
    <v>a1qt6h</v>
    <v>268435456</v>
    <v>1</v>
    <v>Powered by Refinitiv</v>
    <v>56</v>
    <v>DONALDSON COMPANY, INC. (XNYS:DCI)</v>
    <v>8</v>
    <v>57</v>
    <v>Finance</v>
    <v>58</v>
    <v>62.7</v>
    <v>31.08</v>
    <v>1.3361000000000001</v>
    <v>-0.22</v>
    <v>0</v>
    <v>-3.5980000000000001E-3</v>
    <v>0</v>
    <v>USD</v>
    <v>Donaldson Company, Inc. is a manufacturer of filtration systems and replacement parts. The Company's segments include Engine Products, Industrial Products and Corporate. The Company's products are manufactured at approximately 44 plants around the world and through three joint ventures. The Company offers its products under the Ultra-Web, PowerCore and Donaldson brands. The Engine Products segment sells its products to original equipment manufacturers (OEMs) in the construction, mining, agriculture, aerospace, defense and truck end-markets and to independent distributors, OEM dealer networks, private label accounts and large equipment fleets. The Industrial Products segment sells to various industrial dealers, distributors, OEMs of gas-fired turbines and OEMs and end users requiring clean air. Its products include dust, fume and mist collectors, compressed air purification systems, air filtration systems for gas turbines and polytetrafluoroethylene (PTFE) membrane-based products.</v>
    <v>12400</v>
    <v>New York Stock Exchange</v>
    <v>XNYS</v>
    <v>XNYS</v>
    <v>1400 W 94th St, MINNEAPOLIS, MN, 55431-2301 US</v>
    <v>61.72</v>
    <v>Professional &amp; Commercial Services</v>
    <v>Stock</v>
    <v>44267.000000034372</v>
    <v>1658</v>
    <v>60.7</v>
    <v>7711193000</v>
    <v>DONALDSON COMPANY, INC.</v>
    <v>DONALDSON COMPANY, INC.</v>
    <v>61.31</v>
    <v>31.7224</v>
    <v>61.14</v>
    <v>60.92</v>
    <v>60.92</v>
    <v>126123600</v>
    <v>DCI</v>
    <v>DONALDSON COMPANY, INC. (XNYS:DCI)</v>
    <v>200633</v>
    <v>445636</v>
    <v>1936</v>
  </rv>
  <rv s="4">
    <v>1659</v>
  </rv>
  <rv s="0">
    <v>http://ko.wikipedia.org/wiki/디어_앤_컴파니</v>
    <v>Wikipedia</v>
  </rv>
  <rv s="1">
    <v>172</v>
    <v>1661</v>
  </rv>
  <rv s="2">
    <v>6</v>
    <v>https://www.bing.com/th?id=AMMS_0ddddd97f5e65607e2665d877387f12d&amp;qlt=95</v>
    <v>1662</v>
    <v>0</v>
    <v>https://www.bing.com/images/search?form=xlimg&amp;q=john+deere</v>
    <v>Image of DEERE &amp; COMPANY</v>
  </rv>
  <rv s="0">
    <v>https://www.bing.com/financeapi/forcetrigger?t=a1qvjc&amp;q=XNYS%3aDE&amp;form=skydnc</v>
    <v>Learn more on Bing</v>
  </rv>
  <rv s="24">
    <v>en-US</v>
    <v>a1qvjc</v>
    <v>268435456</v>
    <v>1</v>
    <v>Powered by Refinitiv</v>
    <v>66</v>
    <v>DEERE &amp; COMPANY (XNYS:DE)</v>
    <v>3</v>
    <v>67</v>
    <v>Finance</v>
    <v>61</v>
    <v>366.79500000000002</v>
    <v>106.14</v>
    <v>1.0656000000000001</v>
    <v>2.92</v>
    <v>9.8860000000000007E-4</v>
    <v>8.0840000000000009E-3</v>
    <v>0.36</v>
    <v>USD</v>
    <v>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provides a line of construction equipment, and forestry machines and attachments available in the world. The construction and forestry segment is also engaged in providing fleet management telematics solutions.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v>
    <v>69600</v>
    <v>New York Stock Exchange</v>
    <v>XNYS</v>
    <v>XNYS</v>
    <v>1 John Deere Pl, MOLINE, IL, 61265-8098 US</v>
    <v>366.79500000000002</v>
    <v>1663</v>
    <v>Machinery, Equipment &amp; Components</v>
    <v>Stock</v>
    <v>44266.995699293751</v>
    <v>1664</v>
    <v>360.9</v>
    <v>113220400000</v>
    <v>DEERE &amp; COMPANY</v>
    <v>DEERE &amp; COMPANY</v>
    <v>365</v>
    <v>33.340299999999999</v>
    <v>361.22</v>
    <v>364.14</v>
    <v>364.5</v>
    <v>313438900</v>
    <v>DE</v>
    <v>DEERE &amp; COMPANY (XNYS:DE)</v>
    <v>1675846</v>
    <v>1987821</v>
    <v>1958</v>
  </rv>
  <rv s="4">
    <v>1665</v>
  </rv>
  <rv s="0">
    <v>https://www.bing.com/financeapi/forcetrigger?t=a1r8ur&amp;q=XNYS%3aDOV&amp;form=skydnc</v>
    <v>Learn more on Bing</v>
  </rv>
  <rv s="21">
    <v>en-US</v>
    <v>a1r8ur</v>
    <v>268435456</v>
    <v>1</v>
    <v>Powered by Refinitiv</v>
    <v>56</v>
    <v>DOVER CORPORATION (XNYS:DOV)</v>
    <v>8</v>
    <v>57</v>
    <v>Finance</v>
    <v>58</v>
    <v>134.88</v>
    <v>62.95</v>
    <v>1.3541000000000001</v>
    <v>0.79</v>
    <v>0</v>
    <v>5.9370000000000004E-3</v>
    <v>0</v>
    <v>USD</v>
    <v>Dover Corporation is a diversified global manufacturer, delivering equipment and components, specialty systems, consumable supplies, software and digital solutions and support services. The Company operates through five segments: Engineered Products, Fueling Solutions, Imaging &amp; Identification, Pumps &amp; Process Solutions, and Refrigeration &amp; Food Equipment. Engineered Products segment is a provider of a range of products, software and services that have customer applications across several markets, including aftermarket vehicle service, solid waste handling, industrial automation, aerospace and defense, industrial winch and hoist, and fluid dispensing. Fueling Solutions segment provides components, equipment and software and service solutions enabling transport of fuels and other hazardous fluids along the supply chain, as well as operation of retail fueling, and vehicle wash establishments.</v>
    <v>23000</v>
    <v>New York Stock Exchange</v>
    <v>XNYS</v>
    <v>XNYS</v>
    <v>3005 Highland Pkwy Ste 200, DOWNERS GROVE, IL, 60515-5655 US</v>
    <v>134.88</v>
    <v>Machinery, Equipment &amp; Components</v>
    <v>Stock</v>
    <v>44267.000000022657</v>
    <v>1667</v>
    <v>132.5</v>
    <v>19115410000</v>
    <v>DOVER CORPORATION</v>
    <v>DOVER CORPORATION</v>
    <v>132.96</v>
    <v>28.488399999999999</v>
    <v>133.07</v>
    <v>133.86000000000001</v>
    <v>133.86000000000001</v>
    <v>143649200</v>
    <v>DOV</v>
    <v>DOVER CORPORATION (XNYS:DOV)</v>
    <v>729072</v>
    <v>734331</v>
    <v>1947</v>
  </rv>
  <rv s="4">
    <v>1668</v>
  </rv>
  <rv s="0">
    <v>http://ja.wikipedia.org/wiki/エマソン・エレクトリック</v>
    <v>Wikipedia</v>
  </rv>
  <rv s="1">
    <v>150</v>
    <v>1670</v>
  </rv>
  <rv s="2">
    <v>6</v>
    <v>https://www.bing.com/th?id=AMMS_ef225299b97dd69abe104edb05aa4ba9&amp;qlt=95</v>
    <v>1671</v>
    <v>0</v>
    <v>https://www.bing.com/images/search?form=xlimg&amp;q=emerson+electric</v>
    <v>Image of EMERSON ELECTRIC CO.</v>
  </rv>
  <rv s="0">
    <v>https://www.bing.com/financeapi/forcetrigger?t=a1ry3m&amp;q=XNYS%3aEMR&amp;form=skydnc</v>
    <v>Learn more on Bing</v>
  </rv>
  <rv s="24">
    <v>en-US</v>
    <v>a1ry3m</v>
    <v>268435456</v>
    <v>1</v>
    <v>Powered by Refinitiv</v>
    <v>66</v>
    <v>EMERSON ELECTRIC CO. (XNYS:EMR)</v>
    <v>3</v>
    <v>67</v>
    <v>Finance</v>
    <v>58</v>
    <v>93.38</v>
    <v>37.75</v>
    <v>1.5791999999999999</v>
    <v>-0.41</v>
    <v>0</v>
    <v>-4.47E-3</v>
    <v>0</v>
    <v>USD</v>
    <v>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v>
    <v>83500</v>
    <v>New York Stock Exchange</v>
    <v>XNYS</v>
    <v>XNYS</v>
    <v>Po Box 4100, 8000 W Florissant Ave, ST. LOUIS, MO, 63136-8506 US</v>
    <v>92.75</v>
    <v>1672</v>
    <v>Machinery, Equipment &amp; Components</v>
    <v>Stock</v>
    <v>44267.031432603908</v>
    <v>1673</v>
    <v>91.02</v>
    <v>55034720000</v>
    <v>EMERSON ELECTRIC CO.</v>
    <v>EMERSON ELECTRIC CO.</v>
    <v>92.04</v>
    <v>26.443100000000001</v>
    <v>91.72</v>
    <v>91.31</v>
    <v>91.31</v>
    <v>600029700</v>
    <v>EMR</v>
    <v>EMERSON ELECTRIC CO. (XNYS:EMR)</v>
    <v>2660048</v>
    <v>2768780</v>
    <v>1890</v>
  </rv>
  <rv s="4">
    <v>1674</v>
  </rv>
  <rv s="0">
    <v>https://www.bing.com/financeapi/forcetrigger?t=a1s2ww&amp;q=ARCX%3aEPI&amp;form=skydnc</v>
    <v>Learn more on Bing</v>
  </rv>
  <rv s="59">
    <v>en-US</v>
    <v>a1s2ww</v>
    <v>268435456</v>
    <v>1</v>
    <v>Powered by Refinitiv</v>
    <v>178</v>
    <v>WisdomTree:India Earns (ARCX:EPI)</v>
    <v>94</v>
    <v>179</v>
    <v>Finance</v>
    <v>96</v>
    <v>32.880000000000003</v>
    <v>14.05</v>
    <v>1.0878000000000001</v>
    <v>0.39</v>
    <v>3.6570000000000001E-3</v>
    <v>1.2030000000000001E-2</v>
    <v>0.12</v>
    <v>USD</v>
    <v>NYSE Arca</v>
    <v>ARCX</v>
    <v>8.3000000000000001E-3</v>
    <v>32.880000000000003</v>
    <v>ETF</v>
    <v>44267.041666724217</v>
    <v>1676</v>
    <v>32.64</v>
    <v>773738416.42999995</v>
    <v>WisdomTree:India Earns</v>
    <v>32.72</v>
    <v>32.42</v>
    <v>32.81</v>
    <v>32.93</v>
    <v>EPI</v>
    <v>WisdomTree:India Earns (ARCX:EPI)</v>
    <v>595767</v>
    <v>768965</v>
  </rv>
  <rv s="4">
    <v>1677</v>
  </rv>
  <rv s="0">
    <v>http://en.wikipedia.org/wiki/Eaton_Corporation</v>
    <v>Wikipedia</v>
  </rv>
  <rv s="1">
    <v>0</v>
    <v>1679</v>
  </rv>
  <rv s="2">
    <v>6</v>
    <v>https://www.bing.com/th?id=AMMS_14ad49c25a18dfc708edac82950da0d6&amp;qlt=95</v>
    <v>1680</v>
    <v>0</v>
    <v>https://www.bing.com/images/search?form=xlimg&amp;q=eaton+corporation</v>
    <v>Image of EATON CORPORATION PUBLIC LIMITED COMPANY</v>
  </rv>
  <rv s="0">
    <v>https://www.bing.com/financeapi/forcetrigger?t=a1safr&amp;q=XNYS%3aETN&amp;form=skydnc</v>
    <v>Learn more on Bing</v>
  </rv>
  <rv s="24">
    <v>en-US</v>
    <v>a1safr</v>
    <v>268435456</v>
    <v>1</v>
    <v>Powered by Refinitiv</v>
    <v>66</v>
    <v>EATON CORPORATION PUBLIC LIMITED COMPANY (XNYS:ETN)</v>
    <v>3</v>
    <v>67</v>
    <v>Finance</v>
    <v>58</v>
    <v>141.37029999999999</v>
    <v>56.414999999999999</v>
    <v>1.1554</v>
    <v>-0.04</v>
    <v>-4.3100000000000001E-4</v>
    <v>-2.8729999999999999E-4</v>
    <v>-0.06</v>
    <v>USD</v>
    <v>Eaton Corporation plc (Eaton) is a power management company. The Company provides solutions that help its customers manage electrical, hydraulic and mechanical power. Its segments include Electrical Products, Electrical Systems and Services, Hydraulics, Aerospace and Vehicle. The Electrical Products segment consists of electrical components, industrial components, residential products, single phase power quality, fire detection, wiring devices, structural support systems and circuit protection. The Hydraulics segment offers hydraulics components, systems and services for industrial and mobile equipment. The Aerospace segment is a supplier of aerospace fuel, hydraulics, and pneumatic systems for commercial and military use. The Vehicle segment engages in the design, manufacture, marketing and supply of drivetrain, powertrain systems and critical components for cars, light trucks and commercial vehicles.</v>
    <v>92000</v>
    <v>New York Stock Exchange</v>
    <v>XNYS</v>
    <v>XNYS</v>
    <v>Eaton Hse, 30 Pembroke Road, DUBLIN, IRELAND-NA IE</v>
    <v>141.37029999999999</v>
    <v>1681</v>
    <v>Machinery, Equipment &amp; Components</v>
    <v>Stock</v>
    <v>44266.99458071719</v>
    <v>1682</v>
    <v>138.96</v>
    <v>55435430000</v>
    <v>EATON CORPORATION PUBLIC LIMITED COMPANY</v>
    <v>EATON CORPORATION PUBLIC LIMITED COMPANY</v>
    <v>139.58000000000001</v>
    <v>39.947800000000001</v>
    <v>139.25</v>
    <v>139.21</v>
    <v>139.15</v>
    <v>398100000</v>
    <v>ETN</v>
    <v>EATON CORPORATION PUBLIC LIMITED COMPANY (XNYS:ETN)</v>
    <v>1844942</v>
    <v>2363915</v>
    <v>2012</v>
  </rv>
  <rv s="4">
    <v>1683</v>
  </rv>
  <rv s="0">
    <v>https://www.bing.com/financeapi/forcetrigger?t=a2gcrw&amp;q=OTCM%3aFANUF&amp;form=skydnc</v>
    <v>Learn more on Bing</v>
  </rv>
  <rv s="47">
    <v>en-US</v>
    <v>a2gcrw</v>
    <v>268435456</v>
    <v>1</v>
    <v>Powered by Refinitiv</v>
    <v>139</v>
    <v>FANUC CORPORATION (OTCM:FANUF)</v>
    <v>8</v>
    <v>140</v>
    <v>Finance</v>
    <v>87</v>
    <v>285.5</v>
    <v>110.96</v>
    <v>1.1295999999999999</v>
    <v>6</v>
    <v>-8.3429999999999997E-3</v>
    <v>2.4948000000000001E-2</v>
    <v>-2.0566</v>
    <v>USD</v>
    <v>FANUC CORPORATION is a Japan-based manufacturing company mainly engaged in the provision of factory automation (FA) machinery. The FA business is engaged in the development, manufacture and sale of FA products, such as computer numeric control (CNC) systems and laser products. The Robot business is engaged in the development, manufacture and sale of robot systems and other robotic products. The Robot Machine business is engaged in the development, manufacture and sale of robodrill, roboshot, robocut and robonano products.</v>
    <v>8164</v>
    <v>OTC Markets</v>
    <v>OTCM</v>
    <v>OTCM</v>
    <v>3850, Furubaba, Shibokusa, Oshino-mura, MINAMITSURU-GUN, YAMANASHI-KEN, 401-0597 JP</v>
    <v>246.5</v>
    <v>Machinery, Equipment &amp; Components</v>
    <v>Stock</v>
    <v>44267.048611111109</v>
    <v>1685</v>
    <v>245.92</v>
    <v>5301465000000</v>
    <v>FANUC CORPORATION</v>
    <v>FANUC CORPORATION</v>
    <v>245.92</v>
    <v>67.623500000000007</v>
    <v>240.5</v>
    <v>246.5</v>
    <v>244.4434</v>
    <v>201922100</v>
    <v>FANUF</v>
    <v>FANUC CORPORATION (OTCM:FANUF)</v>
    <v>527</v>
    <v>1972</v>
  </rv>
  <rv s="4">
    <v>1686</v>
  </rv>
  <rv s="0">
    <v>http://en.wikipedia.org/wiki/Flowserve</v>
    <v>Wikipedia</v>
  </rv>
  <rv s="1">
    <v>0</v>
    <v>1688</v>
  </rv>
  <rv s="2">
    <v>6</v>
    <v>https://www.bing.com/th?id=AMMS_d8840a421ddd8ea89b1b44a1b103b49a&amp;qlt=95</v>
    <v>1689</v>
    <v>0</v>
    <v>https://www.bing.com/images/search?form=xlimg&amp;q=flowserve</v>
    <v>Image of FLOWSERVE CORPORATION</v>
  </rv>
  <rv s="0">
    <v>https://www.bing.com/financeapi/forcetrigger?t=a1t34c&amp;q=XNYS%3aFLS&amp;form=skydnc</v>
    <v>Learn more on Bing</v>
  </rv>
  <rv s="24">
    <v>en-US</v>
    <v>a1t34c</v>
    <v>268435456</v>
    <v>1</v>
    <v>Powered by Refinitiv</v>
    <v>66</v>
    <v>FLOWSERVE CORPORATION (XNYS:FLS)</v>
    <v>3</v>
    <v>67</v>
    <v>Finance</v>
    <v>58</v>
    <v>42.14</v>
    <v>18.98</v>
    <v>1.8164</v>
    <v>0.49</v>
    <v>-7.5960000000000003E-3</v>
    <v>1.2153000000000001E-2</v>
    <v>-0.31</v>
    <v>USD</v>
    <v>Flowserve Corporation is a manufacturer and aftermarket service provider of flow control systems. The Company's segments include Engineered Product Division, Industrial Product Division and Flow Control Division. Its geographic segments include North America, Europe, Asia Pacific, Middle East and Africa, and Latin America. It develops and manufactures precision-engineered flow control equipment integral to the movement, control and protection of the flow of materials in its customer's critical processes. Its product portfolio of pumps, valves, seals, automation and aftermarket services supports infrastructure industries, including oil and gas, chemical, power generation and water management. It offers aftermarket equipment services, such as installation, diagnostics, repair and retrofitting through manufacturing platform and network of Quick Response Centers. Its products include oil and gas, general industries, chemical, power generation and water management.</v>
    <v>16000</v>
    <v>New York Stock Exchange</v>
    <v>XNYS</v>
    <v>XNYS</v>
    <v>5215 N O Connor Blvd Ste 2300, IRVING, TX, 75039-3726 US</v>
    <v>41.37</v>
    <v>1690</v>
    <v>Machinery, Equipment &amp; Components</v>
    <v>Stock</v>
    <v>44266.915128645313</v>
    <v>1691</v>
    <v>39.79</v>
    <v>5252731000</v>
    <v>FLOWSERVE CORPORATION</v>
    <v>FLOWSERVE CORPORATION</v>
    <v>40.22</v>
    <v>46.092199999999998</v>
    <v>40.32</v>
    <v>40.81</v>
    <v>40.5</v>
    <v>130276100</v>
    <v>FLS</v>
    <v>FLOWSERVE CORPORATION (XNYS:FLS)</v>
    <v>1579246</v>
    <v>1190682</v>
    <v>1912</v>
  </rv>
  <rv s="4">
    <v>1692</v>
  </rv>
  <rv s="0">
    <v>https://www.bing.com/financeapi/forcetrigger?t=bti3sm&amp;q=XETR%3aGTQ1&amp;form=skydnc</v>
    <v>Learn more on Bing</v>
  </rv>
  <rv s="60">
    <v>en-US</v>
    <v>bti3sm</v>
    <v>268435456</v>
    <v>1</v>
    <v>Powered by Refinitiv</v>
    <v>182</v>
    <v>Siemens Gamesa Renewable Energy SA (XETR:GTQ1)</v>
    <v>8</v>
    <v>183</v>
    <v>Finance</v>
    <v>12</v>
    <v>39.380000000000003</v>
    <v>10.83</v>
    <v>0.64659999999999995</v>
    <v>1.34</v>
    <v>4.6528E-2</v>
    <v>EUR</v>
    <v>Siemens Gamesa Renewable Energy SA, formerly Gamesa Corporacion Tecnologica SA, is a Spain-based company engaged in the renewable energy equipment manufacture. The Company specializes in the promotion and development of wind farms, as well as the engineering, design, production and sale of wind turbines. Its activities are divided into two business segments: Wind Turbines and Operation and maintenance (O&amp;M). The Wind Turbines division offers wind turbines for various pitch and speed technology, as well as provides development, construction and sale of energy plants. The O&amp;M division is responsible for the management, monitoring and maintenance of wind farms. In addition, through Gamesa Electric, the Company develops electronic equipment, such as power station inverters, electrical system components, motors and generators, as well as drives and converters. It operates through numerous subsidiaries in Spain, Brazil, Mexico, India, China and the United States, among others.</v>
    <v>25918</v>
    <v>Xetra</v>
    <v>XETR</v>
    <v>XETR</v>
    <v>Parque Tecnologico de Bizkaia, edificio 222, ZAMUDIO, VIZCAYA, 48170 ES</v>
    <v>30.19</v>
    <v>Renewable Energy</v>
    <v>Stock</v>
    <v>44266.81354166667</v>
    <v>1694</v>
    <v>29.42</v>
    <v>Siemens Gamesa Renewable Energy SA</v>
    <v>Siemens Gamesa Renewable Energy SA</v>
    <v>29.46</v>
    <v>28.8</v>
    <v>30.14</v>
    <v>681143400</v>
    <v>GTQ1</v>
    <v>Siemens Gamesa Renewable Energy SA (XETR:GTQ1)</v>
    <v>5319</v>
  </rv>
  <rv s="4">
    <v>1695</v>
  </rv>
  <rv s="0">
    <v>http://en.wikipedia.org/wiki/General_Electric</v>
    <v>Wikipedia</v>
  </rv>
  <rv s="1">
    <v>0</v>
    <v>1697</v>
  </rv>
  <rv s="2">
    <v>6</v>
    <v>https://www.bing.com/th?id=AMMS_301c5fbc1963a22028790c2c83b0dc3c&amp;qlt=95</v>
    <v>1698</v>
    <v>0</v>
    <v>https://www.bing.com/images/search?form=xlimg&amp;q=general+electric</v>
    <v>Image of GENERAL ELECTRIC COMPANY</v>
  </rv>
  <rv s="0">
    <v>https://www.bing.com/financeapi/forcetrigger?t=a1tr1h&amp;q=XNYS%3aGE&amp;form=skydnc</v>
    <v>Learn more on Bing</v>
  </rv>
  <rv s="24">
    <v>en-US</v>
    <v>a1tr1h</v>
    <v>268435456</v>
    <v>1</v>
    <v>Powered by Refinitiv</v>
    <v>66</v>
    <v>GENERAL ELECTRIC COMPANY (XNYS:GE)</v>
    <v>3</v>
    <v>67</v>
    <v>Finance</v>
    <v>58</v>
    <v>14.414999999999999</v>
    <v>5.48</v>
    <v>1.0943000000000001</v>
    <v>-0.98</v>
    <v>-4.8900000000000002E-3</v>
    <v>-7.3962E-2</v>
    <v>-0.06</v>
    <v>USD</v>
    <v>General Electric Company is a global digital industrial company. The Company's products and services range from aircraft engines, power generation, and oil and gas production equipment to medical imaging, financing and industrial products. Its segments include Power, which includes products and services related to energy production; Renewable Energy, which offers renewable power sources; Oil &amp; Gas, including liquefied natural gas and pipelines; Aviation, which includes commercial and military aircraft engines, and integrated digital components, among others; Healthcare, which provides healthcare technologies in medical imaging, digital solutions, patient monitoring and diagnostics, and drug discovery, among others; Transportation, which is a supplier to the railroad, mining, marine, stationary power and drilling industries; Energy Connections &amp; Lighting, which includes Energy Connections and Lighting businesses, and Capital, which is a financial services division.</v>
    <v>174000</v>
    <v>New York Stock Exchange</v>
    <v>XNYS</v>
    <v>XNYS</v>
    <v>5 NECCO STREET, BOSTON, MA, 02210 US</v>
    <v>12.86</v>
    <v>1699</v>
    <v>Consumer Goods Conglomerates</v>
    <v>Stock</v>
    <v>44267.041613657035</v>
    <v>1700</v>
    <v>11.95</v>
    <v>116175200000</v>
    <v>GENERAL ELECTRIC COMPANY</v>
    <v>GENERAL ELECTRIC COMPANY</v>
    <v>12.69</v>
    <v>20.531099999999999</v>
    <v>13.25</v>
    <v>12.27</v>
    <v>12.21</v>
    <v>8767942000</v>
    <v>GE</v>
    <v>GENERAL ELECTRIC COMPANY (XNYS:GE)</v>
    <v>305805331</v>
    <v>84671444</v>
    <v>1892</v>
  </rv>
  <rv s="4">
    <v>1701</v>
  </rv>
  <rv s="0">
    <v>https://www.bing.com/financeapi/forcetrigger?t=afrzoc&amp;q=XETR%3aG1A&amp;form=skydnc</v>
    <v>Learn more on Bing</v>
  </rv>
  <rv s="42">
    <v>en-US</v>
    <v>afrzoc</v>
    <v>268435456</v>
    <v>1</v>
    <v>Powered by Refinitiv</v>
    <v>118</v>
    <v>GEA Group AG (XETR:G1A)</v>
    <v>8</v>
    <v>119</v>
    <v>Finance</v>
    <v>12</v>
    <v>33.700000000000003</v>
    <v>13.16</v>
    <v>0.99780000000000002</v>
    <v>-0.16</v>
    <v>-5.0439999999999999E-3</v>
    <v>EUR</v>
    <v>GEA Group AG is a German-based management holding company of the GEA Group which provides systems for food and energy processes. It operates five segments: GEA Food Solutions; GEA Farm Technologies; GEA Mechanical Equipment; GEA Process Engineering, and GEA Refrigeration Technologies. The GEA Food Solutions segment involves activities that feature standardized and customer-specific equipment. The GEA Food Services segment manufactures machines for the preparation, marinating, processing, slicing and packaging of meat, among others. The GEA Farm Technologies segment manufactures milking equipment, and animal hygiene products, among others. The GEA Mechanical Equipment segment offers valves, pumps and separators, among others. The GEA Process Engineering segment offers process solutions for dairy, brewery, food, pharmaceutical and chemical industries. The GEA Refrigeration Technologies offers industrial refrigeration systems. The Company operates CMT SpA as a wholly owned subsidiary.</v>
    <v>18232</v>
    <v>Xetra</v>
    <v>XETR</v>
    <v>XETR</v>
    <v>Peter-Mueller-Str. 12, DUESSELDORF, NORDRHEIN-WESTFALEN, 40468 DE</v>
    <v>31.82</v>
    <v>Machinery, Equipment &amp; Components</v>
    <v>Stock</v>
    <v>44266.8125</v>
    <v>1703</v>
    <v>31.34</v>
    <v>GEA Group AG</v>
    <v>GEA Group AG</v>
    <v>31.7</v>
    <v>52.66</v>
    <v>31.72</v>
    <v>31.56</v>
    <v>180492200</v>
    <v>G1A</v>
    <v>GEA Group AG (XETR:G1A)</v>
    <v>408525</v>
  </rv>
  <rv s="4">
    <v>1704</v>
  </rv>
  <rv s="0">
    <v>http://en.wikipedia.org/wiki/Graco_(fluid_handling)</v>
    <v>Wikipedia</v>
  </rv>
  <rv s="1">
    <v>0</v>
    <v>1706</v>
  </rv>
  <rv s="2">
    <v>6</v>
    <v>https://www.bing.com/th?id=AMMS_4819d573758f4af7fbce374955b62a8c&amp;qlt=95</v>
    <v>1707</v>
    <v>0</v>
    <v>https://www.bing.com/images/search?form=xlimg&amp;q=graco+fluid+handling</v>
    <v>Image of GRACO INC</v>
  </rv>
  <rv s="0">
    <v>https://www.bing.com/financeapi/forcetrigger?t=a1tth7&amp;q=XNYS%3aGGG&amp;form=skydnc</v>
    <v>Learn more on Bing</v>
  </rv>
  <rv s="24">
    <v>en-US</v>
    <v>a1tth7</v>
    <v>268435456</v>
    <v>1</v>
    <v>Powered by Refinitiv</v>
    <v>66</v>
    <v>GRACO INC (XNYS:GGG)</v>
    <v>3</v>
    <v>67</v>
    <v>Finance</v>
    <v>58</v>
    <v>76.98</v>
    <v>38.43</v>
    <v>0.57240000000000002</v>
    <v>0.03</v>
    <v>0</v>
    <v>4.4440000000000001E-4</v>
    <v>0</v>
    <v>USD</v>
    <v>Graco Inc. designs, manufactures and markets systems and equipment used to move, measure, control, dispense and spray fluid and powder materials. The Company specializes in equipment for applications that involve materials with viscosities, materials with abrasive or corrosive properties, and multiple-component materials that require ratio control. The Company operates through three segments: Industrial, Process and Contractor. The Industrial segment markets equipment and pre-engineered packages for moving and applying paints, coatings, sealants, adhesives and other fluids. The Process segment markets pumps, valves, meters and accessories to move and dispense chemicals, oil and natural gas, water, wastewater, petroleum, food, lubricants and other fluids. The Contractor segment markets sprayers for architectural coatings for painting, corrosion control, texture and line striping. Its equipment is used in the manufacturing, processing, construction and maintenance industries.</v>
    <v>3700</v>
    <v>New York Stock Exchange</v>
    <v>XNYS</v>
    <v>XNYS</v>
    <v>88 11th Ave NE, MINNEAPOLIS, MN, 55413-1829 US</v>
    <v>68.86</v>
    <v>1708</v>
    <v>Machinery, Equipment &amp; Components</v>
    <v>Stock</v>
    <v>44267.000000034372</v>
    <v>1709</v>
    <v>67.39</v>
    <v>11393460000</v>
    <v>GRACO INC</v>
    <v>GRACO INC</v>
    <v>67.92</v>
    <v>35.216000000000001</v>
    <v>67.510000000000005</v>
    <v>67.540000000000006</v>
    <v>67.540000000000006</v>
    <v>168767100</v>
    <v>GGG</v>
    <v>GRACO INC (XNYS:GGG)</v>
    <v>1536657</v>
    <v>744507</v>
    <v>1947</v>
  </rv>
  <rv s="4">
    <v>1710</v>
  </rv>
  <rv s="0">
    <v>https://www.bing.com/financeapi/forcetrigger?t=a1u1z2&amp;q=XNYS%3aGNRC&amp;form=skydnc</v>
    <v>Learn more on Bing</v>
  </rv>
  <rv s="21">
    <v>en-US</v>
    <v>a1u1z2</v>
    <v>268435456</v>
    <v>1</v>
    <v>Powered by Refinitiv</v>
    <v>56</v>
    <v>GENERAC HOLDINGS INC. (XNYS:GNRC)</v>
    <v>8</v>
    <v>57</v>
    <v>Finance</v>
    <v>61</v>
    <v>364</v>
    <v>75.5</v>
    <v>0.94479999999999997</v>
    <v>17.86</v>
    <v>7.9430000000000004E-3</v>
    <v>5.6788999999999999E-2</v>
    <v>2.64</v>
    <v>USD</v>
    <v>Generac Holdings Inc. (Generac) is a designer and manufacturer of power generation equipment and other engine powered products. The Company serves the residential, light commercial, industrial, oil and gas, and construction markets. Its segments include Domestic and International. The Domestic segment includes the Generac business. The International segment includes the Ottomotores UK, Tower Light SRL and PR Industrial S.r.l acquisitions. It designs and manufactures light towers, which provide temporary lighting for various end markets; commercial and industrial mobile heaters used in the oil and gas, construction and other industrial markets, and a product line of outdoor power equipment for residential and commercial use. It designs, manufactures, sources and modifies engines, alternators, transfer switches and other components necessary for its products. It classifies products into three categories: Residential products, Commercial &amp; Industrial products, and Other products.</v>
    <v>6452</v>
    <v>New York Stock Exchange</v>
    <v>XNYS</v>
    <v>XNYS</v>
    <v>S45 W29290 HIGHWAY 59, WAUKESHA, WI, 53187 US</v>
    <v>332.6</v>
    <v>Machinery, Equipment &amp; Components</v>
    <v>Stock</v>
    <v>44266.903840010935</v>
    <v>1712</v>
    <v>321.51100000000002</v>
    <v>19769920000</v>
    <v>GENERAC HOLDINGS INC.</v>
    <v>GENERAC HOLDINGS INC.</v>
    <v>324.98</v>
    <v>60.394399999999997</v>
    <v>314.5</v>
    <v>332.36</v>
    <v>335</v>
    <v>62861440</v>
    <v>GNRC</v>
    <v>GENERAC HOLDINGS INC. (XNYS:GNRC)</v>
    <v>519421</v>
    <v>880145</v>
    <v>2006</v>
  </rv>
  <rv s="4">
    <v>1713</v>
  </rv>
  <rv s="0">
    <v>https://www.bing.com/financeapi/forcetrigger?t=a1ubgh&amp;q=XNYS%3aGTLS&amp;form=skydnc</v>
    <v>Learn more on Bing</v>
  </rv>
  <rv s="21">
    <v>en-US</v>
    <v>a1ubgh</v>
    <v>268435456</v>
    <v>1</v>
    <v>Powered by Refinitiv</v>
    <v>56</v>
    <v>CHART INDUSTRIES, INC. (XNYS:GTLS)</v>
    <v>8</v>
    <v>57</v>
    <v>Finance</v>
    <v>58</v>
    <v>160.53280000000001</v>
    <v>15</v>
    <v>1.8496999999999999</v>
    <v>0.84</v>
    <v>0</v>
    <v>5.5059999999999996E-3</v>
    <v>0</v>
    <v>USD</v>
    <v>Chart Industries, Inc. is a diversified global manufacturer of engineered equipment, packaged solutions, and value-add services used throughout the industrial gas, energy and biomedical industries. The Company operates through three business segments: Energy &amp; Chemicals (E&amp;C), Distribution &amp; Storage (D&amp;S) and BioMedical. The E&amp;C and D&amp;S segments manufacture products used in energy-related and industrial applications, such as the separation, liquefaction, distribution and storage of hydrocarbon and industrial gases. Through the BioMedical segment, it manufactures and supplies medical devices, including cryogenic and non-cryogenic equipment, used in respiratory healthcare. The Company also manufactures and supplies products for life sciences, including biological research and animal breeding. Applications in the BioMedical segment include Respiratory Therapy, Life Sciences, Commercial Oxygen and Nitrogen Generation.</v>
    <v>4318</v>
    <v>New York Stock Exchange</v>
    <v>XNYS</v>
    <v>XNYS</v>
    <v>3055 Torrington Dr, BALL GROUND, GA, 30107-4543 US</v>
    <v>160.53280000000001</v>
    <v>Machinery, Equipment &amp; Components</v>
    <v>Stock</v>
    <v>44266.915605010938</v>
    <v>1715</v>
    <v>152.38</v>
    <v>5539551000</v>
    <v>CHART INDUSTRIES, INC.</v>
    <v>CHART INDUSTRIES, INC.</v>
    <v>155.24</v>
    <v>69.8429</v>
    <v>152.57</v>
    <v>153.41</v>
    <v>153.41</v>
    <v>36308260</v>
    <v>GTLS</v>
    <v>CHART INDUSTRIES, INC. (XNYS:GTLS)</v>
    <v>336978</v>
    <v>378772</v>
    <v>1992</v>
  </rv>
  <rv s="4">
    <v>1716</v>
  </rv>
  <rv s="0">
    <v>http://en.wikipedia.org/wiki/Honeywell</v>
    <v>Wikipedia</v>
  </rv>
  <rv s="1">
    <v>0</v>
    <v>1718</v>
  </rv>
  <rv s="2">
    <v>6</v>
    <v>https://www.bing.com/th?id=AMMS_6449da466dbe4d24089aa2e66abcf5cd&amp;qlt=95</v>
    <v>1719</v>
    <v>0</v>
    <v>https://www.bing.com/images/search?form=xlimg&amp;q=honeywell</v>
    <v>Image of HONEYWELL INTERNATIONAL INC.</v>
  </rv>
  <rv s="0">
    <v>https://www.bing.com/financeapi/forcetrigger?t=a1ut3m&amp;q=XNYS%3aHON&amp;form=skydnc</v>
    <v>Learn more on Bing</v>
  </rv>
  <rv s="24">
    <v>en-US</v>
    <v>a1ut3m</v>
    <v>268435456</v>
    <v>1</v>
    <v>Powered by Refinitiv</v>
    <v>66</v>
    <v>HONEYWELL INTERNATIONAL INC. (XNYS:HON)</v>
    <v>3</v>
    <v>67</v>
    <v>Finance</v>
    <v>58</v>
    <v>216.7</v>
    <v>101.08</v>
    <v>1.1544000000000001</v>
    <v>-0.41</v>
    <v>9.4120000000000002E-3</v>
    <v>-1.926E-3</v>
    <v>2</v>
    <v>USD</v>
    <v>Honeywell International Inc. is a technology and manufacturing company. The Company operates through four segments: Aerospace, Home and Building Technologies, Performance Materials and Technologies, and Safety and Productivity Solutions. The Company's Aerospace segment supplies products, software and services for aircraft and vehicles that it sells to original equipment manufacturers (OEMs) and other customers. The Home and Building Technologies segment provides products, software, solutions and technologies that help owners of homes stay connected and in control of their comfort, security and energy use. The Performance Materials and Technologies segment is engaged in developing and manufacturing materials, process technologies and automation solutions. The Safety and Productivity Solutions segment is engaged in providing products, software and connected solutions to customers that manage productivity, workplace safety and asset performance.</v>
    <v>103000</v>
    <v>New York Stock Exchange</v>
    <v>XNYS</v>
    <v>XNYS</v>
    <v>300 S Tryon St, CHARLOTTE, NC, 28202-1040 US</v>
    <v>214.76</v>
    <v>1720</v>
    <v>Consumer Goods Conglomerates</v>
    <v>Stock</v>
    <v>44266.907773899999</v>
    <v>1721</v>
    <v>211.2</v>
    <v>148079200000</v>
    <v>HONEYWELL INTERNATIONAL INC.</v>
    <v>HONEYWELL INTERNATIONAL INC.</v>
    <v>211.79</v>
    <v>31.650600000000001</v>
    <v>212.91</v>
    <v>212.5</v>
    <v>214.5</v>
    <v>695501200</v>
    <v>HON</v>
    <v>HONEYWELL INTERNATIONAL INC. (XNYS:HON)</v>
    <v>2959704</v>
    <v>2517542</v>
    <v>1999</v>
  </rv>
  <rv s="4">
    <v>1722</v>
  </rv>
  <rv s="0">
    <v>https://www.bing.com/financeapi/forcetrigger?t=aw5d6h&amp;q=OTCM%3aHTCMF&amp;form=skydnc</v>
    <v>Learn more on Bing</v>
  </rv>
  <rv s="8">
    <v>en-US</v>
    <v>aw5d6h</v>
    <v>268435456</v>
    <v>1</v>
    <v>Powered by Refinitiv</v>
    <v>13</v>
    <v>Hitachi Construction Machinery Co., Ltd. (OTCM:HTCMF)</v>
    <v>8</v>
    <v>146</v>
    <v>Finance</v>
    <v>12</v>
    <v>34.75</v>
    <v>21</v>
    <v>1.8705000000000001</v>
    <v>1.65</v>
    <v>5.5648999999999997E-2</v>
    <v>USD</v>
    <v>Hitachi Construction Machinery Co., Ltd. is a Japan-based company mainly engaged in the manufacture and sale of construction equipment, and the provision of related services. The Company operates in two business segments. The Construction Machinery Business segment is engaged in the manufacture and sale of hydraulic excavators, ultra-large hydraulic excavators, wheel loaders, demolition and crushing equipment, metal recycling equipment, forestry equipment, rigid dump trucks, road equipment, cranes and foundation work equipment and double-arm working equipment, as well as the provision of total life cycle services related to construction equipment. The Solutions Business segment is engaged in the development, manufacture and sale of parts for mining equipment, as well as the provision of after-sales services and service solutions.</v>
    <v>25248</v>
    <v>OTC Markets</v>
    <v>OTCM</v>
    <v>OTCM</v>
    <v>2-16-1, Higashi Ueno, TAITO-KU, TOKYO-TO, 110-0015 JP</v>
    <v>31.3</v>
    <v>Machinery, Equipment &amp; Components</v>
    <v>Stock</v>
    <v>44252.048611111109</v>
    <v>1724</v>
    <v>31.3</v>
    <v>749675900000</v>
    <v>Hitachi Construction Machinery Co., Ltd.</v>
    <v>Hitachi Construction Machinery Co., Ltd.</v>
    <v>31.3</v>
    <v>74.814400000000006</v>
    <v>29.65</v>
    <v>31.3</v>
    <v>215115000</v>
    <v>HTCMF</v>
    <v>Hitachi Construction Machinery Co., Ltd. (OTCM:HTCMF)</v>
    <v>20</v>
    <v>1951</v>
  </rv>
  <rv s="4">
    <v>1725</v>
  </rv>
  <rv s="0">
    <v>https://www.bing.com/financeapi/forcetrigger?t=a1vc52&amp;q=XNYS%3aIEX&amp;form=skydnc</v>
    <v>Learn more on Bing</v>
  </rv>
  <rv s="21">
    <v>en-US</v>
    <v>a1vc52</v>
    <v>268435456</v>
    <v>1</v>
    <v>Powered by Refinitiv</v>
    <v>56</v>
    <v>IDEX CORPORATION (XNYS:IEX)</v>
    <v>8</v>
    <v>57</v>
    <v>Finance</v>
    <v>58</v>
    <v>211.71</v>
    <v>104.55500000000001</v>
    <v>1.0786</v>
    <v>-1.21</v>
    <v>0</v>
    <v>-6.0429999999999998E-3</v>
    <v>0</v>
    <v>USD</v>
    <v>IDEX Corporation (IDEX) operates an applied solutions business that sells pumps, flow meters and other fluidics systems, and components and engineered products. The Company operates through three segments: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provides Band-IT platform, which designs and manufactures engineered fastening solutions.</v>
    <v>7075</v>
    <v>New York Stock Exchange</v>
    <v>XNYS</v>
    <v>XNYS</v>
    <v>3100 Sanders Road, Suite 301, NORTHBROOK, IL, 60062 US</v>
    <v>202.89</v>
    <v>Machinery, Equipment &amp; Components</v>
    <v>Stock</v>
    <v>44267.000000046093</v>
    <v>1727</v>
    <v>198.78</v>
    <v>15196160000</v>
    <v>IDEX CORPORATION</v>
    <v>IDEX CORPORATION</v>
    <v>200.66</v>
    <v>40.265799999999999</v>
    <v>200.24</v>
    <v>199.03</v>
    <v>199.03</v>
    <v>75889740</v>
    <v>IEX</v>
    <v>IDEX CORPORATION (XNYS:IEX)</v>
    <v>310628</v>
    <v>454331</v>
    <v>1987</v>
  </rv>
  <rv s="4">
    <v>1728</v>
  </rv>
  <rv s="0">
    <v>https://www.bing.com/financeapi/forcetrigger?t=b1pfur&amp;q=OTCM%3aIMIAY&amp;form=skydnc</v>
    <v>Learn more on Bing</v>
  </rv>
  <rv s="61">
    <v>en-US</v>
    <v>b1pfur</v>
    <v>268435456</v>
    <v>1</v>
    <v>Powered by Refinitiv</v>
    <v>184</v>
    <v>IMI PLC (OTCM:IMIAY)</v>
    <v>8</v>
    <v>185</v>
    <v>Finance</v>
    <v>12</v>
    <v>37.993600000000001</v>
    <v>22.7</v>
    <v>-1.0935999999999999</v>
    <v>-2.8784000000000001E-2</v>
    <v>USD</v>
    <v>IMI plc is a United Kingdom-based engineering company. The Company is principally engaged in designing, manufacturing and serving engineered products that control the precise movement of fluids. The Company operates through IMI Critical Engineering, IMI precision engineering and IMI hydronic engineering segments. The IMI critical engineering segment provides flow control solutions that enable vital energy and process industries to operate competently. The IMI precision engineering segment specializes in developing motion and fluid control technologies for applications where precision, speed and reliability are essential. The IMI hydronic engineering segment is engaged in designing and manufacturing technologies that delivers heating and cooling systems to the residential and commercial building sectors. Its brands include Norgren, Buschjost, Herion, Kloehn, Maxseal, Thompson Valves, IMI Fluid Kinetics, IMI InterAtiva, IMI Remosa, IMI Truflo Marine, IMI Pneumatex and IMI Heimeier.</v>
    <v>OTC Markets</v>
    <v>OTCM</v>
    <v>OTCM</v>
    <v>4060 Lakeside, Solihull Parkway, BIRMINGHAM, WEST MIDLANDS, B37 7XZ GB</v>
    <v>36.9</v>
    <v>Stock</v>
    <v>44267.048611111109</v>
    <v>1730</v>
    <v>36.9</v>
    <v>IMI PLC</v>
    <v>IMI PLC</v>
    <v>36.9</v>
    <v>37.993600000000001</v>
    <v>36.9</v>
    <v>IMIAY</v>
    <v>IMI PLC (OTCM:IMIAY)</v>
    <v>777</v>
  </rv>
  <rv s="4">
    <v>1731</v>
  </rv>
  <rv s="0">
    <v>http://en.wikipedia.org/wiki/Ingersoll_Rand</v>
    <v>Wikipedia</v>
  </rv>
  <rv s="1">
    <v>0</v>
    <v>1733</v>
  </rv>
  <rv s="2">
    <v>6</v>
    <v>https://www.bing.com/th?id=AMMS_19462661916cc0ebe5d2d6e4f3838aaf&amp;qlt=95</v>
    <v>1734</v>
    <v>0</v>
    <v>https://www.bing.com/images/search?form=xlimg&amp;q=ingersoll+rand</v>
    <v>Image of INGERSOLL RAND INC.</v>
  </rv>
  <rv s="0">
    <v>https://www.bing.com/financeapi/forcetrigger?t=a1tpyc&amp;q=XNYS%3aIR&amp;form=skydnc</v>
    <v>Learn more on Bing</v>
  </rv>
  <rv s="24">
    <v>en-US</v>
    <v>a1tpyc</v>
    <v>268435456</v>
    <v>1</v>
    <v>Powered by Refinitiv</v>
    <v>66</v>
    <v>INGERSOLL RAND INC. (XNYS:IR)</v>
    <v>3</v>
    <v>67</v>
    <v>Finance</v>
    <v>58</v>
    <v>51.61</v>
    <v>17.010000000000002</v>
    <v>1.5570999999999999</v>
    <v>0.05</v>
    <v>9.1800000000000007E-3</v>
    <v>1.021E-3</v>
    <v>0.45</v>
    <v>USD</v>
    <v>Ingersoll Rand Inc. provides industrial, energy, medical and specialty vehicle products and services. It operates through four segments: Industrial Technologies and Services (IT&amp;S), Precision and Science Technologies, High Pressure Solutions, and Specialty Vehicle Technologies. The IT&amp;S consists of pressure and vacuum solutions business unit that include brands and offerings with a Engineered-to-Order focus, including Nash, Garo, Ingersoll Rand Industrial Multi-stage Gear (MSG) Centrifugal Compressors, Gardner Denver Custom Engineered Products and EMCO Wheaton Loading Systems. IT&amp;S also manufactures positive displacement blowers, vacuum boosters and engineered systems. The Precision and Science Technologies segment includes industrial precision flow systems business unit as well as Medical business unit and specialty pumps. High Pressure Solutions includes petroleum and industrial pump business. The Specialty Vehicle Technologies consists of the industrial club car business.</v>
    <v>15900</v>
    <v>New York Stock Exchange</v>
    <v>XNYS</v>
    <v>XNYS</v>
    <v>800-A BEATY STREET, DAVIDSON, NC, 28036 US</v>
    <v>49.95</v>
    <v>1735</v>
    <v>Machinery, Equipment &amp; Components</v>
    <v>Stock</v>
    <v>44267.030858344529</v>
    <v>1736</v>
    <v>48.7316</v>
    <v>20506910000</v>
    <v>INGERSOLL RAND INC.</v>
    <v>INGERSOLL RAND INC.</v>
    <v>49.02</v>
    <v>0</v>
    <v>48.97</v>
    <v>49.02</v>
    <v>49.47</v>
    <v>418764700</v>
    <v>IR</v>
    <v>INGERSOLL RAND INC. (XNYS:IR)</v>
    <v>1405038</v>
    <v>2456113</v>
    <v>2013</v>
  </rv>
  <rv s="4">
    <v>1737</v>
  </rv>
  <rv s="0">
    <v>https://www.bing.com/financeapi/forcetrigger?t=a1vuz2&amp;q=XNYS%3aITT&amp;form=skydnc</v>
    <v>Learn more on Bing</v>
  </rv>
  <rv s="21">
    <v>en-US</v>
    <v>a1vuz2</v>
    <v>268435456</v>
    <v>1</v>
    <v>Powered by Refinitiv</v>
    <v>56</v>
    <v>ITT INC. (XNYS:ITT)</v>
    <v>8</v>
    <v>57</v>
    <v>Finance</v>
    <v>58</v>
    <v>88.94</v>
    <v>35.409999999999997</v>
    <v>1.5838000000000001</v>
    <v>0.38</v>
    <v>0</v>
    <v>4.3610000000000003E-3</v>
    <v>0</v>
    <v>USD</v>
    <v>ITT Inc. is a manufacturer of engineered critical components and customized technology solutions for the energy, transportation and industrial markets. The Company operates through four segments. The Industrial Process (IP) segment is an original equipment manufacturer and service provider offering a range of industrial pumps, valves and plant optimization systems and services. The Motion Technologies (MT) segment is a manufacturer of braking pads, shims, shock absorbers, damping, and sealing technologies for the transportation industry, including passenger cars, buses, and rail transportation. The Interconnect Solutions (ICS) segment designs and manufactures engineered connectors and cable assemblies for a range of applications in a range of environments. The Control Technologies (CT) segment manufactures equipment, including actuation, fuel management, noise and energy absorption, and environmental control system components, for the aerospace and defense, and industrial markets.</v>
    <v>9700</v>
    <v>New York Stock Exchange</v>
    <v>XNYS</v>
    <v>XNYS</v>
    <v>1133 Westchester Ave, WHITE PLAINS, NY, 10604 US</v>
    <v>88.94</v>
    <v>Machinery, Equipment &amp; Components</v>
    <v>Stock</v>
    <v>44267.000000057815</v>
    <v>1739</v>
    <v>86.79</v>
    <v>7537610000</v>
    <v>ITT INC.</v>
    <v>ITT INC.</v>
    <v>87.33</v>
    <v>135.24539999999999</v>
    <v>87.14</v>
    <v>87.52</v>
    <v>87.52</v>
    <v>86500000</v>
    <v>ITT</v>
    <v>ITT INC. (XNYS:ITT)</v>
    <v>437068</v>
    <v>492250</v>
    <v>2016</v>
  </rv>
  <rv s="4">
    <v>1740</v>
  </rv>
  <rv s="0">
    <v>http://zh.wikipedia.org/wiki/伊利諾伊州工具廠股份</v>
    <v>Wikipedia</v>
  </rv>
  <rv s="1">
    <v>0</v>
    <v>1742</v>
  </rv>
  <rv s="2">
    <v>6</v>
    <v>https://www.bing.com/th?id=AMMS_788ce27d4d60cb1740c60377535e95e9&amp;qlt=95</v>
    <v>1743</v>
    <v>0</v>
    <v>https://www.bing.com/images/search?form=xlimg&amp;q=illinois+tool+works</v>
    <v>Image of ILLINOIS TOOL WORKS INC.</v>
  </rv>
  <rv s="0">
    <v>https://www.bing.com/financeapi/forcetrigger?t=a1vv8m&amp;q=XNYS%3aITW&amp;form=skydnc</v>
    <v>Learn more on Bing</v>
  </rv>
  <rv s="24">
    <v>en-US</v>
    <v>a1vv8m</v>
    <v>268435456</v>
    <v>1</v>
    <v>Powered by Refinitiv</v>
    <v>66</v>
    <v>ILLINOIS TOOL WORKS INC. (XNYS:ITW)</v>
    <v>3</v>
    <v>67</v>
    <v>Finance</v>
    <v>58</v>
    <v>224.69</v>
    <v>115.94</v>
    <v>1.1044</v>
    <v>-0.93</v>
    <v>0</v>
    <v>-4.346E-3</v>
    <v>0</v>
    <v>USD</v>
    <v>Illinois Tool Works Inc. is a manufacturer of industrial products and equipment. The Company operates through seven segments. The Automotive OEM segment produces components and fasteners for automotive-related applications.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for industrial and commercial applications. The Polymers &amp; Fluids segment produces adhesives, sealants, lubrication and cutting fluids, and fluids and polymers for auto aftermarket maintenance and appearance. The Construction Products segment supplies engineered fastening systems and solutions. The Specialty Products segment produces beverage packaging equipment and consumables, product coding and marking equipment and consumables, and appliance components and fasteners.</v>
    <v>43000</v>
    <v>New York Stock Exchange</v>
    <v>XNYS</v>
    <v>XNYS</v>
    <v>155 Harlem Ave, GLENVIEW, IL, 60025-4075 US</v>
    <v>215.44</v>
    <v>1744</v>
    <v>Consumer Goods Conglomerates</v>
    <v>Stock</v>
    <v>44266.915298367967</v>
    <v>1745</v>
    <v>212.33</v>
    <v>67759390000</v>
    <v>ILLINOIS TOOL WORKS INC.</v>
    <v>ILLINOIS TOOL WORKS INC.</v>
    <v>213.54</v>
    <v>32.167299999999997</v>
    <v>213.98</v>
    <v>213.05</v>
    <v>213.05</v>
    <v>316662300</v>
    <v>ITW</v>
    <v>ILLINOIS TOOL WORKS INC. (XNYS:ITW)</v>
    <v>980876</v>
    <v>1078592</v>
    <v>1961</v>
  </rv>
  <rv s="4">
    <v>1746</v>
  </rv>
  <rv s="0">
    <v>http://en.wikipedia.org/wiki/KION_Group</v>
    <v>Wikipedia</v>
  </rv>
  <rv s="1">
    <v>0</v>
    <v>1748</v>
  </rv>
  <rv s="2">
    <v>6</v>
    <v>https://www.bing.com/th?id=AMMS_82c34473e723b410b73bba7f90121ec0&amp;qlt=95</v>
    <v>1749</v>
    <v>0</v>
    <v>https://www.bing.com/images/search?form=xlimg&amp;q=kion+group</v>
    <v>Image of Kion Group AG</v>
  </rv>
  <rv s="0">
    <v>https://www.bing.com/financeapi/forcetrigger?t=a2m71h&amp;q=OTCM%3aKIGRY&amp;form=skydnc</v>
    <v>Learn more on Bing</v>
  </rv>
  <rv s="62">
    <v>en-US</v>
    <v>a2m71h</v>
    <v>268435456</v>
    <v>1</v>
    <v>Powered by Refinitiv</v>
    <v>186</v>
    <v>Kion Group AG (OTCM:KIGRY)</v>
    <v>3</v>
    <v>187</v>
    <v>Finance</v>
    <v>12</v>
    <v>24.149000000000001</v>
    <v>8.9138999999999999</v>
    <v>1.1433</v>
    <v>0</v>
    <v>0</v>
    <v>USD</v>
    <v>Kion Group AG is a Germany-based supplier of industrial trucks, related services and supply chain solutions. The activities of the Company are divided into three segments: Industrial Trucks and Services, Supply Chain Solutions and Corporate Services. The Industrial Trucks and Services segment comprises forklift trucks, warehouse technology, counterbalance trucks, towing vehicles, as well as automated trucks and autonomous trucks. It operates through three international brands: Linde, STILL and Baoli, as well as through three regional brands: Fenwick (France), OM STILL (Italy) and OM Voltas (India). The Supply Chain Solutions segment offers integrated technology and software solutions, picking equipment, automated storage and retrieval systems, sorters, and conveyors, marketed under the Dematic brand. The Company is active in more than 100 countries across the world.</v>
    <v>36207</v>
    <v>OTC Markets</v>
    <v>OTCM</v>
    <v>OTCM</v>
    <v>Thea-Rasche-Strasse 8, FRANKFURT AM MAIN, HESSEN, 60549 DE</v>
    <v>23.48</v>
    <v>1750</v>
    <v>Machinery, Equipment &amp; Components</v>
    <v>Stock</v>
    <v>44266.874513460156</v>
    <v>1751</v>
    <v>23.29</v>
    <v>10230870000</v>
    <v>Kion Group AG</v>
    <v>Kion Group AG</v>
    <v>23.34</v>
    <v>23.33</v>
    <v>23.33</v>
    <v>131198700</v>
    <v>KIGRY</v>
    <v>Kion Group AG (OTCM:KIGRY)</v>
    <v>10427</v>
  </rv>
  <rv s="4">
    <v>1752</v>
  </rv>
  <rv s="0">
    <v>https://www.bing.com/financeapi/forcetrigger?t=buao1h&amp;q=XFRA%3aKOMA&amp;form=skydnc</v>
    <v>Learn more on Bing</v>
  </rv>
  <rv s="43">
    <v>en-US</v>
    <v>buao1h</v>
    <v>268435456</v>
    <v>1</v>
    <v>Powered by Refinitiv</v>
    <v>120</v>
    <v>KOMATSU LTD. (XFRA:KOMA)</v>
    <v>8</v>
    <v>121</v>
    <v>Finance</v>
    <v>12</v>
    <v>1.601</v>
    <v>0</v>
    <v>0</v>
    <v>EUR</v>
    <v>KOMATSU LTD. is a Japan-based company principally engaged in the research, development, sale, sales finance of products such as construction machinery. The Company operates in three business segments. Construction Machinery &amp; Vehicle segment provides drilling machinery, loading machinery, land preparation and roadbed machinery, transport machinery, forestry machinery, underground construction machinery, underground mining machinery, environmental recycling machinery, industrial vehicles, cast products and logistics services. Retail Finance segment is engaged in the sales finance business related to construction and mining equipment. Industrial Machinery &amp; Others segment provides forging machines, sheet metal machines, machine tools, temperature control devices, as well as defense-related ammunition and armored vehicles, among others. The Company also provides excimer lasers for other semiconductor exposure equipment.</v>
    <v>62823</v>
    <v>Deutsche Boerse AG</v>
    <v>XFRA</v>
    <v>XFRA</v>
    <v>2-3-6, Akasaka, MINATO-KU, TOKYO-TO, 107-8414 JP</v>
    <v>25.86</v>
    <v>Machinery, Equipment &amp; Components</v>
    <v>Stock</v>
    <v>44266.790972222225</v>
    <v>1754</v>
    <v>25.83</v>
    <v>KOMATSU LTD.</v>
    <v>KOMATSU LTD.</v>
    <v>25.86</v>
    <v>36.39</v>
    <v>25.83</v>
    <v>25.83</v>
    <v>972887600</v>
    <v>KOMA</v>
    <v>KOMATSU LTD. (XFRA:KOMA)</v>
    <v>41</v>
    <v>1921</v>
  </rv>
  <rv s="4">
    <v>1755</v>
  </rv>
  <rv s="0">
    <v>https://www.bing.com/financeapi/forcetrigger?t=ae41ww&amp;q=XHEL%3aKNEBV&amp;form=skydnc</v>
    <v>Learn more on Bing</v>
  </rv>
  <rv s="33">
    <v>en-US</v>
    <v>ae41ww</v>
    <v>268435456</v>
    <v>1</v>
    <v>Powered by Refinitiv</v>
    <v>88</v>
    <v>KONE Corporation (XHEL:KNEBV)</v>
    <v>8</v>
    <v>114</v>
    <v>Finance</v>
    <v>18</v>
    <v>76.16</v>
    <v>41.01</v>
    <v>0.52400000000000002</v>
    <v>0.72</v>
    <v>1.0827E-2</v>
    <v>EUR</v>
    <v>Kone Oyj (KONE) is a Finland-based engineering company that operates within the elevator and escalator business sector. The Companys offers elevators, escalators, autowalks, automatic doors, and monitoring and access control systems through its New Equipment business area, maintenance and equipment performance monitoring solutions through its Maintenance business area, and modernization solutions for equipment, ranging from the replacement of single parts of equipment to full replacement solutions, through its Modernization business. The offer is designed for residential and commercial buildings, public transportation buildings, hotels, retail centers, and medical facilities, among others. The Company is active in approximately 60 countries in Europe, the Middle East and Africa (EMEA), Americas and Asia-Pacific. It operates through a number of subsidiaries in Germany, Spain, the United States, India and China, among others.</v>
    <v>61380</v>
    <v>NASDAQ Helsinki</v>
    <v>XHEL</v>
    <v>XHEL</v>
    <v>Keilasatama 3, Pl 7, ESPOO, ETELA-SUOMEN, 02150 FI</v>
    <v>67.36</v>
    <v>Machinery, Equipment &amp; Components</v>
    <v>Stock</v>
    <v>44266.708333333336</v>
    <v>1757</v>
    <v>66.36</v>
    <v>KONE Corporation</v>
    <v>KONE Corporation</v>
    <v>66.52</v>
    <v>37.270000000000003</v>
    <v>66.5</v>
    <v>67.22</v>
    <v>453187200</v>
    <v>KNEBV</v>
    <v>KONE Corporation (XHEL:KNEBV)</v>
    <v>725427</v>
    <v>2005</v>
  </rv>
  <rv s="4">
    <v>1758</v>
  </rv>
  <rv s="0">
    <v>https://www.bing.com/financeapi/forcetrigger?t=afe4sm&amp;q=XFRA%3aKUOA&amp;form=skydnc</v>
    <v>Learn more on Bing</v>
  </rv>
  <rv s="33">
    <v>en-US</v>
    <v>afe4sm</v>
    <v>268435456</v>
    <v>1</v>
    <v>Powered by Refinitiv</v>
    <v>88</v>
    <v>KUBOTA CORPORATION (XFRA:KUOA)</v>
    <v>8</v>
    <v>114</v>
    <v>Finance</v>
    <v>12</v>
    <v>99</v>
    <v>48.8</v>
    <v>1.3976</v>
    <v>-0.5</v>
    <v>-5.3190000000000008E-3</v>
    <v>EUR</v>
    <v>KUBOTA CORPORATION is a Japan-based company principally engaged in the provision of agricultural machines, engines and construction machines. The Company operates in three business segments. Machinery segment manufactures and sells agricultural machines and agricultural products, such as tractors, tillers, combine harvesters, rice planters, lawn mowers. The Segment also provides construction machinery and engines for agricultural machinery, construction machinery, industrial machinery and generators. Water &amp; Environment segment manufactures and sells pipe-related products, such as ductile iron pipes, synthetic pipes, pumps and valves. The Segment also provides environment-related products and social infrastructure-related products such as raw materials and spiral steel pipes. Others segment mainly provides logistics and financial services, roofing materials and exterior wall materials.</v>
    <v>41027</v>
    <v>Deutsche Boerse AG</v>
    <v>XFRA</v>
    <v>XFRA</v>
    <v>1-2-47, Shikitsu-Higashi, Naniwa-ku, OSAKA-SHI, OSAKA-FU, 556-8601 JP</v>
    <v>93.5</v>
    <v>Machinery, Equipment &amp; Components</v>
    <v>Stock</v>
    <v>44266.791666666664</v>
    <v>1760</v>
    <v>93.5</v>
    <v>KUBOTA CORPORATION</v>
    <v>KUBOTA CORPORATION</v>
    <v>93.5</v>
    <v>22.27</v>
    <v>94</v>
    <v>93.5</v>
    <v>1208577000</v>
    <v>KUOA</v>
    <v>KUBOTA CORPORATION (XFRA:KUOA)</v>
    <v>5</v>
    <v>1930</v>
  </rv>
  <rv s="4">
    <v>1761</v>
  </rv>
  <rv s="0">
    <v>https://www.bing.com/financeapi/forcetrigger?t=ae94vh&amp;q=XPAR%3aLR&amp;form=skydnc</v>
    <v>Learn more on Bing</v>
  </rv>
  <rv s="8">
    <v>en-US</v>
    <v>ae94vh</v>
    <v>268435456</v>
    <v>1</v>
    <v>Powered by Refinitiv</v>
    <v>13</v>
    <v>Legrand SA (XPAR:LR)</v>
    <v>8</v>
    <v>27</v>
    <v>Finance</v>
    <v>12</v>
    <v>81.48</v>
    <v>45.91</v>
    <v>0.80889999999999995</v>
    <v>1.1599999999999999</v>
    <v>1.5223E-2</v>
    <v>EUR</v>
    <v>Legrand SA, formerly Legrand SNC, is a France-based company that specializes in the design, manufacture and distribution of products and systems for electrical installations and information networks. Its activity is organized around four product families: products for monitoring and controlling electrical energy, including switches, electrical connectors, thermostats, dimmers, burglar alarms, smoke detectors, audio and video connectors; energy distribution products, including circuit breakers, electrical boxes, electrical cabinets; cable management systems, including channels, mouldings, conduits, floor boxes, and structured wiring systems (voice-data-image), including wall sockets for high-speed transmission, optical fiber and copper splitters and connection panels used in telephone and computer networks. It operates through Solarfective and OCL1, the specialist in architectural lighting solutions and Afco System. Legrand operates worldwide.</v>
    <v>36335</v>
    <v>Euronext Paris</v>
    <v>XPAR</v>
    <v>XPAR</v>
    <v>128 Av. du Marechal de Lattre de Tassigny, LIMOGES, NOUVELLE-AQUITAINE, 87045 FR</v>
    <v>77.86</v>
    <v>Machinery, Equipment &amp; Components</v>
    <v>Stock</v>
    <v>44266.708333333336</v>
    <v>1763</v>
    <v>76.3</v>
    <v>20379520000</v>
    <v>Legrand SA</v>
    <v>Legrand SA</v>
    <v>76.3</v>
    <v>30.3444</v>
    <v>76.2</v>
    <v>77.36</v>
    <v>267447800</v>
    <v>LR</v>
    <v>Legrand SA (XPAR:LR)</v>
    <v>628667</v>
    <v>1998</v>
  </rv>
  <rv s="4">
    <v>1764</v>
  </rv>
  <rv s="0">
    <v>https://www.bing.com/financeapi/forcetrigger?t=a1wwmw&amp;q=XNYS%3aLII&amp;form=skydnc</v>
    <v>Learn more on Bing</v>
  </rv>
  <rv s="21">
    <v>en-US</v>
    <v>a1wwmw</v>
    <v>268435456</v>
    <v>1</v>
    <v>Powered by Refinitiv</v>
    <v>56</v>
    <v>LENNOX INTERNATIONAL INC. (XNYS:LII)</v>
    <v>8</v>
    <v>57</v>
    <v>Finance</v>
    <v>58</v>
    <v>319.77</v>
    <v>163.39500000000001</v>
    <v>0.82540000000000002</v>
    <v>0.47</v>
    <v>0</v>
    <v>1.609E-3</v>
    <v>0</v>
    <v>USD</v>
    <v>Lennox International Inc. is a provider of climate control solutions. The Company designs, manufactures and markets a range of products for the heating, ventilation, air conditioning and refrigeration (HVACR) markets. It operates through three segments: Residential Heating &amp; Cooling; Commercial Heating &amp; Cooling, and Refrigeration. It manufactures and markets a range of furnaces, air conditioners, heat pumps, packaged heating and cooling systems, equipment and accessories to manage indoor air quality, comfort control products, replacement parts and supplies and related products for both the residential replacement and new construction markets in North America. It manufactures and sells unitary heating and cooling equipment used in light commercial applications, such as low-rise office buildings, restaurants, retail centers, churches and schools. It manufactures and markets equipment for the global commercial refrigeration markets under the Heatcraft Worldwide Refrigeration name.</v>
    <v>10300</v>
    <v>New York Stock Exchange</v>
    <v>XNYS</v>
    <v>XNYS</v>
    <v>2140 Lake Park Blvd, RICHARDSON, TX, 75080-2252 US</v>
    <v>296.255</v>
    <v>Machinery, Equipment &amp; Components</v>
    <v>Stock</v>
    <v>44267.000000022657</v>
    <v>1766</v>
    <v>290.70010000000002</v>
    <v>11023860000</v>
    <v>LENNOX INTERNATIONAL INC.</v>
    <v>LENNOX INTERNATIONAL INC.</v>
    <v>292.76</v>
    <v>31.595500000000001</v>
    <v>292.14999999999998</v>
    <v>292.62</v>
    <v>292.62</v>
    <v>37733560</v>
    <v>LII</v>
    <v>LENNOX INTERNATIONAL INC. (XNYS:LII)</v>
    <v>220973</v>
    <v>276047</v>
    <v>1991</v>
  </rv>
  <rv s="4">
    <v>1767</v>
  </rv>
  <rv s="0">
    <v>http://en.wikipedia.org/wiki/Ford_Motor_Company</v>
    <v>Wikipedia</v>
  </rv>
  <rv s="1">
    <v>0</v>
    <v>1769</v>
  </rv>
  <rv s="2">
    <v>6</v>
    <v>https://www.bing.com/th?id=AMMS_d46d235687ada807252a2f9330eac18b&amp;qlt=95</v>
    <v>1770</v>
    <v>0</v>
    <v>https://www.bing.com/images/search?form=xlimg&amp;q=ford+motor+company</v>
    <v>Image of FORD MOTOR COMPANY</v>
  </rv>
  <rv s="0">
    <v>https://www.bing.com/financeapi/forcetrigger?t=a1sjw7&amp;q=XNYS%3aF&amp;form=skydnc</v>
    <v>Learn more on Bing</v>
  </rv>
  <rv s="24">
    <v>en-US</v>
    <v>a1sjw7</v>
    <v>268435456</v>
    <v>1</v>
    <v>Powered by Refinitiv</v>
    <v>66</v>
    <v>FORD MOTOR COMPANY (XNYS:F)</v>
    <v>3</v>
    <v>67</v>
    <v>Finance</v>
    <v>61</v>
    <v>13.0594</v>
    <v>3.96</v>
    <v>1.2155</v>
    <v>-0.12</v>
    <v>4.6909999999999999E-3</v>
    <v>-9.2949999999999994E-3</v>
    <v>0.06</v>
    <v>USD</v>
    <v>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v>
    <v>186000</v>
    <v>New York Stock Exchange</v>
    <v>XNYS</v>
    <v>XNYS</v>
    <v>1 American Rd, DEARBORN, MI, 48126-2701 US</v>
    <v>13.0594</v>
    <v>1771</v>
    <v>Automobiles &amp; Auto Parts</v>
    <v>Stock</v>
    <v>44267.041587106251</v>
    <v>1772</v>
    <v>12.75</v>
    <v>50450250000</v>
    <v>FORD MOTOR COMPANY</v>
    <v>FORD MOTOR COMPANY</v>
    <v>12.95</v>
    <v>0</v>
    <v>12.91</v>
    <v>12.79</v>
    <v>12.85</v>
    <v>3907843000</v>
    <v>F</v>
    <v>FORD MOTOR COMPANY (XNYS:F)</v>
    <v>56536660</v>
    <v>73647823</v>
    <v>1919</v>
  </rv>
  <rv s="4">
    <v>1773</v>
  </rv>
  <rv s="0">
    <v>https://www.bing.com/financeapi/forcetrigger?t=a2oaqh&amp;q=OTCM%3aMHVYF&amp;form=skydnc</v>
    <v>Learn more on Bing</v>
  </rv>
  <rv s="63">
    <v>en-US</v>
    <v>a2oaqh</v>
    <v>268435456</v>
    <v>1</v>
    <v>Powered by Refinitiv</v>
    <v>188</v>
    <v>Mitsubishi Heavy Industries, Ltd. (OTCM:MHVYF)</v>
    <v>8</v>
    <v>189</v>
    <v>Finance</v>
    <v>162</v>
    <v>32.299999999999997</v>
    <v>20.73</v>
    <v>1.1172</v>
    <v>-0.25</v>
    <v>-8.1089999999999999E-3</v>
    <v>USD</v>
    <v>Mitsubishi Heavy Industries, Ltd. is a diversified manufacturer. The Company operates through three business segments. The Power segment offers boilers, turbines, gas turbines, diesel engines, water wheels, windmills, nuclear power equipment, nuclear power peripheral devices, among others. The Industry &amp; Social Infrastructure segment offers steel making machines, environmental equipment, paper processing machines, mechatronics systems, logistics equipment, engines, turbochargers, cold-heat products, car air conditioners, machine tools, ships, transportation systems, chemical plants, among others. The Aviation &amp; Defense &amp; Space segment is engaged in the design, manufacture and sale of civil aircraft, defense aircraft, aircraft, ships, special vehicles, special machines (torpedoes) and space equipment. The Company is also engaged in construction business, real estate business and information business.</v>
    <v>81631</v>
    <v>OTC Markets</v>
    <v>OTCM</v>
    <v>OTCM</v>
    <v>Marunouchi Nijubashi Bldg., 3-2-3, Marunouchi, CHIYODA-KU, TOKYO-TO, 100-8332 JP</v>
    <v>30.85</v>
    <v>Consumer Goods Conglomerates</v>
    <v>Stock</v>
    <v>44266.048611111109</v>
    <v>1775</v>
    <v>30.58</v>
    <v>1116340000000</v>
    <v>Mitsubishi Heavy Industries, Ltd.</v>
    <v>Mitsubishi Heavy Industries, Ltd.</v>
    <v>30.85</v>
    <v>1285.0350000000001</v>
    <v>30.83</v>
    <v>30.58</v>
    <v>30.817</v>
    <v>337364800</v>
    <v>MHVYF</v>
    <v>Mitsubishi Heavy Industries, Ltd. (OTCM:MHVYF)</v>
    <v>50</v>
    <v>1950</v>
  </rv>
  <rv s="4">
    <v>1776</v>
  </rv>
  <rv s="0">
    <v>https://www.bing.com/financeapi/forcetrigger?t=a1xmdm&amp;q=XNAS%3aMIDD&amp;form=skydnc</v>
    <v>Learn more on Bing</v>
  </rv>
  <rv s="21">
    <v>en-US</v>
    <v>a1xmdm</v>
    <v>268435456</v>
    <v>1</v>
    <v>Powered by Refinitiv</v>
    <v>56</v>
    <v>THE MIDDLEBY CORPORATION (XNAS:MIDD)</v>
    <v>8</v>
    <v>57</v>
    <v>Finance</v>
    <v>58</v>
    <v>171.9</v>
    <v>41.73</v>
    <v>1.7149000000000001</v>
    <v>2.0299999999999998</v>
    <v>0</v>
    <v>1.2064999999999999E-2</v>
    <v>0</v>
    <v>USD</v>
    <v>The Middleby Corporation, through its operating subsidiary Middleby Marshall Inc., and its subsidiaries, is engaged in the design, manufacture, marketing, distribution and service of a broad line of foodservice equipment; food preparation, cooking, baking, chilling and packaging equipment and kitchen equipment. Its segments include the Commercial Foodservice Equipment Group, the Food Processing Equipment Group and the Residential Kitchen Equipment Group. Commercial Foodservice Equipment Group has a portfolio of foodservice equipment, which enable it to serve cooking, warming, refrigeration, freezing and beverage application within a commercial kitchen or foodservice operation. Food Processing Equipment Group offers a portfolio of processing solutions for customers producing pre-cooked meat products. Residential Kitchen Equipment Group manufactures, sells and distributes kitchen equipment for the residential market.</v>
    <v>4102</v>
    <v>Nasdaq Stock Market</v>
    <v>XNAS</v>
    <v>XNAS</v>
    <v>1400 Toastmaster Dr, ELGIN, IL, 60120-9274 US</v>
    <v>171.9</v>
    <v>Household Goods</v>
    <v>Stock</v>
    <v>44266.897784745313</v>
    <v>1778</v>
    <v>166.84010000000001</v>
    <v>9361174000</v>
    <v>THE MIDDLEBY CORPORATION</v>
    <v>THE MIDDLEBY CORPORATION</v>
    <v>169.42</v>
    <v>45.290999999999997</v>
    <v>168.25</v>
    <v>170.28</v>
    <v>170.28</v>
    <v>55638480</v>
    <v>MIDD</v>
    <v>THE MIDDLEBY CORPORATION (XNAS:MIDD)</v>
    <v>306611</v>
    <v>897682</v>
    <v>1985</v>
  </rv>
  <rv s="4">
    <v>1779</v>
  </rv>
  <rv s="0">
    <v>http://en.wikipedia.org/wiki/3M</v>
    <v>Wikipedia</v>
  </rv>
  <rv s="1">
    <v>0</v>
    <v>1781</v>
  </rv>
  <rv s="2">
    <v>6</v>
    <v>https://www.bing.com/th?id=AMMS_32000850961e4a70971cc92b1cc2e7cc&amp;qlt=95</v>
    <v>1782</v>
    <v>0</v>
    <v>https://www.bing.com/images/search?form=xlimg&amp;q=3m</v>
    <v>Image of 3M COMPANY</v>
  </rv>
  <rv s="0">
    <v>https://www.bing.com/financeapi/forcetrigger?t=a1xroc&amp;q=XNYS%3aMMM&amp;form=skydnc</v>
    <v>Learn more on Bing</v>
  </rv>
  <rv s="24">
    <v>en-US</v>
    <v>a1xroc</v>
    <v>268435456</v>
    <v>1</v>
    <v>Powered by Refinitiv</v>
    <v>66</v>
    <v>3M COMPANY (XNYS:MMM)</v>
    <v>3</v>
    <v>67</v>
    <v>Finance</v>
    <v>61</v>
    <v>187.27</v>
    <v>114.04</v>
    <v>0.94740000000000002</v>
    <v>0.16</v>
    <v>-5.4149999999999999E-4</v>
    <v>8.6720000000000005E-4</v>
    <v>-0.1</v>
    <v>USD</v>
    <v>3M Co is a technology company. The Company operates through four segments: Safety and Industrial, Transportation and Electronics, Health Care and Consumer. Safety and Industrial segment consist of personal safety, industrial adhesives and tapes, abrasives, closure and masking systems, electrical markets, automotive aftermarket, and roofing granules. Transportation and Electronics segment consists of electronics, including display materials and systems, electronic materials solutions, automotive and aerospace, commercial solutions, advanced materials, and transportation safety. Health Care segment’s products and services include medical and surgical supplies, skin health and infection prevention products, oral care solutions, separation and purification sciences, health information systems and food safety products. Consumer segment serves consumers and consists of home improvement, stationery and office supplies, home care and consumer health care.</v>
    <v>94987</v>
    <v>New York Stock Exchange</v>
    <v>XNYS</v>
    <v>XNYS</v>
    <v>3M Center, Bldg. 220-13E-26A, SAINT PAUL, MN, 55144-1000 US</v>
    <v>185.07</v>
    <v>1783</v>
    <v>Consumer Goods Conglomerates</v>
    <v>Stock</v>
    <v>44266.915441191406</v>
    <v>1784</v>
    <v>182.0959</v>
    <v>106849700000</v>
    <v>3M COMPANY</v>
    <v>3M COMPANY</v>
    <v>183.14</v>
    <v>19.9589</v>
    <v>184.51</v>
    <v>184.67</v>
    <v>184.57</v>
    <v>579100000</v>
    <v>MMM</v>
    <v>3M COMPANY (XNYS:MMM)</v>
    <v>2377493</v>
    <v>2313829</v>
    <v>1929</v>
  </rv>
  <rv s="4">
    <v>1785</v>
  </rv>
  <rv s="0">
    <v>http://en.wikipedia.org/wiki/Nordson_Corporation</v>
    <v>Wikipedia</v>
  </rv>
  <rv s="1">
    <v>0</v>
    <v>1787</v>
  </rv>
  <rv s="2">
    <v>6</v>
    <v>https://www.bing.com/th?id=AMMS_762b9cb3254150fb6668ce02bdc25c46&amp;qlt=95</v>
    <v>1788</v>
    <v>0</v>
    <v>https://www.bing.com/images/search?form=xlimg&amp;q=nordson+corporation</v>
    <v>Image of NORDSON CORPORATION</v>
  </rv>
  <rv s="0">
    <v>https://www.bing.com/financeapi/forcetrigger?t=a1ydqh&amp;q=XNAS%3aNDSN&amp;form=skydnc</v>
    <v>Learn more on Bing</v>
  </rv>
  <rv s="24">
    <v>en-US</v>
    <v>a1ydqh</v>
    <v>268435456</v>
    <v>1</v>
    <v>Powered by Refinitiv</v>
    <v>66</v>
    <v>NORDSON CORPORATION (XNAS:NDSN)</v>
    <v>3</v>
    <v>67</v>
    <v>Finance</v>
    <v>58</v>
    <v>216.86500000000001</v>
    <v>96.454999999999998</v>
    <v>0.99180000000000001</v>
    <v>-0.85</v>
    <v>6.4720000000000001E-4</v>
    <v>-4.2139999999999999E-3</v>
    <v>0.13</v>
    <v>USD</v>
    <v>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v>
    <v>7600</v>
    <v>Nasdaq Stock Market</v>
    <v>XNAS</v>
    <v>XNAS</v>
    <v>28601 Clemens Rd, WESTLAKE, OH, 44145-1148 US</v>
    <v>202.7</v>
    <v>1789</v>
    <v>Machinery, Equipment &amp; Components</v>
    <v>Stock</v>
    <v>44266.939283460153</v>
    <v>1790</v>
    <v>200.02</v>
    <v>11717040000</v>
    <v>NORDSON CORPORATION</v>
    <v>NORDSON CORPORATION</v>
    <v>201.22</v>
    <v>42.697800000000001</v>
    <v>201.72</v>
    <v>200.87</v>
    <v>201</v>
    <v>58085660</v>
    <v>NDSN</v>
    <v>NORDSON CORPORATION (XNAS:NDSN)</v>
    <v>148559</v>
    <v>285141</v>
    <v>1935</v>
  </rv>
  <rv s="4">
    <v>1791</v>
  </rv>
  <rv s="0">
    <v>https://www.bing.com/financeapi/forcetrigger?t=a2q2xm&amp;q=OTCM%3aNNDNF&amp;form=skydnc</v>
    <v>Learn more on Bing</v>
  </rv>
  <rv s="33">
    <v>en-US</v>
    <v>a2q2xm</v>
    <v>268435456</v>
    <v>1</v>
    <v>Powered by Refinitiv</v>
    <v>88</v>
    <v>NIDEC CORPORATION (OTCM:NNDNF)</v>
    <v>8</v>
    <v>89</v>
    <v>Finance</v>
    <v>12</v>
    <v>144.15</v>
    <v>40</v>
    <v>1.2625</v>
    <v>-3.45</v>
    <v>-2.76E-2</v>
    <v>USD</v>
    <v>Nidec Corporation is engaged in the manufacture and sale of precision small motors, optical components, electric motors and related components and equipment. The Company is engaged in the provision of brushless direct current (DC) motors for the information technology (IT) industry. The Company operates through nine segments: Nidec Corporation, Nidec Electronics (Thailand), Nidec Singapore, Nidec (H.K.), Nidec Sankyo, Nidec Copal, Nidec Techno Motor, Nidec Motor, and Nidec Motors &amp; Actuators. The company's main products include hard drives, spindle motors for hard disk drives (HDDs), other precision small brushless direct current (DC) motors, among others. The Company also offers general motors for home appliances, industries and vehicles, as well as equipment devices, electronic and optical parts, and automobile parts.</v>
    <v>117206</v>
    <v>OTC Markets</v>
    <v>OTCM</v>
    <v>OTCM</v>
    <v>338, Kuze Tonoshiro-cho, Minami-ku, KYOTO-SHI, KYOTO-FU, 601-8205 JP</v>
    <v>124.6</v>
    <v>Machinery, Equipment &amp; Components</v>
    <v>Stock</v>
    <v>44259.853432476564</v>
    <v>1793</v>
    <v>120</v>
    <v>NIDEC CORPORATION</v>
    <v>NIDEC CORPORATION</v>
    <v>124.6</v>
    <v>78.878799999999998</v>
    <v>125</v>
    <v>121.55</v>
    <v>596284500</v>
    <v>NNDNF</v>
    <v>NIDEC CORPORATION (OTCM:NNDNF)</v>
    <v>260</v>
    <v>1973</v>
  </rv>
  <rv s="4">
    <v>1794</v>
  </rv>
  <rv s="0">
    <v>http://en.wikipedia.org/wiki/Nel_ASA</v>
    <v>Wikipedia</v>
  </rv>
  <rv s="1">
    <v>0</v>
    <v>1796</v>
  </rv>
  <rv s="2">
    <v>6</v>
    <v>https://www.bing.com/th?id=AMMS_337b10b37a0c9b5ef4e7a137075467fe&amp;qlt=95</v>
    <v>1797</v>
    <v>0</v>
    <v>https://www.bing.com/images/search?form=xlimg&amp;q=nel+asa</v>
    <v>Image of Nel ASA</v>
  </rv>
  <rv s="0">
    <v>https://www.bing.com/financeapi/forcetrigger?t=azjs6h&amp;q=OTCM%3aNLLSF&amp;form=skydnc</v>
    <v>Learn more on Bing</v>
  </rv>
  <rv s="55">
    <v>en-US</v>
    <v>azjs6h</v>
    <v>268435456</v>
    <v>1</v>
    <v>Powered by Refinitiv</v>
    <v>166</v>
    <v>Nel ASA (OTCM:NLLSF)</v>
    <v>3</v>
    <v>190</v>
    <v>Finance</v>
    <v>87</v>
    <v>4.2</v>
    <v>0.65</v>
    <v>0.62419999999999998</v>
    <v>0.06</v>
    <v>0</v>
    <v>2.1277000000000001E-2</v>
    <v>0</v>
    <v>USD</v>
    <v>Nel ASA, formerly Diagenic ASA, is a Norway-based company that is engaged in the renewable energy equipment and services sector. The Company delivers solutions to produce, store and distribute hydrogen from renewable energy. Nel ASA serves industries, energy and gas companies with hydrogen technology. The Company’s hydrogen solutions cover the entire value chain from hydrogen production technologies to manufacturing of hydrogen fueling stations, providing fuel cell electric vehicles with the same fueling and long range as conventional vehicles. The Company’s subsidiaries are: H2 Logic A/S in Denmark; Hyme AS, Nel Fuel AS, New Nel Hydrogen Holding AS and RotoBoost H2 AS in Norway, as well as Proton Energy Systems Inc based in the United States.</v>
    <v>376</v>
    <v>OTC Markets</v>
    <v>OTCM</v>
    <v>OTCM</v>
    <v>Karenslyst Alle 20, OSLO, OSLO, 0278 NO</v>
    <v>2.9</v>
    <v>1798</v>
    <v>Renewable Energy</v>
    <v>Stock</v>
    <v>44267.048611111109</v>
    <v>1799</v>
    <v>2.81</v>
    <v>34537950000</v>
    <v>Nel ASA</v>
    <v>Nel ASA</v>
    <v>2.9</v>
    <v>27.525700000000001</v>
    <v>2.82</v>
    <v>2.88</v>
    <v>2.88</v>
    <v>1457297000</v>
    <v>NLLSF</v>
    <v>Nel ASA (OTCM:NLLSF)</v>
    <v>112328</v>
    <v>1998</v>
  </rv>
  <rv s="4">
    <v>1800</v>
  </rv>
  <rv s="0">
    <v>http://en.wikipedia.org/wiki/Oshkosh_Corporation</v>
    <v>Wikipedia</v>
  </rv>
  <rv s="1">
    <v>0</v>
    <v>1802</v>
  </rv>
  <rv s="2">
    <v>6</v>
    <v>https://www.bing.com/th?id=AMMS_12c52fd4d5d25135c42458bd72f10a7a&amp;qlt=95</v>
    <v>1803</v>
    <v>0</v>
    <v>https://www.bing.com/images/search?form=xlimg&amp;q=oshkosh+corporation</v>
    <v>Image of OSHKOSH CORPORATION</v>
  </rv>
  <rv s="0">
    <v>https://www.bing.com/financeapi/forcetrigger?t=a1zcrw&amp;q=XNYS%3aOSK&amp;form=skydnc</v>
    <v>Learn more on Bing</v>
  </rv>
  <rv s="24">
    <v>en-US</v>
    <v>a1zcrw</v>
    <v>268435456</v>
    <v>1</v>
    <v>Powered by Refinitiv</v>
    <v>66</v>
    <v>OSHKOSH CORPORATION (XNYS:OSK)</v>
    <v>3</v>
    <v>67</v>
    <v>Finance</v>
    <v>58</v>
    <v>120.75</v>
    <v>46.72</v>
    <v>1.5562</v>
    <v>-0.57999999999999996</v>
    <v>0</v>
    <v>-5.0870000000000004E-3</v>
    <v>0</v>
    <v>USD</v>
    <v>Oshkosh Corporation is a designer, manufacturer and marketer of a broad range of engineered specialty vehicles and vehicle bodies. The Company operates through four segments: Access equipment segment, Defense segment, Fire &amp; emergency segment and Commercial segment. Access equipment segment designs and manufactures aerial work platforms and telehandlers used in a wide variety of construction, industrial, institutional and general maintenance applications and also manufactures towing and recovery equipment in the United States. Defense segment manufactures heavy, medium, and light tactical wheeled vehicles. Fire &amp; emergency segment designs and manufactures fire apparatus assembled on custom chassis, aircraft rescue and firefighting vehicles to domestic and international airports and broadcast and communication vehicles. Commercial segment designs and manufactures refuse collection vehicles and field service vehicles.</v>
    <v>14400</v>
    <v>New York Stock Exchange</v>
    <v>XNYS</v>
    <v>XNYS</v>
    <v>1917 FOUR WHEEL DRIVE, 2307 Oregon St, OSHKOSH, WI, 54902 US</v>
    <v>115.91</v>
    <v>1804</v>
    <v>Machinery, Equipment &amp; Components</v>
    <v>Stock</v>
    <v>44267.01219763828</v>
    <v>1805</v>
    <v>112.95</v>
    <v>7796504000</v>
    <v>OSHKOSH CORPORATION</v>
    <v>OSHKOSH CORPORATION</v>
    <v>114.49</v>
    <v>24.499300000000002</v>
    <v>114.01</v>
    <v>113.43</v>
    <v>113.43</v>
    <v>68384390</v>
    <v>OSK</v>
    <v>OSHKOSH CORPORATION (XNYS:OSK)</v>
    <v>405019</v>
    <v>1106448</v>
    <v>2014</v>
  </rv>
  <rv s="4">
    <v>1806</v>
  </rv>
  <rv s="0">
    <v>http://en.wikipedia.org/wiki/Paccar</v>
    <v>Wikipedia</v>
  </rv>
  <rv s="1">
    <v>0</v>
    <v>1808</v>
  </rv>
  <rv s="2">
    <v>6</v>
    <v>https://www.bing.com/th?id=AMMS_38c2d8442a869e871f88103680ddebf3&amp;qlt=95</v>
    <v>1809</v>
    <v>0</v>
    <v>https://www.bing.com/images/search?form=xlimg&amp;q=paccar</v>
    <v>Image of PACCAR INC</v>
  </rv>
  <rv s="0">
    <v>https://www.bing.com/financeapi/forcetrigger?t=a1zk27&amp;q=XNAS%3aPCAR&amp;form=skydnc</v>
    <v>Learn more on Bing</v>
  </rv>
  <rv s="24">
    <v>en-US</v>
    <v>a1zk27</v>
    <v>268435456</v>
    <v>1</v>
    <v>Powered by Refinitiv</v>
    <v>66</v>
    <v>PACCAR INC (XNAS:PCAR)</v>
    <v>3</v>
    <v>67</v>
    <v>Finance</v>
    <v>58</v>
    <v>103.19</v>
    <v>48.714399999999998</v>
    <v>1.0446</v>
    <v>1.1599999999999999</v>
    <v>2.5580000000000004E-3</v>
    <v>1.201E-2</v>
    <v>0.25</v>
    <v>USD</v>
    <v>PACCAR Inc (PACCAR) is a technology company. The Company's segments include Truck, Parts and Financial Services. The Truck segment includes the design, manufacture and distribution of light-, medium- and heavy-duty commercial trucks. The Company's trucks are marketed under the Kenworth, Peterbilt and DAF nameplates. It also manufactures engines, primarily for use in the Company's trucks, at its facilities in Columbus, Mississippi; Eindhoven, the Netherlands, and Ponta Grossa, Brazil. The Parts segment includes the distribution of aftermarket parts for trucks and related commercial vehicles. The Financial Services segment includes finance and leasing products and services provided to customers and dealers. Its Other business includes the manufacturing and marketing of industrial winches. The Company operates in Australia and Brazil and sells trucks and parts to customers in Asia, Africa, Middle East and South America.</v>
    <v>26000</v>
    <v>Nasdaq Stock Market</v>
    <v>XNAS</v>
    <v>XNAS</v>
    <v>Paccar Building, 777 106Th Avenue Ne, BELLEVUE, WA, 98004 US</v>
    <v>98.26</v>
    <v>1810</v>
    <v>Machinery, Equipment &amp; Components</v>
    <v>Stock</v>
    <v>44267.033929872654</v>
    <v>1811</v>
    <v>96.53</v>
    <v>33510630000</v>
    <v>PACCAR INC</v>
    <v>PACCAR INC</v>
    <v>97.25</v>
    <v>26.158300000000001</v>
    <v>96.59</v>
    <v>97.75</v>
    <v>98</v>
    <v>346936800</v>
    <v>PCAR</v>
    <v>PACCAR INC (XNAS:PCAR)</v>
    <v>1618440</v>
    <v>1898504</v>
    <v>1971</v>
  </rv>
  <rv s="4">
    <v>1812</v>
  </rv>
  <rv s="0">
    <v>http://fr.wikipedia.org/wiki/Parker-Hannifin</v>
    <v>Wikipedia</v>
  </rv>
  <rv s="1">
    <v>0</v>
    <v>1814</v>
  </rv>
  <rv s="2">
    <v>6</v>
    <v>https://www.bing.com/th?id=AMMS_cbcd34675d5d3c577d1db140a6cb9504&amp;qlt=95</v>
    <v>1815</v>
    <v>0</v>
    <v>https://www.bing.com/images/search?form=xlimg&amp;q=parker+hannifin</v>
    <v>Image of PARKER-HANNIFIN CORPORATION</v>
  </rv>
  <rv s="0">
    <v>https://www.bing.com/financeapi/forcetrigger?t=a1ztzr&amp;q=XNYS%3aPH&amp;form=skydnc</v>
    <v>Learn more on Bing</v>
  </rv>
  <rv s="24">
    <v>en-US</v>
    <v>a1ztzr</v>
    <v>268435456</v>
    <v>1</v>
    <v>Powered by Refinitiv</v>
    <v>66</v>
    <v>PARKER-HANNIFIN CORPORATION (XNYS:PH)</v>
    <v>3</v>
    <v>67</v>
    <v>Finance</v>
    <v>58</v>
    <v>313.79000000000002</v>
    <v>93</v>
    <v>1.8098000000000001</v>
    <v>1.97</v>
    <v>0</v>
    <v>6.4320000000000002E-3</v>
    <v>0</v>
    <v>USD</v>
    <v>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consists of Automation Group, Engineered Materials Group, Filtration Group, Fluid Connectors Group, Hydraulics Group and Instrumentation Group. The Aerospace Systems Segment produces hydraulic, fuel, pneumatic and electro-mechanical systems and components, which are utilized on domestic commercial, military and general aviation aircrafts.</v>
    <v>50520</v>
    <v>New York Stock Exchange</v>
    <v>XNYS</v>
    <v>XNYS</v>
    <v>6035 Parkland Blvd, CLEVELAND, OH, 44124-4186 US</v>
    <v>313.79000000000002</v>
    <v>1816</v>
    <v>Machinery, Equipment &amp; Components</v>
    <v>Stock</v>
    <v>44266.999954779691</v>
    <v>1817</v>
    <v>305.54000000000002</v>
    <v>39537560000</v>
    <v>PARKER-HANNIFIN CORPORATION</v>
    <v>PARKER-HANNIFIN CORPORATION</v>
    <v>308.22000000000003</v>
    <v>28.0472</v>
    <v>306.3</v>
    <v>308.27</v>
    <v>308.27</v>
    <v>129081200</v>
    <v>PH</v>
    <v>PARKER-HANNIFIN CORPORATION (XNYS:PH)</v>
    <v>1506253</v>
    <v>1110944</v>
    <v>1938</v>
  </rv>
  <rv s="4">
    <v>1818</v>
  </rv>
  <rv s="0">
    <v>http://en.wikipedia.org/wiki/Pentair</v>
    <v>Wikipedia</v>
  </rv>
  <rv s="1">
    <v>0</v>
    <v>1820</v>
  </rv>
  <rv s="2">
    <v>6</v>
    <v>https://www.bing.com/th?id=AMMS_84e4fad26ba08b9b1384a28ccf2702b6&amp;qlt=95</v>
    <v>1821</v>
    <v>0</v>
    <v>https://www.bing.com/images/search?form=xlimg&amp;q=pentair</v>
    <v>Image of PENTAIR PUBLIC LIMITED COMPANY</v>
  </rv>
  <rv s="0">
    <v>https://www.bing.com/financeapi/forcetrigger?t=a212zr&amp;q=XNYS%3aPNR&amp;form=skydnc</v>
    <v>Learn more on Bing</v>
  </rv>
  <rv s="24">
    <v>en-US</v>
    <v>a212zr</v>
    <v>268435456</v>
    <v>1</v>
    <v>Powered by Refinitiv</v>
    <v>66</v>
    <v>PENTAIR PUBLIC LIMITED COMPANY (XNYS:PNR)</v>
    <v>3</v>
    <v>67</v>
    <v>Finance</v>
    <v>58</v>
    <v>61</v>
    <v>22.01</v>
    <v>1.1628000000000001</v>
    <v>0.19</v>
    <v>0</v>
    <v>3.1700000000000001E-3</v>
    <v>0</v>
    <v>USD</v>
    <v>Pentair plc is a diversified industrial manufacturing company. The Company is engaged in Water Quality Systems business and Flow and Filtration Solutions business. The Water Quality Systems business designs, manufactures, markets and services water system products and solutions to meet filtration and fluid management challenges in food and beverage, water, swimming pools and aquaculture applications. The Flow and Filtration Solutions business is involved in the entire water, water treatment and wastewater system from filtration, desalination, water supply to water disposal, process and control.</v>
    <v>9750</v>
    <v>New York Stock Exchange</v>
    <v>XNYS</v>
    <v>XNYS</v>
    <v>Regal House, 70 London Road, Twickenham, LONDON, UNITED KINGDOM-NA, TW1 3QS GB</v>
    <v>61</v>
    <v>1822</v>
    <v>Machinery, Equipment &amp; Components</v>
    <v>Stock</v>
    <v>44267.000000022657</v>
    <v>1823</v>
    <v>59.29</v>
    <v>9952188000</v>
    <v>PENTAIR PUBLIC LIMITED COMPANY</v>
    <v>PENTAIR PUBLIC LIMITED COMPANY</v>
    <v>59.77</v>
    <v>28.176300000000001</v>
    <v>59.93</v>
    <v>60.12</v>
    <v>60.12</v>
    <v>166063600</v>
    <v>PNR</v>
    <v>PENTAIR PUBLIC LIMITED COMPANY (XNYS:PNR)</v>
    <v>822788</v>
    <v>966061</v>
    <v>2013</v>
  </rv>
  <rv s="4">
    <v>1824</v>
  </rv>
  <rv s="0">
    <v>http://en.wikipedia.org/wiki/Regal_Beloit</v>
    <v>Wikipedia</v>
  </rv>
  <rv s="1">
    <v>0</v>
    <v>1826</v>
  </rv>
  <rv s="2">
    <v>6</v>
    <v>https://www.bing.com/th?id=AMMS_af36d8b1ac899cfa05fb0259d331972d&amp;qlt=95</v>
    <v>1827</v>
    <v>0</v>
    <v>https://www.bing.com/images/search?form=xlimg&amp;q=regal+beloit</v>
    <v>Image of REGAL BELOIT CORPORATION</v>
  </rv>
  <rv s="0">
    <v>https://www.bing.com/financeapi/forcetrigger?t=afjexm&amp;q=XFRA%3aRB8&amp;form=skydnc</v>
    <v>Learn more on Bing</v>
  </rv>
  <rv s="26">
    <v>en-US</v>
    <v>afjexm</v>
    <v>268435456</v>
    <v>1</v>
    <v>Powered by Refinitiv</v>
    <v>70</v>
    <v>REGAL BELOIT CORPORATION (XFRA:RB8)</v>
    <v>3</v>
    <v>71</v>
    <v>Finance</v>
    <v>12</v>
    <v>123</v>
    <v>49.6</v>
    <v>1.369</v>
    <v>2</v>
    <v>1.6529000000000002E-2</v>
    <v>EUR</v>
    <v>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v>
    <v>23000</v>
    <v>Deutsche Boerse AG</v>
    <v>XFRA</v>
    <v>XFRA</v>
    <v>200 STATE ST, BELOIT, WI, 53511-6254 US</v>
    <v>123</v>
    <v>1828</v>
    <v>Machinery, Equipment &amp; Components</v>
    <v>Stock</v>
    <v>44266.791666666664</v>
    <v>1829</v>
    <v>120</v>
    <v>REGAL BELOIT CORPORATION</v>
    <v>REGAL BELOIT CORPORATION</v>
    <v>120</v>
    <v>32.43</v>
    <v>121</v>
    <v>123</v>
    <v>40618930</v>
    <v>RB8</v>
    <v>REGAL BELOIT CORPORATION (XFRA:RB8)</v>
    <v>8</v>
    <v>1994</v>
  </rv>
  <rv s="4">
    <v>1830</v>
  </rv>
  <rv s="0">
    <v>http://ja.wikipedia.org/wiki/ロックウェル・オートメーション</v>
    <v>Wikipedia</v>
  </rv>
  <rv s="1">
    <v>0</v>
    <v>1832</v>
  </rv>
  <rv s="2">
    <v>6</v>
    <v>https://www.bing.com/th?id=AMMS_64c27a7903980ebfe55a5ede446a2540&amp;qlt=95</v>
    <v>1833</v>
    <v>0</v>
    <v>https://www.bing.com/images/search?form=xlimg&amp;q=rockwell+automation</v>
    <v>Image of ROCKWELL AUTOMATION, INC.</v>
  </rv>
  <rv s="0">
    <v>https://www.bing.com/financeapi/forcetrigger?t=a226jc&amp;q=XNYS%3aROK&amp;form=skydnc</v>
    <v>Learn more on Bing</v>
  </rv>
  <rv s="24">
    <v>en-US</v>
    <v>a226jc</v>
    <v>268435456</v>
    <v>1</v>
    <v>Powered by Refinitiv</v>
    <v>66</v>
    <v>ROCKWELL AUTOMATION, INC. (XNYS:ROK)</v>
    <v>3</v>
    <v>67</v>
    <v>Finance</v>
    <v>61</v>
    <v>268.91000000000003</v>
    <v>115.38</v>
    <v>1.3785000000000001</v>
    <v>0.36</v>
    <v>8.7110000000000009E-4</v>
    <v>1.3650000000000001E-3</v>
    <v>0.23</v>
    <v>USD</v>
    <v>Rockwell Automation, Inc. (Rockwell Automation) is a provider of industrial automation power, control and information solutions for manufacturers. The Company operates through two segments: Architecture &amp; Software and Control Products &amp; Solutions. The Architecture &amp; Software segment contains various hardware, software and communication components of the Company's integrated control and information architecture capable of controlling the customer's industrial processes and connecting with their manufacturing enterprise. Architecture &amp; Software has a portfolio of products, including Control platforms that perform multiple control disciplines and monitoring of applications, including discrete, batch and continuous process, drives control, motion control and machine safety control. The Control Products &amp; Solutions segment portfolio includes low and medium voltage electro-mechanical and electronic motor starters, signaling devices, termination and protection devices, relays and timers.</v>
    <v>23500</v>
    <v>New York Stock Exchange</v>
    <v>XNYS</v>
    <v>XNYS</v>
    <v>1201 S 2nd St, MILWAUKEE, WI, 53204-2410 US</v>
    <v>268.2</v>
    <v>1834</v>
    <v>Machinery, Equipment &amp; Components</v>
    <v>Stock</v>
    <v>44266.915270508594</v>
    <v>1835</v>
    <v>262.69</v>
    <v>30625450000</v>
    <v>ROCKWELL AUTOMATION, INC.</v>
    <v>ROCKWELL AUTOMATION, INC.</v>
    <v>265.81</v>
    <v>23.664000000000001</v>
    <v>263.66000000000003</v>
    <v>264.02</v>
    <v>264.25</v>
    <v>116155100</v>
    <v>ROK</v>
    <v>ROCKWELL AUTOMATION, INC. (XNYS:ROK)</v>
    <v>743140</v>
    <v>663701</v>
    <v>1996</v>
  </rv>
  <rv s="4">
    <v>1836</v>
  </rv>
  <rv s="0">
    <v>http://en.wikipedia.org/wiki/Roper_Technologies</v>
    <v>Wikipedia</v>
  </rv>
  <rv s="1">
    <v>0</v>
    <v>1838</v>
  </rv>
  <rv s="2">
    <v>6</v>
    <v>https://www.bing.com/th?id=AMMS_030a3aa513bcc8e355ade4722d9fddd6&amp;qlt=95</v>
    <v>1839</v>
    <v>0</v>
    <v>https://www.bing.com/images/search?form=xlimg&amp;q=roper+industries</v>
    <v>Image of ROPER TECHNOLOGIES, INC.</v>
  </rv>
  <rv s="0">
    <v>https://www.bing.com/financeapi/forcetrigger?t=a22777&amp;q=XNYS%3aROP&amp;form=skydnc</v>
    <v>Learn more on Bing</v>
  </rv>
  <rv s="24">
    <v>en-US</v>
    <v>a22777</v>
    <v>268435456</v>
    <v>1</v>
    <v>Powered by Refinitiv</v>
    <v>66</v>
    <v>ROPER TECHNOLOGIES, INC. (XNYS:ROP)</v>
    <v>3</v>
    <v>67</v>
    <v>Finance</v>
    <v>58</v>
    <v>455.72</v>
    <v>240</v>
    <v>1.0072000000000001</v>
    <v>1.38</v>
    <v>0</v>
    <v>3.5750000000000001E-3</v>
    <v>0</v>
    <v>USD</v>
    <v>Roper Technologies, Inc. is a technology company. The Company operate businesses that design and develop software, including both license and software-as-a-service (SaaS) and engineered products and solutions for a variety of markets. It operates through four segments: Application software, Network Software &amp; Systems, Measurement &amp; Analytical solutions and Process Technologies. It provides a broad portfolio of products, solutions and services, including campus card and cashless systems, laboratory information management solutions, enterprise software and information solutions, preconstruction software, wireless sensor networks, SaaS-based trading network and business intelligence solutions, precision rubber and polymer laboratory instrumentation, data acquisition, data analysis software systems, valves and controls for industrial refrigeration systems, control, safety and hazardous area solutions, and rotary positive displacement technology based fluid handling solutions.</v>
    <v>18400</v>
    <v>New York Stock Exchange</v>
    <v>XNYS</v>
    <v>XNYS</v>
    <v>6901 Professional Pkwy East, Suite 200, SARASOTA, FL, 34240-8473 US</v>
    <v>391.24</v>
    <v>1840</v>
    <v>Software &amp; IT Services</v>
    <v>Stock</v>
    <v>44267.000000046093</v>
    <v>1841</v>
    <v>384.0378</v>
    <v>40512980000</v>
    <v>ROPER TECHNOLOGIES, INC.</v>
    <v>ROPER TECHNOLOGIES, INC.</v>
    <v>386.36</v>
    <v>43.113999999999997</v>
    <v>386.06</v>
    <v>387.44</v>
    <v>387.44</v>
    <v>104939600</v>
    <v>ROP</v>
    <v>ROPER TECHNOLOGIES, INC. (XNYS:ROP)</v>
    <v>395298</v>
    <v>721061</v>
    <v>1981</v>
  </rv>
  <rv s="4">
    <v>1842</v>
  </rv>
  <rv s="0">
    <v>http://en.wikipedia.org/wiki/Rexnord_Corporation</v>
    <v>Wikipedia</v>
  </rv>
  <rv s="1">
    <v>0</v>
    <v>1844</v>
  </rv>
  <rv s="2">
    <v>6</v>
    <v>https://www.bing.com/th?id=AMMS_6419b1f8651210715cf65f680c8492e1&amp;qlt=95</v>
    <v>1845</v>
    <v>0</v>
    <v>https://www.bing.com/images/search?form=xlimg&amp;q=rexnord</v>
    <v>Image of REXNORD CORPORATION</v>
  </rv>
  <rv s="0">
    <v>https://www.bing.com/financeapi/forcetrigger?t=a22dmw&amp;q=XNYS%3aRXN&amp;form=skydnc</v>
    <v>Learn more on Bing</v>
  </rv>
  <rv s="24">
    <v>en-US</v>
    <v>a22dmw</v>
    <v>268435456</v>
    <v>1</v>
    <v>Powered by Refinitiv</v>
    <v>66</v>
    <v>REXNORD CORPORATION (XNYS:RXN)</v>
    <v>3</v>
    <v>67</v>
    <v>Finance</v>
    <v>58</v>
    <v>51.07</v>
    <v>18.87</v>
    <v>1.4592000000000001</v>
    <v>1.46</v>
    <v>0</v>
    <v>2.9464999999999998E-2</v>
    <v>0</v>
    <v>USD</v>
    <v>Rexnord Corporation is a multi-platform industrial company. The Company operates through two segments: Process &amp; Motion Control platform, and Water Management platform. The Process &amp; Motion Control platform designs, manufactures, markets and services a range of engineered mechanical components used within systems. The Process &amp; Motion Control portfolio includes motion control products, shaft management products, aerospace components and related value-added services. Its Process &amp; Motion Control brands include Rexnord, Rex, Euroflex, Falk, FlatTop, Link-Belt, Thomas and Tollok. The Water Management platform designs, procures and markets products that provide and enhance water quality, safety, flow control and conservation. The Water Management product portfolio includes professional grade water control and safety, water distribution and drainage, finish plumbing and site works products. Its products are marketed and sold under various brand names, including Zurn, Wilkins and VAG.</v>
    <v>6800</v>
    <v>New York Stock Exchange</v>
    <v>XNYS</v>
    <v>XNYS</v>
    <v>511 W Freshwater Way, MILWAUKEE, WI, 53204-4113 US</v>
    <v>51.07</v>
    <v>1846</v>
    <v>Machinery, Equipment &amp; Components</v>
    <v>Stock</v>
    <v>44266.903822673441</v>
    <v>1847</v>
    <v>49.42</v>
    <v>5925822000</v>
    <v>REXNORD CORPORATION</v>
    <v>REXNORD CORPORATION</v>
    <v>49.68</v>
    <v>42.920699999999997</v>
    <v>49.55</v>
    <v>51.01</v>
    <v>51.01</v>
    <v>119592800</v>
    <v>RXN</v>
    <v>REXNORD CORPORATION (XNYS:RXN)</v>
    <v>789657</v>
    <v>850385</v>
    <v>2006</v>
  </rv>
  <rv s="4">
    <v>1848</v>
  </rv>
  <rv s="0">
    <v>https://www.bing.com/financeapi/forcetrigger?t=aea5k2&amp;q=XPAR%3aSU&amp;form=skydnc</v>
    <v>Learn more on Bing</v>
  </rv>
  <rv s="42">
    <v>en-US</v>
    <v>aea5k2</v>
    <v>268435456</v>
    <v>1</v>
    <v>Powered by Refinitiv</v>
    <v>118</v>
    <v>Schneider Electric SE (XPAR:SU)</v>
    <v>8</v>
    <v>119</v>
    <v>Finance</v>
    <v>12</v>
    <v>130.69999999999999</v>
    <v>61.72</v>
    <v>0.83589999999999998</v>
    <v>1.9</v>
    <v>1.502E-2</v>
    <v>EUR</v>
    <v>Schneider Electric SE is a France-based company that provides energy-related solutions globally. It operates through two segments: Energy Management and Industrial Automation. Energy Management includes the subsegments Low Voltage, Medium Voltage and Secure Power. Low Voltage targets residential and commercial buildings, spanning across industries, infrastructures and data centers offering protection functions, power monitoring and control, power meters and electrical enclosures, among others. Medium Voltage provides products and software for the integrated management of mission-critical infrastructure, advanced grid solutions and asset performance management, among others. Secure Power specializes in critical power products and solutions for data centers and networks where power continuity and quality are essential. Industrial Automation provides comprehensive solutions for the automation and control of machines, manufacturing plants and industrial sites.</v>
    <v>155466</v>
    <v>Euronext Paris</v>
    <v>XPAR</v>
    <v>XPAR</v>
    <v>35, Rue Joseph Monier, RUEIL-MALMAISON, ILE-DE-FRANCE, 92500 FR</v>
    <v>129.1</v>
    <v>Machinery, Equipment &amp; Components</v>
    <v>Stock</v>
    <v>44266.708333333336</v>
    <v>1850</v>
    <v>127</v>
    <v>Schneider Electric SE</v>
    <v>Schneider Electric SE</v>
    <v>127</v>
    <v>33.448</v>
    <v>126.5</v>
    <v>128.4</v>
    <v>567068500</v>
    <v>SU</v>
    <v>Schneider Electric SE (XPAR:SU)</v>
    <v>963165</v>
  </rv>
  <rv s="4">
    <v>1851</v>
  </rv>
  <rv s="0">
    <v>http://en.wikipedia.org/wiki/Sandvik</v>
    <v>Wikipedia</v>
  </rv>
  <rv s="1">
    <v>0</v>
    <v>1853</v>
  </rv>
  <rv s="2">
    <v>6</v>
    <v>https://www.bing.com/th?id=AMMS_ab5a6c62cd8dd10c3a6fede6095362ab&amp;qlt=95</v>
    <v>1854</v>
    <v>0</v>
    <v>https://www.bing.com/images/search?form=xlimg&amp;q=sandvik</v>
    <v>Image of Sandvik AB</v>
  </rv>
  <rv s="0">
    <v>https://www.bing.com/financeapi/forcetrigger?t=a2v752&amp;q=OTCM%3aSDVKF&amp;form=skydnc</v>
    <v>Learn more on Bing</v>
  </rv>
  <rv s="16">
    <v>en-US</v>
    <v>a2v752</v>
    <v>268435456</v>
    <v>1</v>
    <v>Powered by Refinitiv</v>
    <v>34</v>
    <v>Sandvik AB (OTCM:SDVKF)</v>
    <v>3</v>
    <v>191</v>
    <v>Finance</v>
    <v>12</v>
    <v>28.35</v>
    <v>12.3559</v>
    <v>1.3548</v>
    <v>-0.36499999999999999</v>
    <v>-1.2875000000000001E-2</v>
    <v>USD</v>
    <v>Sandvik AB (Sandvik) is an engineering company in mining and rock excavation, metal-cutting and materials technology. The Company is engaged in the developing, manufacturing and marketing processed products and services. Its segments include Sandvik Machining Solutions, Sandvik Mining and Rock Technology, Sandvik Materials Technology and Other Operations. It operates in the areas of Mining, which includes delivering drill rigs; Engineering, which includes tools and tooling systems; Energy, which offers solutions for energy production; Automotive, which includes cemented-carbide tools and tooling systems; Construction, which provides solutions for the construction industry, and Aerospace, which works with aerospace companies. Its various product categories include metal-cutting tools and tooling systems; mining equipment and tools; construction equipment and tools; stainless steels, special alloys and titanium; furnace products and heating systems, and industrial processing systems.</v>
    <v>34972</v>
    <v>OTC Markets</v>
    <v>OTCM</v>
    <v>OTCM</v>
    <v>Kungsbron 1, Section 6, plan G, STOCKHOLM, STOCKHOLM, 111 22 SE</v>
    <v>28.02</v>
    <v>1855</v>
    <v>Machinery, Equipment &amp; Components</v>
    <v>Stock</v>
    <v>44266.048611111109</v>
    <v>1856</v>
    <v>27.984999999999999</v>
    <v>296662300000</v>
    <v>Sandvik AB</v>
    <v>Sandvik AB</v>
    <v>28.02</v>
    <v>32.888599999999997</v>
    <v>28.35</v>
    <v>27.984999999999999</v>
    <v>1254386000</v>
    <v>SDVKF</v>
    <v>Sandvik AB (OTCM:SDVKF)</v>
    <v>6073</v>
  </rv>
  <rv s="4">
    <v>1857</v>
  </rv>
  <rv s="0">
    <v>http://ja.wikipedia.org/wiki/シンドラーグループ</v>
    <v>Wikipedia</v>
  </rv>
  <rv s="1">
    <v>150</v>
    <v>1859</v>
  </rv>
  <rv s="2">
    <v>6</v>
    <v>https://www.bing.com/th?id=AMMS_f44cedf72564b03e820825a3b9c048dc&amp;qlt=95</v>
    <v>1860</v>
    <v>0</v>
    <v>https://www.bing.com/images/search?form=xlimg&amp;q=schindler+group</v>
    <v>Image of Schindler Holding Ltd.</v>
  </rv>
  <rv s="0">
    <v>https://www.bing.com/financeapi/forcetrigger?t=afkpz2&amp;q=XFRA%3aSHR&amp;form=skydnc</v>
    <v>Learn more on Bing</v>
  </rv>
  <rv s="26">
    <v>en-US</v>
    <v>afkpz2</v>
    <v>268435456</v>
    <v>1</v>
    <v>Powered by Refinitiv</v>
    <v>70</v>
    <v>Schindler Holding Ltd. (XFRA:SHR)</v>
    <v>3</v>
    <v>71</v>
    <v>Finance</v>
    <v>12</v>
    <v>210</v>
    <v>157</v>
    <v>0.94120000000000004</v>
    <v>1.4</v>
    <v>7.4550000000000007E-3</v>
    <v>EUR</v>
    <v>Schindler Holding AG is a Switzerland-based holding company that specializes in the manufacture of escalators, elevators and moving walks. It operates globally within one main segment: Elevators and Escalators. The Elevators and Escalators segment provides a range of elevators for different applications, including freight and special elevators, high-rise elevators, residential elevators and commercial elevators. It also offers commercial and public transport escalators, as well as inclined and horizontal moving walks. It's affiliated company, ALSO Holding AG, which provided information and communications technology and consumer electronics in the wholesale and logistics sectors, was disposed during 2011 and merged with Actebis GmbH, forming ALSO-Actebis Holding AG. In June 2014, closed the real estate development project Mall of Switzerland (formerly EbiSquare) together with Halter AG and sold its stake in EbiSquare AG to Halter AG</v>
    <v>66674</v>
    <v>Deutsche Boerse AG</v>
    <v>XFRA</v>
    <v>XFRA</v>
    <v>Seestrasse 55, HERGISWIL, NIDWALDEN, 6052 CH</v>
    <v>189.3</v>
    <v>1861</v>
    <v>Machinery, Equipment &amp; Components</v>
    <v>Stock</v>
    <v>43644.67083333333</v>
    <v>1862</v>
    <v>187.9</v>
    <v>Schindler Holding Ltd.</v>
    <v>Schindler Holding Ltd.</v>
    <v>187.9</v>
    <v>48.27</v>
    <v>187.8</v>
    <v>189.2</v>
    <v>107794300</v>
    <v>SHR</v>
    <v>Schindler Holding Ltd. (XFRA:SHR)</v>
    <v>12</v>
    <v>1929</v>
  </rv>
  <rv s="4">
    <v>1863</v>
  </rv>
  <rv s="0">
    <v>http://en.wikipedia.org/wiki/Siemens</v>
    <v>Wikipedia</v>
  </rv>
  <rv s="1">
    <v>0</v>
    <v>1865</v>
  </rv>
  <rv s="2">
    <v>6</v>
    <v>https://www.bing.com/th?id=AMMS_f3641471275e4224e2a88e0b85ee2305&amp;qlt=95</v>
    <v>1866</v>
    <v>0</v>
    <v>https://www.bing.com/images/search?form=xlimg&amp;q=siemens</v>
    <v>Image of Siemens AG</v>
  </rv>
  <rv s="0">
    <v>https://www.bing.com/financeapi/forcetrigger?t=aftpzr&amp;q=XETR%3aSIE&amp;form=skydnc</v>
    <v>Learn more on Bing</v>
  </rv>
  <rv s="15">
    <v>en-US</v>
    <v>aftpzr</v>
    <v>268435456</v>
    <v>1</v>
    <v>Powered by Refinitiv</v>
    <v>31</v>
    <v>Siemens AG (XETR:SIE)</v>
    <v>3</v>
    <v>192</v>
    <v>Finance</v>
    <v>12</v>
    <v>137.52000000000001</v>
    <v>52.978999999999999</v>
    <v>1.1155999999999999</v>
    <v>1.34</v>
    <v>9.8999999999999991E-3</v>
    <v>EUR</v>
    <v>Siemens AG is a Germany-based technology company. It operates through seven segments: Digital Industries, which offers products and system solutions for automation used in discrete and process industries; Smart Infrastructure, which supplies and intelligently connects energy systems and building technologies; Gas and Power, which offers products, solutions and services for generating electricity, for producing and transporting oil and gas, as well as for downstream and oil and gas-related operations; Mobility, which combines all Siemens businesses in the area of passenger and freight transportation; Siemens Healthineers, which supplies technology to the healthcare industry and engages in diagnostic imaging and laboratory diagnostics; Siemens Gamesa Renewable Energy, which designs,and produces wind turbines, and sales wind farms, and Financial Services (SFS), which offers leasing solutions and equipment, project and structured financing in the form of debt and equity investments.</v>
    <v>292000</v>
    <v>Xetra</v>
    <v>XETR</v>
    <v>XETR</v>
    <v>Werner-von-Siemens-Strasse 1, MUENCHEN, BAYERN, 80333 DE</v>
    <v>137.04</v>
    <v>1867</v>
    <v>Consumer Goods Conglomerates</v>
    <v>Stock</v>
    <v>44266.8125</v>
    <v>1868</v>
    <v>135.46</v>
    <v>115056000000</v>
    <v>Siemens AG</v>
    <v>Siemens AG</v>
    <v>135.63999999999999</v>
    <v>26.39</v>
    <v>135.36000000000001</v>
    <v>136.69999999999999</v>
    <v>850000000</v>
    <v>SIE</v>
    <v>Siemens AG (XETR:SIE)</v>
    <v>1344366</v>
    <v>1996</v>
  </rv>
  <rv s="4">
    <v>1869</v>
  </rv>
  <rv s="0">
    <v>https://www.bing.com/financeapi/forcetrigger?t=a2w4gh&amp;q=OTCM%3aSMCE&amp;form=skydnc</v>
    <v>Learn more on Bing</v>
  </rv>
  <rv s="17">
    <v>en-US</v>
    <v>a2w4gh</v>
    <v>268435456</v>
    <v>1</v>
    <v>Powered by Refinitiv</v>
    <v>38</v>
    <v>SMC ENTERTAINMENT, INC. (OTCM:SMCE)</v>
    <v>8</v>
    <v>193</v>
    <v>Finance</v>
    <v>12</v>
    <v>3.3000000000000002E-2</v>
    <v>1.1999999999999999E-3</v>
    <v>1.764</v>
    <v>2.9999999999999997E-4</v>
    <v>4.3478000000000003E-2</v>
    <v>USD</v>
    <v>SMC Entertainment, Incorporated is a music record label and management company. The Company's recorded music business primarily consists of the discovery and development of artists and the related marketing, distribution and licensing of recorded music produced by such artists. The Company's principal product or service is a record label owning music titles and other music related media content. It focuses on releasing content by its artists in the United States, Europe, Asia and the rest of the world. It serves a range of music connoisseurs from hip-hop/rap to Pop to Gospel. The Company markets and distributes content in various territories, including Great Britain, France, Spain, Germany, Switzerland, Austria, Benelux, Scandinavia, Norway, Finland, Denmark, Iceland, Sweden, Australia, New Zealand, Canada, Japan, China, Bulgaria, Czech Republic, Greece, Hungary, Israel, Poland and others.</v>
    <v>0</v>
    <v>OTC Markets</v>
    <v>OTCM</v>
    <v>OTCM</v>
    <v>3210 21st St, SAN FRANCISCO, CA, 94110-2408 US</v>
    <v>7.1999999999999998E-3</v>
    <v>Media &amp; Publishing</v>
    <v>Stock</v>
    <v>44266.644914282035</v>
    <v>1871</v>
    <v>7.1999999999999998E-3</v>
    <v>2391730</v>
    <v>SMC ENTERTAINMENT, INC.</v>
    <v>SMC ENTERTAINMENT, INC.</v>
    <v>7.1999999999999998E-3</v>
    <v>6.8999999999999999E-3</v>
    <v>7.1999999999999998E-3</v>
    <v>346627000</v>
    <v>SMCE</v>
    <v>SMC ENTERTAINMENT, INC. (OTCM:SMCE)</v>
    <v>35000</v>
    <v>1998</v>
  </rv>
  <rv s="4">
    <v>1872</v>
  </rv>
  <rv s="0">
    <v>https://www.bing.com/financeapi/forcetrigger?t=aodqmw&amp;q=XLON%3aSMIN&amp;form=skydnc</v>
    <v>Learn more on Bing</v>
  </rv>
  <rv s="8">
    <v>en-US</v>
    <v>aodqmw</v>
    <v>268435456</v>
    <v>1</v>
    <v>Powered by Refinitiv</v>
    <v>13</v>
    <v>SMITHS GROUP PLC (XLON:SMIN)</v>
    <v>8</v>
    <v>14</v>
    <v>Finance</v>
    <v>15</v>
    <v>1608</v>
    <v>790</v>
    <v>0.91649999999999998</v>
    <v>6</v>
    <v>3.9199999999999999E-3</v>
    <v>GBp</v>
    <v>Smiths Group plc is a technology company. The Company operates in five divisions: John Crane, Smiths Detection, Flex-Tek, Smiths Interconnect and Smiths Medical. John Crane provides mission-critical solutions such as mechanical seals, seal support systems, power transmission couplings and filtration systems for global energy and process industries. Smiths Detection produces detection and screening technologies for the identification of safety and security threats. Flex-Tek provides engineered components that heat and move fluids and gases for aerospace, consumer products, construction, medical and industrial applications. Smiths Interconnect provides electronic components, subsystems, microwave and radio frequency products that provide secure connectivity of critical applications in the defense, aerospace, communications and industrial markets. Smiths Medical offers medical devices and consumables in the select segments of the infusion systems, vascular access and vital care markets.</v>
    <v>15050</v>
    <v>London Stock Exchange</v>
    <v>XLON</v>
    <v>XLON</v>
    <v>4th Fl, 11-12 St. James's Square, LONDON, UNITED KINGDOM-NA, SW1Y 4LB GB</v>
    <v>1553</v>
    <v>Consumer Goods Conglomerates</v>
    <v>Stock</v>
    <v>44266.694971689059</v>
    <v>1874</v>
    <v>1526</v>
    <v>6066425000</v>
    <v>SMITHS GROUP PLC</v>
    <v>SMITHS GROUP PLC</v>
    <v>1535</v>
    <v>93.631900000000002</v>
    <v>1530.5</v>
    <v>1536.5</v>
    <v>396368800</v>
    <v>SMIN</v>
    <v>SMITHS GROUP PLC (XLON:SMIN)</v>
    <v>565512</v>
    <v>1914</v>
  </rv>
  <rv s="4">
    <v>1875</v>
  </rv>
  <rv s="0">
    <v>https://www.bing.com/financeapi/forcetrigger?t=a2yr4c&amp;q=OTCM%3aTOSYY&amp;form=skydnc</v>
    <v>Learn more on Bing</v>
  </rv>
  <rv s="47">
    <v>en-US</v>
    <v>a2yr4c</v>
    <v>268435456</v>
    <v>1</v>
    <v>Powered by Refinitiv</v>
    <v>139</v>
    <v>TOSHIBA CORPORATION (OTCM:TOSYY)</v>
    <v>8</v>
    <v>140</v>
    <v>Finance</v>
    <v>87</v>
    <v>17.809999999999999</v>
    <v>9.06</v>
    <v>0.74719999999999998</v>
    <v>0.125</v>
    <v>-3.542E-3</v>
    <v>7.4339999999999996E-3</v>
    <v>-0.06</v>
    <v>USD</v>
    <v>Toshiba Corp is a Japan-based company mainly engaged in energy system solutions business and other businesses. The Company operates in six business segments. The Energy System Solutions segment provides thermal power generation systems, nuclear power generation systems and hydroelectric power generation systems. The Infrastructure System Solutions segment provides water and sewage systems, broadcasting systems, radio equipment, environmental systems, road systems, transportation equipment, and battery systems. The Retail &amp; Printing Solutions segment provides point-of-sale (POS) systems, multifunction devices. The Storage &amp; Device Solutions segment provides power devices, small signal devices, optical semiconductors, mixed signal integrated circuits (ICs), hard disk drives (HDDs), semiconductor manufacturing equipment. The Industrial ICT Solutions segment provides information technology (IT) solution services. The Others segment provides logistics services.</v>
    <v>125648</v>
    <v>OTC Markets</v>
    <v>OTCM</v>
    <v>OTCM</v>
    <v>Toshiba Bldg., 1-1-1, Shibaura, MINATO-KU, TOKYO-TO, 105-8001 JP</v>
    <v>17.02</v>
    <v>Consumer Goods Conglomerates</v>
    <v>Stock</v>
    <v>44267.048611111109</v>
    <v>1877</v>
    <v>16.600000000000001</v>
    <v>1659498000000</v>
    <v>TOSHIBA CORPORATION</v>
    <v>TOSHIBA CORPORATION</v>
    <v>17.02</v>
    <v>18.010899999999999</v>
    <v>16.815000000000001</v>
    <v>16.940000000000001</v>
    <v>16.88</v>
    <v>455280700</v>
    <v>TOSYY</v>
    <v>TOSHIBA CORPORATION (OTCM:TOSYY)</v>
    <v>4839</v>
    <v>1904</v>
  </rv>
  <rv s="4">
    <v>1878</v>
  </rv>
  <rv s="2">
    <v>6</v>
    <v>https://www.bing.com/th?id=AMMS_19462661916cc0ebe5d2d6e4f3838aaf&amp;qlt=95</v>
    <v>1734</v>
    <v>0</v>
    <v>https://www.bing.com/images/search?form=xlimg&amp;q=ingersoll+rand</v>
    <v>Image of Trane Technologies plc</v>
  </rv>
  <rv s="0">
    <v>https://www.bing.com/financeapi/forcetrigger?t=a1vqnm&amp;q=XNYS%3aTT&amp;form=skydnc</v>
    <v>Learn more on Bing</v>
  </rv>
  <rv s="24">
    <v>en-US</v>
    <v>a1vqnm</v>
    <v>268435456</v>
    <v>1</v>
    <v>Powered by Refinitiv</v>
    <v>66</v>
    <v>Trane Technologies plc (XNYS:TT)</v>
    <v>3</v>
    <v>67</v>
    <v>Finance</v>
    <v>61</v>
    <v>165.86</v>
    <v>70</v>
    <v>0.99539999999999995</v>
    <v>-0.73</v>
    <v>1.3091999999999999E-2</v>
    <v>-4.4669999999999996E-3</v>
    <v>2.13</v>
    <v>USD</v>
    <v>Trane Technologies PLC, formerly Ingersoll-Rand Public Limited Company, provides global climate solutions. The Company offers its products under the brands, such as Trane and Thermo King. Its segments include Americas segment, which innovates for customers in the North America and Latin America regions and includes commercial heating and cooling systems, building controls, and energy services and solutions; residential heating and cooling; and transport refrigeration systems and solutions; EMEA segment, which innovates for customers in the Europe, Middle East and Africa region and includes heating and cooling systems, services and solutions for commercial buildings, and transport refrigeration systems and solutions, and Asia Pacific segment, which innovates for customers throughout the Asia Pacific region and India and includes heating and cooling systems, services and solutions for commercial buildings and transport refrigeration systems and solutions.</v>
    <v>35000</v>
    <v>New York Stock Exchange</v>
    <v>XNYS</v>
    <v>XNYS</v>
    <v>170/175 Lakeview Drive, Airside Business Park, Swords,, SWORDS, DUBLIN IE</v>
    <v>164.9</v>
    <v>1880</v>
    <v>Machinery, Equipment &amp; Components</v>
    <v>Stock</v>
    <v>44266.929419513282</v>
    <v>1881</v>
    <v>162.34</v>
    <v>38966400000</v>
    <v>Trane Technologies plc</v>
    <v>Trane Technologies plc</v>
    <v>163.78</v>
    <v>40.557600000000001</v>
    <v>163.43</v>
    <v>162.69999999999999</v>
    <v>164.83</v>
    <v>238428700</v>
    <v>TT</v>
    <v>Trane Technologies plc (XNYS:TT)</v>
    <v>968641</v>
    <v>1152162</v>
    <v>2009</v>
  </rv>
  <rv s="4">
    <v>1882</v>
  </rv>
  <rv s="0">
    <v>https://www.bing.com/financeapi/forcetrigger?t=an3wz2&amp;q=XSWX%3aVACN&amp;form=skydnc</v>
    <v>Learn more on Bing</v>
  </rv>
  <rv s="8">
    <v>en-US</v>
    <v>an3wz2</v>
    <v>268435456</v>
    <v>1</v>
    <v>Powered by Refinitiv</v>
    <v>13</v>
    <v>VAT Group Ltd (XSWX:VACN)</v>
    <v>8</v>
    <v>194</v>
    <v>Finance</v>
    <v>12</v>
    <v>279.2</v>
    <v>100.55</v>
    <v>1.21</v>
    <v>5.4</v>
    <v>2.2669999999999999E-2</v>
    <v>CHF</v>
    <v>VAT Group AG is a Switzerland-based company engaged in the manufacture of industrial valves. The Company focuses on designing and producing vacuum valves for semiconductor, display and solar panel manufacturing, as well as for a range of industry and research applications. Its activities are divided into three business areas: Valves, Global Services and Industry. The Valves division provides isolation, control and transfer valves used in vacuum-based manufacturing processes. The Global Services area offers advisory and after sales services, such as trainings, equipment repair and overhaul, valve upgrade and spare parts sale. The Industry segment manufactures and markets welded bellows, machine parts, mechanical components and assemblies. The Company operates worldwide.</v>
    <v>2041</v>
    <v>SIX Swiss Exchange</v>
    <v>XSWX</v>
    <v>XSWX</v>
    <v>Seelistrasse 1, Haag, RHEINTAL, ST. GALLEN, 9469 CH</v>
    <v>245</v>
    <v>Machinery, Equipment &amp; Components</v>
    <v>Stock</v>
    <v>44266.785960648151</v>
    <v>1884</v>
    <v>240</v>
    <v>7146000000</v>
    <v>VAT Group Ltd</v>
    <v>VAT Group Ltd</v>
    <v>241.4</v>
    <v>54.741599999999998</v>
    <v>238.2</v>
    <v>243.6</v>
    <v>30000000</v>
    <v>VACN</v>
    <v>VAT Group Ltd (XSWX:VACN)</v>
    <v>85543</v>
    <v>2016</v>
  </rv>
  <rv s="4">
    <v>1885</v>
  </rv>
  <rv s="0">
    <v>http://en.wikipedia.org/wiki/Volvo</v>
    <v>Wikipedia</v>
  </rv>
  <rv s="1">
    <v>0</v>
    <v>1887</v>
  </rv>
  <rv s="2">
    <v>6</v>
    <v>https://www.bing.com/th?id=AMMS_a85eaa33bec7c64e52ade4c230f05d74&amp;qlt=95</v>
    <v>1888</v>
    <v>0</v>
    <v>https://www.bing.com/images/search?form=xlimg&amp;q=ab+volvo</v>
    <v>Image of Volvo AB</v>
  </rv>
  <rv s="0">
    <v>https://www.bing.com/financeapi/forcetrigger?t=amxhdm&amp;q=XSTO%3aVOLV+B&amp;form=skydnc</v>
    <v>Learn more on Bing</v>
  </rv>
  <rv s="29">
    <v>en-US</v>
    <v>amxhdm</v>
    <v>268435456</v>
    <v>1</v>
    <v>Powered by Refinitiv</v>
    <v>76</v>
    <v>Volvo AB (XSTO:VOLV B)</v>
    <v>3</v>
    <v>195</v>
    <v>Finance</v>
    <v>18</v>
    <v>238.2</v>
    <v>95.38</v>
    <v>1.4216</v>
    <v>-1</v>
    <v>-4.2120000000000005E-3</v>
    <v>SEK</v>
    <v>AB Volvo is the parent company of the Volvo Group. The Volvo Group is a manufacturer of trucks, buses, construction equipment, diesel engines, and marine and industrial engines. The Volvo Group also provides solutions for financing and service. Its segments include Trucks, Construction Equipment, Buses, Volvo Penta, Group functions &amp; Other, and Financial Services. The Company's brand portfolio consists of Volvo, Volvo Penta, UD, Terex Trucks, Renault Trucks, Prevost, Nova Bus and Mack. In addition to vehicles and machines, its offering includes a range of services, such as insurance, rental services, spare parts, preventive maintenance, service agreements, assistance services and information technology (IT) services. Its product range is divided into Vehicles and Services. The sale of new vehicles, machinery and engines comprise Vehicles, as well as the sale of used vehicles and machines, trailers, superstructures and special vehicles. Its Services include the sale of spare parts.</v>
    <v>87492</v>
    <v>NASDAQ Stockholm</v>
    <v>XSTO</v>
    <v>XSTO</v>
    <v>Gropegardsgatan 2, GOETEBORG, VASTRA GOTALANDS, 417 15 SE</v>
    <v>238</v>
    <v>1889</v>
    <v>Machinery, Equipment &amp; Components</v>
    <v>Stock</v>
    <v>44266.708333333336</v>
    <v>1890</v>
    <v>233.7</v>
    <v>Volvo AB</v>
    <v>Volvo AB</v>
    <v>238</v>
    <v>24.91</v>
    <v>237.4</v>
    <v>236.4</v>
    <v>2033452000</v>
    <v>VOLV B</v>
    <v>Volvo AB (XSTO:VOLV B)</v>
    <v>5847039</v>
  </rv>
  <rv s="4">
    <v>1891</v>
  </rv>
  <rv s="0">
    <v>http://en.wikipedia.org/wiki/Vestas</v>
    <v>Wikipedia</v>
  </rv>
  <rv s="1">
    <v>0</v>
    <v>1893</v>
  </rv>
  <rv s="2">
    <v>6</v>
    <v>https://www.bing.com/th?id=AMMS_605c1766821d9a9de8474ac1c1edd95e&amp;qlt=95</v>
    <v>1894</v>
    <v>0</v>
    <v>https://www.bing.com/images/search?form=xlimg&amp;q=vestas</v>
    <v>Image of Vestas Wind Systems A/S</v>
  </rv>
  <rv s="0">
    <v>https://www.bing.com/financeapi/forcetrigger?t=afuhjc&amp;q=XETR%3aVWS&amp;form=skydnc</v>
    <v>Learn more on Bing</v>
  </rv>
  <rv s="26">
    <v>en-US</v>
    <v>afuhjc</v>
    <v>268435456</v>
    <v>1</v>
    <v>Powered by Refinitiv</v>
    <v>70</v>
    <v>Vestas Wind Systems A/S (XETR:VWS)</v>
    <v>3</v>
    <v>71</v>
    <v>Finance</v>
    <v>12</v>
    <v>215.9</v>
    <v>63.38</v>
    <v>1.4381999999999999</v>
    <v>5.2</v>
    <v>3.4086999999999999E-2</v>
    <v>EUR</v>
    <v>Vestas Wind Systems A/S is a Denmark-based company active within the wind power industry. The Company operates through two segments, Project and Service. The Project segment is responsible for sale of wind power plants and wind turbines, among others. The Service segment contains provision of services related to the Company's offer, as well as sale of spare parts and other activities. Vestas Wind System's product line comprises 2 Megawatt (MW) and 3MW energy capture platforms equipped with ice, smoke and shadow detection systems. Its services range consists of data-driven consultancy services, fleet optimization, blade maintenance and inspection, power generator repairs and gearbox exchange, among others.</v>
    <v>29378</v>
    <v>Xetra</v>
    <v>XETR</v>
    <v>XETR</v>
    <v>Hedeager 42, Aarhus N, AARHUS, DENMARK-NA, 8200 DK</v>
    <v>161.9</v>
    <v>1895</v>
    <v>Renewable Energy</v>
    <v>Stock</v>
    <v>44266.81354166667</v>
    <v>1896</v>
    <v>155.15</v>
    <v>Vestas Wind Systems A/S</v>
    <v>Vestas Wind Systems A/S</v>
    <v>155.25</v>
    <v>40.369999999999997</v>
    <v>152.55000000000001</v>
    <v>157.75</v>
    <v>201973400</v>
    <v>VWS</v>
    <v>Vestas Wind Systems A/S (XETR:VWS)</v>
    <v>23949</v>
    <v>1986</v>
  </rv>
  <rv s="4">
    <v>1897</v>
  </rv>
  <rv s="0">
    <v>https://www.bing.com/financeapi/forcetrigger?t=aofc2w&amp;q=XLON%3aWEIR&amp;form=skydnc</v>
    <v>Learn more on Bing</v>
  </rv>
  <rv s="8">
    <v>en-US</v>
    <v>aofc2w</v>
    <v>268435456</v>
    <v>1</v>
    <v>Powered by Refinitiv</v>
    <v>13</v>
    <v>WEIR GROUP PLC(THE) (XLON:WEIR)</v>
    <v>8</v>
    <v>14</v>
    <v>Finance</v>
    <v>15</v>
    <v>2130</v>
    <v>608.6</v>
    <v>1.6758</v>
    <v>5</v>
    <v>2.666E-3</v>
    <v>GBp</v>
    <v>The Weir Group PLC is a United Kingdom-based company, which is engaged in engineering businesses. The Company's business operates through two segments: Minerals and ESCO. The Minerals segment is engaged in the provision of slurry handling equipment and associated aftermarket support for abrasive high wear applications used in the mining markets. The ESCO segment provides ground engaging tools (GET) for surface mining and infrastructure. It also provides engineered GET solutions to infrastructure markets, including construction, dredging and sand and aggregates. Its products include pressure pumping and pressure control equipment, and aftermarket spares and services. It also provides equipment repairs, upgrades, certification and asset management and field services. Its brands include Warman, Linatex, Mathena and Gabbioneta.</v>
    <v>14687</v>
    <v>London Stock Exchange</v>
    <v>XLON</v>
    <v>XLON</v>
    <v>1 West Regent Street, GLASGOW, UNITED KINGDOM-NA, G2 1RW GB</v>
    <v>1905.5</v>
    <v>Machinery, Equipment &amp; Components</v>
    <v>Stock</v>
    <v>44266.692054397659</v>
    <v>1899</v>
    <v>1876.5</v>
    <v>4869024000</v>
    <v>WEIR GROUP PLC(THE)</v>
    <v>WEIR GROUP PLC(THE)</v>
    <v>1887</v>
    <v>35.261600000000001</v>
    <v>1875.5</v>
    <v>1880.5</v>
    <v>259612100</v>
    <v>WEIR</v>
    <v>WEIR GROUP PLC(THE) (XLON:WEIR)</v>
    <v>457234</v>
    <v>1895</v>
  </rv>
  <rv s="4">
    <v>1900</v>
  </rv>
  <rv s="0">
    <v>https://www.bing.com/financeapi/forcetrigger?t=ae49fr&amp;q=XHEL%3aWRT1V&amp;form=skydnc</v>
    <v>Learn more on Bing</v>
  </rv>
  <rv s="33">
    <v>en-US</v>
    <v>ae49fr</v>
    <v>268435456</v>
    <v>1</v>
    <v>Powered by Refinitiv</v>
    <v>88</v>
    <v>Wartsila Oyj Abp (XHEL:WRT1V)</v>
    <v>8</v>
    <v>114</v>
    <v>Finance</v>
    <v>18</v>
    <v>15.25</v>
    <v>5.008</v>
    <v>1.1062000000000001</v>
    <v>-0.22600000000000001</v>
    <v>-2.4058000000000003E-2</v>
    <v>EUR</v>
    <v>Wartsila Oyj Abp is a Finland-based company, which offers technologies and complete lifecycle solutions for the marine and energy markets. Its operations are divided into three segments: Energy Solutions, Marine Solutions and Services. The Energy Solutions segment offers flexible internal combustion engine based power plants and utility-scale solar PV power plants, as well as LNG terminals and distribution systems. The Marine Solutions segment provide solutions within marine and oil &amp; gas industries, namely medium-speed diesel and dual-fuel engines, propulsion systems and gears, seals and bearings, navigation and automation systems, environmental solutions and gas systems, as well as ship design, among others. The Services segment comprises services within such areas, as engine systems, propulsion systems, seals &amp; bearings, hydro and industrial installations, among others. The Company has operations in more than 160 locations in over 70 countries.</v>
    <v>17792</v>
    <v>NASDAQ Helsinki</v>
    <v>XHEL</v>
    <v>XHEL</v>
    <v>Hiililaiturinkuja 2, HELSINKI, ETELA-SUOMEN, 00180 FI</v>
    <v>9.3659999999999997</v>
    <v>Consumer Goods Conglomerates</v>
    <v>Stock</v>
    <v>44266.708333333336</v>
    <v>1902</v>
    <v>9.1180000000000003</v>
    <v>Wartsila Oyj Abp</v>
    <v>Wartsila Oyj Abp</v>
    <v>9.3260000000000005</v>
    <v>40.75</v>
    <v>9.3940000000000001</v>
    <v>9.1679999999999993</v>
    <v>591723400</v>
    <v>WRT1V</v>
    <v>Wartsila Oyj Abp (XHEL:WRT1V)</v>
    <v>2837745</v>
    <v>1914</v>
  </rv>
  <rv s="4">
    <v>1903</v>
  </rv>
  <rv s="0">
    <v>http://it.wikipedia.org/wiki/Xylem</v>
    <v>Wikipedia</v>
  </rv>
  <rv s="1">
    <v>0</v>
    <v>1905</v>
  </rv>
  <rv s="2">
    <v>6</v>
    <v>https://www.bing.com/th?id=AMMS_194dfb417dc91827c78dedaac6a7e6f1&amp;qlt=95</v>
    <v>1906</v>
    <v>0</v>
    <v>https://www.bing.com/images/search?form=xlimg&amp;q=xylem+inc.</v>
    <v>Image of XYLEM INC.</v>
  </rv>
  <rv s="0">
    <v>https://www.bing.com/financeapi/forcetrigger?t=a26c9c&amp;q=XNYS%3aXYL&amp;form=skydnc</v>
    <v>Learn more on Bing</v>
  </rv>
  <rv s="24">
    <v>en-US</v>
    <v>a26c9c</v>
    <v>268435456</v>
    <v>1</v>
    <v>Powered by Refinitiv</v>
    <v>66</v>
    <v>XYLEM INC. (XNYS:XYL)</v>
    <v>3</v>
    <v>67</v>
    <v>Finance</v>
    <v>58</v>
    <v>108.84</v>
    <v>54.62</v>
    <v>1.0268999999999999</v>
    <v>0.06</v>
    <v>0</v>
    <v>5.9409999999999997E-4</v>
    <v>0</v>
    <v>USD</v>
    <v>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It has three business segments, which include Water Infrastructure, Applied Water and Sensus. Water Infrastructure focuses on the transportation, treatment and testing of water, offering a range of products, including water and wastewater pumps, and controls and systems. Applied Water serves the uses of water and focuses on the residential, commercial, industrial and agricultural markets. The Sensus segment's products include metering, networked communications, measurement and control technologies, software and services, including cloud-based analytics, remote monitoring and data management.</v>
    <v>16700</v>
    <v>New York Stock Exchange</v>
    <v>XNYS</v>
    <v>XNYS</v>
    <v>1 International Dr, RYE BROOK, NY, 10573 US</v>
    <v>102.29</v>
    <v>1907</v>
    <v>Machinery, Equipment &amp; Components</v>
    <v>Stock</v>
    <v>44266.915441562502</v>
    <v>1908</v>
    <v>100.55</v>
    <v>18216210000</v>
    <v>XYLEM INC.</v>
    <v>XYLEM INC.</v>
    <v>100.99</v>
    <v>72.105900000000005</v>
    <v>101</v>
    <v>101.06</v>
    <v>101.06</v>
    <v>180358500</v>
    <v>XYL</v>
    <v>XYLEM INC. (XNYS:XYL)</v>
    <v>707348</v>
    <v>1181758</v>
    <v>2011</v>
  </rv>
  <rv s="4">
    <v>1909</v>
  </rv>
  <rv s="0">
    <v>https://www.bing.com/financeapi/forcetrigger?t=bjqejc&amp;q=XNYS%3aNIO&amp;form=skydnc</v>
    <v>Learn more on Bing</v>
  </rv>
  <rv s="37">
    <v>en-US</v>
    <v>bjqejc</v>
    <v>268435456</v>
    <v>1</v>
    <v>Powered by Refinitiv</v>
    <v>100</v>
    <v>NIO INC. (XNYS:NIO)</v>
    <v>8</v>
    <v>196</v>
    <v>Finance</v>
    <v>58</v>
    <v>66.989999999999995</v>
    <v>2.11</v>
    <v>4.71</v>
    <v>9.1240000000000002E-3</v>
    <v>0.11398799999999999</v>
    <v>0.42</v>
    <v>USD</v>
    <v>Nio, Inc. designs, manufactures and sells smart and connected electric vehicles. It manufactures autonomous driving electric vehicles integrated with next generation technologies and artificial intelligence. It manufactures ES8, which is a seven-seated all aluminum alloy body electric sports utility vehicle (SUV). It is equipped with e-propulsion system which is capable of accelerating from zero to 100 km per hour in 4.4 seconds and delivering a New European Driving Cycle driving range of up to 355 Kilometers (km) and a maximum range of up to 500 km in a single charge. It is also focused on providing vehicle charging solutions, which include Power Home, Power Swap, Power Mobile and Power Express service. It also offers various value-added services to its users, such as statutory and third-party liability insurance and car damage insurance through third-party insurers, repair and routine maintenance services, courtesy car during lengthy repairs and maintenance and roadside assistance.</v>
    <v>7442</v>
    <v>New York Stock Exchange</v>
    <v>XNYS</v>
    <v>XNYS</v>
    <v>Building 20, No. 56 Antuo Road, Anting Town, Jiading District, Shanghai, SHANGHAI, 201804 CN</v>
    <v>46.161499999999997</v>
    <v>Automobiles &amp; Auto Parts</v>
    <v>Stock</v>
    <v>44267.041664513279</v>
    <v>1911</v>
    <v>42.8</v>
    <v>64989850000</v>
    <v>NIO INC.</v>
    <v>NIO INC.</v>
    <v>44.436500000000002</v>
    <v>0</v>
    <v>41.32</v>
    <v>46.03</v>
    <v>46.45</v>
    <v>1572843000</v>
    <v>NIO</v>
    <v>NIO INC. (XNYS:NIO)</v>
    <v>134788014</v>
    <v>103391341</v>
    <v>2014</v>
  </rv>
  <rv s="4">
    <v>1912</v>
  </rv>
  <rv s="0">
    <v>https://www.bing.com/financeapi/forcetrigger?t=bn67ww&amp;q=XETR%3aKBX&amp;form=skydnc</v>
    <v>Learn more on Bing</v>
  </rv>
  <rv s="64">
    <v>en-US</v>
    <v>bn67ww</v>
    <v>268435456</v>
    <v>1</v>
    <v>Powered by Refinitiv</v>
    <v>197</v>
    <v>Knorr Bremse AG (XETR:KBX)</v>
    <v>8</v>
    <v>198</v>
    <v>Finance</v>
    <v>12</v>
    <v>117.24</v>
    <v>70.790000000000006</v>
    <v>-0.78</v>
    <v>-7.3280000000000003E-3</v>
    <v>EUR</v>
    <v>Knorr Bremse AG is a Germany-based company that manufactures braking systems and other subsystems for rail and commercial vehicles. It operates through two segments: Rail Vehicle Systems and Commercial Vehicle Systems. The Rail Vehicle Systems segment equips mass transit vehicles, such as metro cars, and mainline freight and passenger trains with brake systems, as well as entrance systems, heating, ventilation and air conditioning (HVAC) systems, auxiliary power supply, driver assistance systems, electrical traction equipment and control technology, among others. The Commercial Vehicle Systems segment offers products for trucks, buses, trailers and agricultural machinery. Its product portfolio includes brake systems and vehicle dynamics solutions, such as driver assistance, energy supply and distribution systems, such as air compressors, and fuel efficiency products and transmission subsystems, such as vibration dampers, among others. The Company also offers aftermarket services.</v>
    <v>29263</v>
    <v>Xetra</v>
    <v>XETR</v>
    <v>XETR</v>
    <v>Moosacher Str. 80, MUENCHEN, BAYERN, 80809 DE</v>
    <v>106.88</v>
    <v>Machinery, Equipment &amp; Components</v>
    <v>Stock</v>
    <v>44266.8125</v>
    <v>1914</v>
    <v>105.3</v>
    <v>Knorr Bremse AG</v>
    <v>Knorr Bremse AG</v>
    <v>106.5</v>
    <v>34.42</v>
    <v>106.44</v>
    <v>105.66</v>
    <v>161200000</v>
    <v>KBX</v>
    <v>Knorr Bremse AG (XETR:KBX)</v>
    <v>200785</v>
  </rv>
  <rv s="4">
    <v>1915</v>
  </rv>
  <rv s="0">
    <v>https://www.bing.com/financeapi/forcetrigger?t=bvigkr&amp;q=XNYS%3aQS&amp;form=skydnc</v>
    <v>Learn more on Bing</v>
  </rv>
  <rv s="65">
    <v>en-US</v>
    <v>bvigkr</v>
    <v>268435456</v>
    <v>1</v>
    <v>Powered by Refinitiv</v>
    <v>199</v>
    <v>QUANTUMSCAPE CORPORATION (XNYS:QS)</v>
    <v>8</v>
    <v>200</v>
    <v>Finance</v>
    <v>58</v>
    <v>132.72999999999999</v>
    <v>9.74</v>
    <v>5.88</v>
    <v>9.9660000000000009E-3</v>
    <v>0.112385</v>
    <v>0.57999999999999996</v>
    <v>USD</v>
    <v>QuantumScape Corporation, formerly Kensington Capital Acquisition Corp, is engaged in the development of solid-state lithium-metal batteries. The Company offers its batteries for use in electric vehicles. It designs its anode-less solid-state lithium-metal batteries using its original equipment manufacturer (OEM)-validated battery technology. The Company serves the automotive industry.</v>
    <v>New York Stock Exchange</v>
    <v>XNYS</v>
    <v>XNYS</v>
    <v>1730 Technology Drive, Suite 301, SAN JOSE, CA, 95110 US</v>
    <v>58.93</v>
    <v>Automobiles &amp; Auto Parts</v>
    <v>Stock</v>
    <v>44267.04154881875</v>
    <v>1917</v>
    <v>52.8</v>
    <v>19178750000</v>
    <v>QUANTUMSCAPE CORPORATION</v>
    <v>QUANTUMSCAPE CORPORATION</v>
    <v>54.13</v>
    <v>0</v>
    <v>52.32</v>
    <v>58.2</v>
    <v>58.78</v>
    <v>366566300</v>
    <v>QS</v>
    <v>QUANTUMSCAPE CORPORATION (XNYS:QS)</v>
    <v>10172699</v>
    <v>17302616</v>
  </rv>
  <rv s="4">
    <v>1918</v>
  </rv>
  <rv s="0">
    <v>https://www.bing.com/financeapi/forcetrigger?t=b1ab8m&amp;q=XNAS%3aNKLA&amp;form=skydnc</v>
    <v>Learn more on Bing</v>
  </rv>
  <rv s="56">
    <v>en-US</v>
    <v>b1ab8m</v>
    <v>268435456</v>
    <v>1</v>
    <v>Powered by Refinitiv</v>
    <v>170</v>
    <v>NIKOLA CORPORATION (XNAS:NKLA)</v>
    <v>8</v>
    <v>171</v>
    <v>Finance</v>
    <v>58</v>
    <v>93.99</v>
    <v>10.42</v>
    <v>1.095</v>
    <v>-3.2169999999999998E-3</v>
    <v>6.8436999999999998E-2</v>
    <v>-5.5E-2</v>
    <v>USD</v>
    <v>Nikola Corporation, formerly VectoIQ Acquisition Corp., specializes in battery-electric and hydrogen trucks and powersports vehicles. The Company provides zero-emissions transportation and infrastructure solutions. Its product lineup includes battery-electric and hydrogen-electric class 8 commercial trucks, off-highway vehicles and watercraft. The Company’s products include Nikola One, Nikola Two, Nikola Tre and Nikola Badger. Its powersports include Nikola NZT, Nikola Reckless and Nikola water adventure vehicle (WAV).</v>
    <v>394500</v>
    <v>Nasdaq Stock Market</v>
    <v>XNAS</v>
    <v>XNAS</v>
    <v>4141 E Broadway Road, PHOENIX, AZ, 85040 US</v>
    <v>17.190000000000001</v>
    <v>Automobiles &amp; Auto Parts</v>
    <v>Stock</v>
    <v>44266.905044142972</v>
    <v>1920</v>
    <v>16.108000000000001</v>
    <v>6271135000</v>
    <v>NIKOLA CORPORATION</v>
    <v>NIKOLA CORPORATION</v>
    <v>16.41</v>
    <v>16</v>
    <v>17.094999999999999</v>
    <v>17.04</v>
    <v>391945900</v>
    <v>NKLA</v>
    <v>NIKOLA CORPORATION (XNAS:NKLA)</v>
    <v>10678128</v>
    <v>10150950</v>
    <v>2018</v>
  </rv>
  <rv s="4">
    <v>1921</v>
  </rv>
  <rv s="0">
    <v>https://www.bing.com/financeapi/forcetrigger?t=bprntc&amp;q=XNAS%3aRIDE&amp;form=skydnc</v>
    <v>Learn more on Bing</v>
  </rv>
  <rv s="66">
    <v>en-US</v>
    <v>bprntc</v>
    <v>268435456</v>
    <v>1</v>
    <v>Powered by Refinitiv</v>
    <v>201</v>
    <v>LORDSTOWN MOTORS CORP (XNAS:RIDE)</v>
    <v>8</v>
    <v>202</v>
    <v>Finance</v>
    <v>61</v>
    <v>31.8</v>
    <v>9.5</v>
    <v>0.71</v>
    <v>1.6375000000000001E-2</v>
    <v>4.1764999999999997E-2</v>
    <v>0.28999999999999998</v>
    <v>USD</v>
    <v>Lordstown Motors Corp., formerly DiamondPeak Holdings Corp., is an automotive company. The Company designs and manufactures electric vehicles. Its vehicle, the Lordstown Endurance, is an electric pickup truck. Its In-Wheel Drive System utilizes four hub motors with integrated software. Its hub motor is an electric motor that is incorporated into the hub of a wheel and drives it directly. The Company's integrated software monitors and adjusts each wheel. The Company's Telematics system provides owners a range of data for fleet management. Its trucks are focused on the commercial fleet market.</v>
    <v>Nasdaq Stock Market</v>
    <v>XNAS</v>
    <v>XNAS</v>
    <v>2300 Hallock Young Road, OH, 44481 US</v>
    <v>17.95</v>
    <v>Automobiles &amp; Auto Parts</v>
    <v>Stock</v>
    <v>44267.041197001563</v>
    <v>1923</v>
    <v>17</v>
    <v>2804132000</v>
    <v>LORDSTOWN MOTORS CORP</v>
    <v>LORDSTOWN MOTORS CORP</v>
    <v>17.440000000000001</v>
    <v>17</v>
    <v>17.71</v>
    <v>18</v>
    <v>164948900</v>
    <v>RIDE</v>
    <v>LORDSTOWN MOTORS CORP (XNAS:RIDE)</v>
    <v>6573841</v>
    <v>7786369</v>
    <v>2018</v>
  </rv>
  <rv s="4">
    <v>1924</v>
  </rv>
  <rv s="0">
    <v>https://www.bing.com/financeapi/forcetrigger?t=bkgih7&amp;q=XNYS%3aFSR&amp;form=skydnc</v>
    <v>Learn more on Bing</v>
  </rv>
  <rv s="37">
    <v>en-US</v>
    <v>bkgih7</v>
    <v>268435456</v>
    <v>1</v>
    <v>Powered by Refinitiv</v>
    <v>100</v>
    <v>FISKER INC. (XNYS:FSR)</v>
    <v>8</v>
    <v>101</v>
    <v>Finance</v>
    <v>58</v>
    <v>31.96</v>
    <v>8.6999999999999993</v>
    <v>0.04</v>
    <v>8.9870000000000002E-3</v>
    <v>1.6370000000000002E-3</v>
    <v>0.22</v>
    <v>USD</v>
    <v>Fisker Inc., formerly Spartan Energy Acquisition Corp., is an automotive company. The Company designs and manufactures electric vehicles. The Company also provides mobility solutions. Its product Fisker Ocean, an electric sport utility vehicle (SUV). The Fisker Ocean available to consumers through a leasing package.</v>
    <v>2</v>
    <v>New York Stock Exchange</v>
    <v>XNYS</v>
    <v>XNYS</v>
    <v>1888 Rosecrans Avenue, MANHATTAN BEACH, CA, 90266 US</v>
    <v>25.33</v>
    <v>Holding Companies</v>
    <v>Stock</v>
    <v>44267.041531307812</v>
    <v>1926</v>
    <v>23.77</v>
    <v>6776188000</v>
    <v>FISKER INC.</v>
    <v>FISKER INC.</v>
    <v>25.22</v>
    <v>0</v>
    <v>24.44</v>
    <v>24.48</v>
    <v>24.7</v>
    <v>277258100</v>
    <v>FSR</v>
    <v>FISKER INC. (XNYS:FSR)</v>
    <v>12381779</v>
    <v>27417233</v>
    <v>2017</v>
  </rv>
  <rv s="4">
    <v>1927</v>
  </rv>
  <rv s="0">
    <v>https://www.bing.com/financeapi/forcetrigger?t=bsn9k2&amp;q=XNAS%3aGOEV&amp;form=skydnc</v>
    <v>Learn more on Bing</v>
  </rv>
  <rv s="66">
    <v>en-US</v>
    <v>bsn9k2</v>
    <v>268435456</v>
    <v>1</v>
    <v>Powered by Refinitiv</v>
    <v>201</v>
    <v>CANOO INC (XNAS:GOEV)</v>
    <v>8</v>
    <v>202</v>
    <v>Finance</v>
    <v>58</v>
    <v>24.9</v>
    <v>9.2100000000000009</v>
    <v>1.78</v>
    <v>6.7485000000000003E-2</v>
    <v>0.13809199999999999</v>
    <v>0.99</v>
    <v>USD</v>
    <v>Canoo Inc., formerly Hennessy Capital Acquisition Corp IV, is an automobile manufacturing company. The Company is engaged in designing and developing electric vehicles. The Company has designed a modular platform purpose-built to deliver vehicle interior space and adaptable to support a wide range of vehicle applications for consumers and businesses. The Company is also engaged in developing multi-purpose delivery vehicle (MPDV), and its portfolio of MPDV includes MPDV1, MPDV2 and MPDV 3.</v>
    <v>Nasdaq Stock Market</v>
    <v>XNAS</v>
    <v>XNAS</v>
    <v>19951 Mariner Avenue, TORRANCE, CA, 90503 US</v>
    <v>14.84</v>
    <v>Holding Companies</v>
    <v>Stock</v>
    <v>44266.903839999999</v>
    <v>1929</v>
    <v>13.15</v>
    <v>3037599000</v>
    <v>CANOO INC</v>
    <v>CANOO INC</v>
    <v>13.2</v>
    <v>12.89</v>
    <v>14.67</v>
    <v>15.66</v>
    <v>235655500</v>
    <v>GOEV</v>
    <v>CANOO INC (XNAS:GOEV)</v>
    <v>8150432</v>
    <v>4639834</v>
    <v>2018</v>
  </rv>
  <rv s="4">
    <v>1930</v>
  </rv>
  <rv s="0">
    <v>http://fr.wikipedia.org/wiki/XL_Group</v>
    <v>Wikipedia</v>
  </rv>
  <rv s="1">
    <v>0</v>
    <v>1932</v>
  </rv>
  <rv s="2">
    <v>6</v>
    <v>https://www.bing.com/th?id=AMMS_b90df702df0dab6f9548af182c2d8966&amp;qlt=95</v>
    <v>1933</v>
    <v>0</v>
    <v>https://www.bing.com/images/search?form=xlimg&amp;q=xl+group</v>
    <v>Image of XL FLEET CORP</v>
  </rv>
  <rv s="0">
    <v>https://www.bing.com/financeapi/forcetrigger?t=brehmw&amp;q=XNYS%3aXL&amp;form=skydnc</v>
    <v>Learn more on Bing</v>
  </rv>
  <rv s="67">
    <v>en-US</v>
    <v>brehmw</v>
    <v>268435456</v>
    <v>1</v>
    <v>Powered by Refinitiv</v>
    <v>203</v>
    <v>XL FLEET CORP (XNYS:XL)</v>
    <v>3</v>
    <v>204</v>
    <v>Finance</v>
    <v>58</v>
    <v>35</v>
    <v>9.5</v>
    <v>0.83</v>
    <v>2.1995000000000001E-2</v>
    <v>6.9748000000000004E-2</v>
    <v>0.28000000000000003</v>
    <v>USD</v>
    <v>XL Fleet Corp., formerly Pivotal Investment Corporation II is a provider of vehicle electrification solutions for commercial and municipal fleets. The Company offers electric drive systems that enhances fuel economy up to 25-50% and reduce carbon dioxide emissions up to 20-33%, while enhancing fleet operations. The Company offers XLP plug-in hybrid electric and XLH hybrid electric upfit solutions. Its hybrid solutions can be installed onto many of the gasoline and diesel fleet vehicles, including pickup trucks, cargo and passenger vans, commercial vans and shuttles, box trucks and delivery vans. The Company offers its solutions for Ford, Chevrolet, GMC and Isuzu customers.</v>
    <v>New York Stock Exchange</v>
    <v>XNYS</v>
    <v>XNYS</v>
    <v>145 NEWTON STREET, BOSTON, MA, 02135 US</v>
    <v>12.975</v>
    <v>1934</v>
    <v>Automobiles &amp; Auto Parts</v>
    <v>Stock</v>
    <v>44267.041608599218</v>
    <v>1935</v>
    <v>11.89</v>
    <v>1563245000</v>
    <v>XL FLEET CORP</v>
    <v>XL FLEET CORP</v>
    <v>12.17</v>
    <v>0</v>
    <v>11.9</v>
    <v>12.73</v>
    <v>13.01</v>
    <v>XL</v>
    <v>XL FLEET CORP (XNYS:XL)</v>
    <v>6084174</v>
    <v>9795908</v>
    <v>2019</v>
  </rv>
  <rv s="4">
    <v>1936</v>
  </rv>
  <rv s="0">
    <v>https://www.bing.com/financeapi/forcetrigger?t=bpucur&amp;q=XNYS%3aHYLN&amp;form=skydnc</v>
    <v>Learn more on Bing</v>
  </rv>
  <rv s="37">
    <v>en-US</v>
    <v>bpucur</v>
    <v>268435456</v>
    <v>1</v>
    <v>Powered by Refinitiv</v>
    <v>100</v>
    <v>Hyliion Holdings Corp. (XNYS:HYLN)</v>
    <v>8</v>
    <v>101</v>
    <v>Finance</v>
    <v>58</v>
    <v>58.66</v>
    <v>9.5</v>
    <v>0.7</v>
    <v>5.5830000000000003E-3</v>
    <v>5.1357E-2</v>
    <v>0.08</v>
    <v>USD</v>
    <v>Hyliion Holdings Corp., formerly Tortoise Acquisition Corp., is a provider of electrified powertrain solutions for the commercial vehicle industry. The Company is focused on reducing the carbon intensity and greenhouse gas emissions (GHG) emissions of the transportation sector by providing electrified powertrain solutions for Class 8 commercial vehicles. The Company’s offered solutions utilize its battery systems, control software and data analytics combined with fully integrated electric motors and power electronics, to produce electrified powertrain systems that either augment in the case of Hyliion’s Hybrid systems or fully replace in the case of the fully electric Hypertruck ERX system. Its Hypertruck ERX system are traditional diesel or natural gas fueled powertrains.</v>
    <v>91</v>
    <v>New York Stock Exchange</v>
    <v>XNYS</v>
    <v>XNYS</v>
    <v>1202 BMC DRIVE, SUITE 100, CEDAR PARK, TX, 78613 US</v>
    <v>14.34</v>
    <v>Holding Companies</v>
    <v>Stock</v>
    <v>44266.881944444445</v>
    <v>1938</v>
    <v>13.65</v>
    <v>2320578000</v>
    <v>Hyliion Holdings Corp.</v>
    <v>Hyliion Holdings Corp.</v>
    <v>14</v>
    <v>0</v>
    <v>13.63</v>
    <v>14.33</v>
    <v>14.41</v>
    <v>170255200</v>
    <v>HYLN</v>
    <v>Hyliion Holdings Corp. (XNYS:HYLN)</v>
    <v>3435672</v>
    <v>10328343</v>
    <v>2018</v>
  </rv>
  <rv s="4">
    <v>1939</v>
  </rv>
  <rv s="0">
    <v>https://www.bing.com/financeapi/forcetrigger?t=bpochw&amp;q=XNYS%3aRMO&amp;form=skydnc</v>
    <v>Learn more on Bing</v>
  </rv>
  <rv s="37">
    <v>en-US</v>
    <v>bpochw</v>
    <v>268435456</v>
    <v>1</v>
    <v>Powered by Refinitiv</v>
    <v>100</v>
    <v>ROMEO POWER, INC. (XNYS:RMO)</v>
    <v>8</v>
    <v>101</v>
    <v>Finance</v>
    <v>58</v>
    <v>38.899900000000002</v>
    <v>8.42</v>
    <v>1.77</v>
    <v>3.712E-2</v>
    <v>0.151282</v>
    <v>0.5</v>
    <v>USD</v>
    <v>Romeo Power Inc., formerly RMG Acquisition Corp., is an energy technology company. The Company delivers large-scale electrification solutions for commercial applications. The Company is focused on designing and manufacturing lithium-ion battery modules and packs for commercial electric vehicles. The Company through its energy dense battery modules and packs enables large-scale sustainable transportation by delivering long lasting batteries. The Company’s end-to-end engineering capabilities include cell science, mechanical, thermal, electrical, firmware systems, and stress. Its modules include Hermes and Brown Recluse. The Hermes module is for trucks and buses. The Brown Recluse is integrated into multiple vehicle types and system configurations across voltage and capacity ranges. It serves two markets, such as North American commercial vehicles and European vehicles; as well as, light, medium, and heavy-duty commercial vehicles.</v>
    <v>5</v>
    <v>New York Stock Exchange</v>
    <v>XNYS</v>
    <v>XNYS</v>
    <v>340 MADISON AVENUE, 19TH FLOOR, NEW YORK, NY, 10173 US</v>
    <v>13.65</v>
    <v>Machinery, Equipment &amp; Components</v>
    <v>Stock</v>
    <v>44267.041658680471</v>
    <v>1941</v>
    <v>12.01</v>
    <v>1483410000</v>
    <v>ROMEO POWER, INC.</v>
    <v>ROMEO POWER, INC.</v>
    <v>12.01</v>
    <v>0</v>
    <v>11.7</v>
    <v>13.47</v>
    <v>13.97</v>
    <v>126787100</v>
    <v>RMO</v>
    <v>ROMEO POWER, INC. (XNYS:RMO)</v>
    <v>8906573</v>
    <v>6327720</v>
    <v>2018</v>
  </rv>
  <rv s="4">
    <v>1942</v>
  </rv>
  <rv s="0">
    <v>http://en.wikipedia.org/wiki/Veoneer</v>
    <v>Wikipedia</v>
  </rv>
  <rv s="1">
    <v>0</v>
    <v>1944</v>
  </rv>
  <rv s="2">
    <v>6</v>
    <v>https://www.bing.com/th?id=AMMS_7d636f57e6874f2e19400ca6a2a161fb&amp;qlt=95</v>
    <v>1945</v>
    <v>0</v>
    <v>https://www.bing.com/images/search?form=xlimg&amp;q=veoneer</v>
    <v>Image of VEONEER, INC.</v>
  </rv>
  <rv s="0">
    <v>https://www.bing.com/financeapi/forcetrigger?t=b1abbh&amp;q=XNYS%3aVNE&amp;form=skydnc</v>
    <v>Learn more on Bing</v>
  </rv>
  <rv s="25">
    <v>en-US</v>
    <v>b1abbh</v>
    <v>268435456</v>
    <v>1</v>
    <v>Powered by Refinitiv</v>
    <v>68</v>
    <v>VEONEER, INC. (XNYS:VNE)</v>
    <v>3</v>
    <v>69</v>
    <v>Finance</v>
    <v>58</v>
    <v>30.71</v>
    <v>5.25</v>
    <v>1.01</v>
    <v>2.7680000000000001E-3</v>
    <v>3.6213999999999996E-2</v>
    <v>0.08</v>
    <v>USD</v>
    <v>Veoneer, Inc. is designing, developing, selling and manufacturing automotive safety electronic products. The Company operates through Electronics segment. The Electronics reporting segment consists of active safety and restraint control systems product areas. The Company’s provides advanced Active Safety sensors, used for advanced driver assistance system (ADAS), highly automated driving (HAD) and autonomous driving (AD) solutions, such as vision and radar systems, ADAS Electronic Control Units (ECUs), night vision and positioning systems. It also offers driver monitoring systems, LiDAR sensors and other technologies critical for AD solutions by leveraging its partnership network and internally developed intellectual property. It also provides Restraint Control Systems, such as ECUs and crash sensors for deployment of airbags and seatbelt pretensioners in the event of a collision.</v>
    <v>7550</v>
    <v>New York Stock Exchange</v>
    <v>XNYS</v>
    <v>XNYS</v>
    <v>Box 13089, STOCKHOLM, STOCKHOLM, 103 02 SE</v>
    <v>28.97</v>
    <v>1946</v>
    <v>Automobiles &amp; Auto Parts</v>
    <v>Stock</v>
    <v>44266.982476747653</v>
    <v>1947</v>
    <v>27.89</v>
    <v>3113574000</v>
    <v>VEONEER, INC.</v>
    <v>VEONEER, INC.</v>
    <v>28</v>
    <v>0</v>
    <v>27.89</v>
    <v>28.9</v>
    <v>28.98</v>
    <v>111637700</v>
    <v>VNE</v>
    <v>VEONEER, INC. (XNYS:VNE)</v>
    <v>425608</v>
    <v>701356</v>
    <v>2017</v>
  </rv>
  <rv s="4">
    <v>1948</v>
  </rv>
  <rv s="0">
    <v>http://en.wikipedia.org/wiki/EHang</v>
    <v>Wikipedia</v>
  </rv>
  <rv s="1">
    <v>45</v>
    <v>1950</v>
  </rv>
  <rv s="2">
    <v>6</v>
    <v>https://www.bing.com/th?id=AMMS_29d97ad44c771b45addd9b55cd6e5ed2&amp;qlt=95</v>
    <v>1951</v>
    <v>0</v>
    <v>https://www.bing.com/images/search?form=xlimg&amp;q=ehang+uav</v>
    <v>Image of EHANG HOLDINGS LIMITED</v>
  </rv>
  <rv s="0">
    <v>https://www.bing.com/financeapi/forcetrigger?t=bt7jw7&amp;q=XNAS%3aEH&amp;form=skydnc</v>
    <v>Learn more on Bing</v>
  </rv>
  <rv s="68">
    <v>en-US</v>
    <v>bt7jw7</v>
    <v>268435456</v>
    <v>1</v>
    <v>Powered by Refinitiv</v>
    <v>205</v>
    <v>EHANG HOLDINGS LIMITED (XNAS:EH)</v>
    <v>3</v>
    <v>206</v>
    <v>Finance</v>
    <v>61</v>
    <v>129.80000000000001</v>
    <v>7.59</v>
    <v>6.9</v>
    <v>7.7969999999999992E-3</v>
    <v>0.15540499999999999</v>
    <v>0.4</v>
    <v>USD</v>
    <v>EHang Holdings Limited is an autonomous aerial vehicle technology platform company. The Company design, develop, manufacture, sell and operate AAVs and their supporting systems and infrastructure for a broad range of industries and applications, including passenger transportation, logistics, smart city management and aerial media solutions.</v>
    <v>240</v>
    <v>Nasdaq Stock Market</v>
    <v>XNAS</v>
    <v>XNAS</v>
    <v>Building C, Yixiang Technology Park, No.72 Nanxiang Second Road, Huangpu District, GUANGZHOU, GUANGDONG, 510700 CN</v>
    <v>51.55</v>
    <v>1952</v>
    <v>Aerospace &amp; Defense</v>
    <v>Stock</v>
    <v>44267.041451654688</v>
    <v>1953</v>
    <v>45.540100000000002</v>
    <v>2429951000</v>
    <v>EHANG HOLDINGS LIMITED</v>
    <v>EHANG HOLDINGS LIMITED</v>
    <v>47.8</v>
    <v>44.4</v>
    <v>51.3</v>
    <v>51.7</v>
    <v>54728620</v>
    <v>EH</v>
    <v>EHANG HOLDINGS LIMITED (XNAS:EH)</v>
    <v>4023352</v>
    <v>7760031</v>
  </rv>
  <rv s="4">
    <v>1954</v>
  </rv>
  <rv s="0">
    <v>https://www.bing.com/financeapi/forcetrigger?t=a1qmpr&amp;q=XNYS%3aCWH&amp;form=skydnc</v>
    <v>Learn more on Bing</v>
  </rv>
  <rv s="21">
    <v>en-US</v>
    <v>a1qmpr</v>
    <v>268435456</v>
    <v>1</v>
    <v>Powered by Refinitiv</v>
    <v>56</v>
    <v>CAMPING WORLD HOLDINGS, INC. (XNYS:CWH)</v>
    <v>8</v>
    <v>57</v>
    <v>Finance</v>
    <v>58</v>
    <v>43.44</v>
    <v>3.2724000000000002</v>
    <v>3.3691</v>
    <v>4.03</v>
    <v>1.6669999999999999E-3</v>
    <v>0.10619199999999999</v>
    <v>7.0000000000000007E-2</v>
    <v>USD</v>
    <v>Camping World Holdings, Inc. is a retailer of recreational vehicle (RV) and related products and services. The Company is principally engaged in offering recreational vehicles for sale, RV and camping gear, RV maintenance and repair, other outdoor and active sports products, protection plans, products and resources. The Company operates through two segments: Good Sam Services and Plans, and RV and Outdoor Retail. Its Good Sam Services and Plans segment is engaged in the sale of the following offerings: emergency roadside assistance plans; property and casualty insurance programs; and vehicle refinancing and refinancing assistance. The RV and Outdoor Retail segment is engaged in the sale of new and used RVs; commissions on the finance and insurance contracts related to the sale of RVs; the sale of RV service and maintenance work; the sale of RV parts and accessories; the sale of outdoor products, equipment and gear, and the sale of Good Sam Club memberships and co-branded credit cards.</v>
    <v>10907</v>
    <v>New York Stock Exchange</v>
    <v>XNYS</v>
    <v>XNYS</v>
    <v>250 Parkway Dr Ste 270, LINCOLNSHIRE, IL, 60069-4346 US</v>
    <v>43.44</v>
    <v>Specialty Retailers</v>
    <v>Stock</v>
    <v>44266.881944444445</v>
    <v>1956</v>
    <v>39.43</v>
    <v>3355798000</v>
    <v>CAMPING WORLD HOLDINGS, INC.</v>
    <v>CAMPING WORLD HOLDINGS, INC.</v>
    <v>39.54</v>
    <v>13.496600000000001</v>
    <v>37.950000000000003</v>
    <v>41.98</v>
    <v>42.05</v>
    <v>88426830</v>
    <v>CWH</v>
    <v>CAMPING WORLD HOLDINGS, INC. (XNYS:CWH)</v>
    <v>3554515</v>
    <v>1381758</v>
    <v>2016</v>
  </rv>
  <rv s="4">
    <v>1957</v>
  </rv>
  <rv s="0">
    <v>http://en.wikipedia.org/wiki/Adient</v>
    <v>Wikipedia</v>
  </rv>
  <rv s="1">
    <v>0</v>
    <v>1959</v>
  </rv>
  <rv s="2">
    <v>6</v>
    <v>https://www.bing.com/th?id=AMMS_74f11c43c50a26c659783ea67a004141&amp;qlt=95</v>
    <v>1960</v>
    <v>0</v>
    <v>https://www.bing.com/images/search?form=xlimg&amp;q=adient</v>
    <v>Image of ADIENT PUBLIC LIMITED COMPANY</v>
  </rv>
  <rv s="0">
    <v>https://www.bing.com/financeapi/forcetrigger?t=a1mvxm&amp;q=XNYS%3aADNT&amp;form=skydnc</v>
    <v>Learn more on Bing</v>
  </rv>
  <rv s="24">
    <v>en-US</v>
    <v>a1mvxm</v>
    <v>268435456</v>
    <v>1</v>
    <v>Powered by Refinitiv</v>
    <v>66</v>
    <v>ADIENT PUBLIC LIMITED COMPANY (XNYS:ADNT)</v>
    <v>3</v>
    <v>67</v>
    <v>Finance</v>
    <v>58</v>
    <v>41.25</v>
    <v>5.9001000000000001</v>
    <v>3.3502999999999998</v>
    <v>0.6</v>
    <v>2.6041999999999999E-2</v>
    <v>1.5106E-2</v>
    <v>1.05</v>
    <v>USD</v>
    <v>Adient plc designs, manufactures and markets a range of seating systems and components. The Company provides products for passenger cars, commercial vehicles and light trucks, including vans, pick-up trucks and sport/crossover utility vehicles. The Company offers technologies for automotive seating solutions, including seating systems, frames, mechanisms, foam, head restraints, armrests and trim covers. It offers various products for automotive interiors market, which includes production of instrument panels, floor consoles, door panels, overhead consoles, cockpit systems, decorative trim and other automotive interior products. The Company's segments include Americas, which is inclusive of North America and South America; Europe, Middle East, and Africa, and Asia Pacific/China. The Company's subsidiaries include Adient &amp; Summit Corporation Ltd., Adient (Thailand) Co., Ltd., Adient Automotive Interior Investment Co., Limited, and Adient Beteiligungs GmbH.</v>
    <v>77000</v>
    <v>New York Stock Exchange</v>
    <v>XNYS</v>
    <v>XNYS</v>
    <v>25-28 North Wall Quay, DUBLIN, DUBLIN IE</v>
    <v>41.25</v>
    <v>1961</v>
    <v>Automobiles &amp; Auto Parts</v>
    <v>Stock</v>
    <v>44266.989988876565</v>
    <v>1962</v>
    <v>39.75</v>
    <v>3740437000</v>
    <v>ADIENT PUBLIC LIMITED COMPANY</v>
    <v>ADIENT PUBLIC LIMITED COMPANY</v>
    <v>40.36</v>
    <v>0</v>
    <v>39.72</v>
    <v>40.32</v>
    <v>41.37</v>
    <v>94170110</v>
    <v>ADNT</v>
    <v>ADIENT PUBLIC LIMITED COMPANY (XNYS:ADNT)</v>
    <v>821530</v>
    <v>963978</v>
    <v>2016</v>
  </rv>
  <rv s="4">
    <v>1963</v>
  </rv>
  <rv s="0">
    <v>https://www.bing.com/financeapi/forcetrigger?t=aawzh7&amp;q=XTSE%3aBBD.B&amp;form=skydnc</v>
    <v>Learn more on Bing</v>
  </rv>
  <rv s="47">
    <v>en-US</v>
    <v>aawzh7</v>
    <v>268435456</v>
    <v>1</v>
    <v>Powered by Refinitiv</v>
    <v>139</v>
    <v>BOMBARDIER INC. (XTSE:BBD.B)</v>
    <v>8</v>
    <v>207</v>
    <v>Finance</v>
    <v>177</v>
    <v>0.95</v>
    <v>0.26</v>
    <v>2.9375</v>
    <v>0</v>
    <v>0</v>
    <v>0</v>
    <v>0</v>
    <v>CAD</v>
    <v>Bombardier Inc. is a business jet company. The Company is focused on designing, building and servicing the business jets. The Company operates through Aviation segment. The Aviation segment is engaged in designing, developing, manufacturing, marketing and providing aftermarket support for three families of business jets: Learjet, Challenger and Global. It designs, develops and manufactures aircraft structural components, including engine nacelles, fuselages and wings that provides aftermarket component repair and overhaul as well as other engineering services. The Company supports a fleet of approximately 4,900 aircraft in-services.</v>
    <v>14600</v>
    <v>Toronto Stock Exchange</v>
    <v>XTSE</v>
    <v>XTSE</v>
    <v>2900-800 Rene-Levesque Blvd W, MONTREAL, QC, H3B 1Y8 CA</v>
    <v>0.7</v>
    <v>Aerospace &amp; Defense</v>
    <v>Stock</v>
    <v>44266.885520833333</v>
    <v>1965</v>
    <v>0.67</v>
    <v>1750063000</v>
    <v>BOMBARDIER INC.</v>
    <v>BOMBARDIER INC.</v>
    <v>0.69</v>
    <v>13.61</v>
    <v>0.69</v>
    <v>0.69</v>
    <v>0.69</v>
    <v>2436829000</v>
    <v>BBD.B</v>
    <v>BOMBARDIER INC. (XTSE:BBD.B)</v>
    <v>4834786</v>
    <v>2013</v>
  </rv>
  <rv s="4">
    <v>1966</v>
  </rv>
  <rv s="0">
    <v>http://ja.wikipedia.org/wiki/ボンバルディア・レクリエーショナルプロダクツ</v>
    <v>Wikipedia</v>
  </rv>
  <rv s="1">
    <v>0</v>
    <v>1968</v>
  </rv>
  <rv s="2">
    <v>6</v>
    <v>https://www.bing.com/th?id=AMMS_411f0e6cf959dfa8ff2d42d8e04f0954&amp;qlt=95</v>
    <v>1969</v>
    <v>0</v>
    <v>https://www.bing.com/images/search?form=xlimg&amp;q=bombardier+recreational+products</v>
    <v>Image of BRP Inc.</v>
  </rv>
  <rv s="0">
    <v>https://www.bing.com/financeapi/forcetrigger?t=a2aixm&amp;q=XNAS%3aDOOO&amp;form=skydnc</v>
    <v>Learn more on Bing</v>
  </rv>
  <rv s="24">
    <v>en-US</v>
    <v>a2aixm</v>
    <v>268435456</v>
    <v>1</v>
    <v>Powered by Refinitiv</v>
    <v>66</v>
    <v>BRP Inc. (XNAS:DOOO)</v>
    <v>3</v>
    <v>208</v>
    <v>Finance</v>
    <v>58</v>
    <v>78.16</v>
    <v>12.97</v>
    <v>2.8826000000000001</v>
    <v>3.28</v>
    <v>0</v>
    <v>4.4311999999999997E-2</v>
    <v>0</v>
    <v>USD</v>
    <v>BRP Inc. is engaged in the design, development, manufacturing, distribution and marketing of power sports and marine products. The Company’s diversified portfolio of brands and products includes for Powersports: Can-Am ATVs, SSVs and 3WVs, Ski-Doo and Lynx snowmobiles, Sea-Doo PWCs and Rotax engines for karts, motorcycles and recreational aircraft. For Marine, the portfolio of brands and products includes Evinrude outboard boat engines, Rotax engines for jet boats, and Alumacraft, Manitou, Quintrex, Stacer and Savage boats. Additionally, the Company supports its line of products with dedicated parts, accessories and clothing (PAC) business. The Company sells its products in over 120 countries. The products are sold directly through a network of approximately 3,625 dealers in over 21 countries as well as through approximately 185 distributors serving approximately 800 additional dealers.</v>
    <v>13500</v>
    <v>Nasdaq Stock Market</v>
    <v>XNAS</v>
    <v>XNAS</v>
    <v>726 Saint-Joseph St, VALCOURT, QC, J0E 2L0 CA</v>
    <v>77.97</v>
    <v>1970</v>
    <v>Leisure Products</v>
    <v>Stock</v>
    <v>44266.875108957815</v>
    <v>1971</v>
    <v>74.72</v>
    <v>8235479000</v>
    <v>BRP Inc.</v>
    <v>BRP Inc.</v>
    <v>74.72</v>
    <v>42.862900000000003</v>
    <v>74.02</v>
    <v>77.3</v>
    <v>77.3</v>
    <v>87920130</v>
    <v>DOOO</v>
    <v>BRP Inc. (XNAS:DOOO)</v>
    <v>52541</v>
    <v>83883</v>
    <v>2006</v>
  </rv>
  <rv s="4">
    <v>1972</v>
  </rv>
  <rv s="0">
    <v>http://en.wikipedia.org/wiki/Workhorse_Group</v>
    <v>Wikipedia</v>
  </rv>
  <rv s="1">
    <v>0</v>
    <v>1974</v>
  </rv>
  <rv s="2">
    <v>6</v>
    <v>https://www.bing.com/th?id=AMMS_c54e26e8951be4ba1db64388802da079&amp;qlt=95</v>
    <v>1975</v>
    <v>0</v>
    <v>https://www.bing.com/images/search?form=xlimg&amp;q=workhorse+group</v>
    <v>Image of WORKHORSE GROUP INC.</v>
  </rv>
  <rv s="0">
    <v>https://www.bing.com/financeapi/forcetrigger?t=a25wsm&amp;q=XNAS%3aWKHS&amp;form=skydnc</v>
    <v>Learn more on Bing</v>
  </rv>
  <rv s="44">
    <v>en-US</v>
    <v>a25wsm</v>
    <v>268435456</v>
    <v>1</v>
    <v>Powered by Refinitiv</v>
    <v>124</v>
    <v>WORKHORSE GROUP INC. (XNAS:WKHS)</v>
    <v>3</v>
    <v>125</v>
    <v>Finance</v>
    <v>58</v>
    <v>42.96</v>
    <v>1.3149999999999999</v>
    <v>2.8650000000000002</v>
    <v>1.56</v>
    <v>4.5710000000000004E-3</v>
    <v>9.7866999999999996E-2</v>
    <v>0.08</v>
    <v>USD</v>
    <v>Workhorse Group, Inc. is a technology company. The Company is focused on providing solutions to commercial transportation sector. The Company designs and builds high performance electric vehicles and aircraft. As part of its solutions, it also develops cloud-based, real-time telematics performance monitoring systems. The Company is an Original Equipment Manufacturer (OEM) of Class 3-6 commercial-grade, medium-duty trucks. The Company sells its vehicles to fleet customers directly and through its primary distributor, Ryder System, Inc. (Ryder). Its product includes C-series electric delivery truck and Package Delivery Aircraft, HorseFly. The Workhorse C-Series electric delivery truck platform is available in multiple size configurations, including 450, 650 and 1,000 cubic feet. HorseFly is an Unmanned Aerial System (UAS), which is custom-designed, purpose-built system that delivers packages.</v>
    <v>130</v>
    <v>Nasdaq Stock Market</v>
    <v>XNAS</v>
    <v>XNAS</v>
    <v>100 Commerce Dr, LOVELAND, OH, 45140-7726 US</v>
    <v>17.98</v>
    <v>1976</v>
    <v>Automobiles &amp; Auto Parts</v>
    <v>Stock</v>
    <v>44266.976792603906</v>
    <v>1977</v>
    <v>15.87</v>
    <v>1968693000</v>
    <v>WORKHORSE GROUP INC.</v>
    <v>WORKHORSE GROUP INC.</v>
    <v>16.22</v>
    <v>15.94</v>
    <v>17.5</v>
    <v>17.579999999999998</v>
    <v>123506500</v>
    <v>WKHS</v>
    <v>WORKHORSE GROUP INC. (XNAS:WKHS)</v>
    <v>23308168</v>
    <v>27613706</v>
    <v>2007</v>
  </rv>
  <rv s="4">
    <v>1978</v>
  </rv>
  <rv s="0">
    <v>https://www.bing.com/financeapi/forcetrigger?t=a1o2fr&amp;q=XNYS%3aAXL&amp;form=skydnc</v>
    <v>Learn more on Bing</v>
  </rv>
  <rv s="21">
    <v>en-US</v>
    <v>a1o2fr</v>
    <v>268435456</v>
    <v>1</v>
    <v>Powered by Refinitiv</v>
    <v>56</v>
    <v>AMERICAN AXLE &amp; MANUFACTURING HOLDINGS, INC. (XNYS:AXL)</v>
    <v>8</v>
    <v>57</v>
    <v>Finance</v>
    <v>58</v>
    <v>12.025</v>
    <v>2.5</v>
    <v>2.6829000000000001</v>
    <v>0.42</v>
    <v>8.3680000000000004E-3</v>
    <v>3.6427000000000001E-2</v>
    <v>0.1</v>
    <v>USD</v>
    <v>American Axle &amp; Manufacturing Holdings, Inc. (AAM) manufactures, engineers, designs and validates driveline and drivetrain systems and related components and chassis modules for light trucks, sport utility vehicles, crossover vehicles, passenger cars and commercial vehicles. Its driveline and drivetrain systems include components that transfer power from the transmission and deliver it to the drive wheels. Its driveline, drivetrain and related products include axles, driveheads, chassis modules, driveshafts, power transfer units, transfer cases, chassis and steering components, transmission parts, electric drive systems and metal-formed products. The Company's subsidiary, e-AAM Driveline Systems AB (e-AAM), engineers and develops battery electric and hybrid driveline systems to be commercialized for crossover vehicles and passenger cars. As of April 6, 2017, it operated in 17 countries and had approximately 90 manufacturing, engineering and business office facilities around the world.</v>
    <v>20000</v>
    <v>New York Stock Exchange</v>
    <v>XNYS</v>
    <v>XNYS</v>
    <v>1 Dauch Dr, DETROIT, MI, 48211-1198 US</v>
    <v>12.025</v>
    <v>Automobiles &amp; Auto Parts</v>
    <v>Stock</v>
    <v>44266.961620971873</v>
    <v>1980</v>
    <v>11.64</v>
    <v>1306298000</v>
    <v>AMERICAN AXLE &amp; MANUFACTURING HOLDINGS, INC.</v>
    <v>AMERICAN AXLE &amp; MANUFACTURING HOLDINGS, INC.</v>
    <v>11.72</v>
    <v>0</v>
    <v>11.53</v>
    <v>11.95</v>
    <v>12.05</v>
    <v>113295600</v>
    <v>AXL</v>
    <v>AMERICAN AXLE &amp; MANUFACTURING HOLDINGS, INC. (XNYS:AXL)</v>
    <v>1493551</v>
    <v>2005930</v>
    <v>1998</v>
  </rv>
  <rv s="4">
    <v>1981</v>
  </rv>
  <rv s="0">
    <v>http://en.wikipedia.org/wiki/Dana_Incorporated</v>
    <v>Wikipedia</v>
  </rv>
  <rv s="1">
    <v>0</v>
    <v>1983</v>
  </rv>
  <rv s="2">
    <v>6</v>
    <v>https://www.bing.com/th?id=AMMS_5b86384a25e28541852fbb6fcb31caea&amp;qlt=95</v>
    <v>1984</v>
    <v>0</v>
    <v>https://www.bing.com/images/search?form=xlimg&amp;q=dana+corporation</v>
    <v>Image of DANA INCORPORATED</v>
  </rv>
  <rv s="0">
    <v>https://www.bing.com/financeapi/forcetrigger?t=a1qqh7&amp;q=XNYS%3aDAN&amp;form=skydnc</v>
    <v>Learn more on Bing</v>
  </rv>
  <rv s="24">
    <v>en-US</v>
    <v>a1qqh7</v>
    <v>268435456</v>
    <v>1</v>
    <v>Powered by Refinitiv</v>
    <v>66</v>
    <v>DANA INCORPORATED (XNYS:DAN)</v>
    <v>3</v>
    <v>67</v>
    <v>Finance</v>
    <v>58</v>
    <v>26.418500000000002</v>
    <v>4.22</v>
    <v>2.6616</v>
    <v>0.06</v>
    <v>-5.7650000000000002E-3</v>
    <v>2.3110000000000001E-3</v>
    <v>-0.15</v>
    <v>USD</v>
    <v>Dana Incorporated, formerly Dana Holding Corporation, is a global provider of technology driveline, sealing and thermal-management products. The Company operates in four segments: Light Vehicle Driveline Technologies (Light Vehicle), Commercial Vehicle Driveline Technologies (Commercial Vehicle), Off-Highway Driveline Technologies (Off-Highway) and Power Technologies. It has operations in North America, South America, Europe and Asia pacific. Its Light Vehicle segment offers products, such as front axles, rear axles, driveshafts/propshafts, differentials, torque couplings and modular assemblies. Its Commercial Vehicle segment offers products, such as steer axles, drive axles, drive shafts and tire inflation systems. Its Off-Highway segment offers products, such as front axles, rear axles, drive shafts, transmissions, torque converters, tire inflation systems and electronic controls. Its Power Technologies segment offers products, including gaskets and cover modules.</v>
    <v>38200</v>
    <v>New York Stock Exchange</v>
    <v>XNYS</v>
    <v>XNYS</v>
    <v>3939 Technology Dr, MAUMEE, OH, 43537-9194 US</v>
    <v>26.418500000000002</v>
    <v>1985</v>
    <v>Automobiles &amp; Auto Parts</v>
    <v>Stock</v>
    <v>44267.000000068751</v>
    <v>1986</v>
    <v>25.73</v>
    <v>3755648000</v>
    <v>DANA INCORPORATED</v>
    <v>DANA INCORPORATED</v>
    <v>26.15</v>
    <v>0</v>
    <v>25.96</v>
    <v>26.02</v>
    <v>25.87</v>
    <v>144670600</v>
    <v>DAN</v>
    <v>DANA INCORPORATED (XNYS:DAN)</v>
    <v>861153</v>
    <v>1425846</v>
    <v>2007</v>
  </rv>
  <rv s="4">
    <v>1987</v>
  </rv>
  <rv s="0">
    <v>https://www.bing.com/financeapi/forcetrigger?t=a1zgxm&amp;q=XNAS%3aPATK&amp;form=skydnc</v>
    <v>Learn more on Bing</v>
  </rv>
  <rv s="21">
    <v>en-US</v>
    <v>a1zgxm</v>
    <v>268435456</v>
    <v>1</v>
    <v>Powered by Refinitiv</v>
    <v>56</v>
    <v>PATRICK INDUSTRIES, INC. (XNAS:PATK)</v>
    <v>8</v>
    <v>57</v>
    <v>Finance</v>
    <v>58</v>
    <v>93.84</v>
    <v>16.7</v>
    <v>2.4748000000000001</v>
    <v>-0.98</v>
    <v>0</v>
    <v>-1.0733999999999999E-2</v>
    <v>0</v>
    <v>USD</v>
    <v>Patrick Industries, Inc. is a manufacturer of component products and distributor of building products and materials for the recreational vehicle (RV) and manufactured housing (MH) industrial markets for customers throughout the United States and Canada. In addition, it is a supplier to certain other industrial markets, such as kitchen cabinet, office and household furniture, fixtures and commercial furnishings, marine, and other industrial markets. The Company's segments include Manufacturing and Distribution. It manufactures a range of products, which include decorative vinyl and paper laminated panels, solid surface, granite and quartz countertops, fabricated aluminum products, wrapped vinyl, paper and hardwood profile mouldings, slide-out trim and fascia, cabinet doors and components, hardwood furniture, fiberglass and plastic component products including front and rear caps and marine helms, interior passage doors, RV painting, and slotwall panels and components, among others.</v>
    <v>8700</v>
    <v>Nasdaq Stock Market</v>
    <v>XNAS</v>
    <v>XNAS</v>
    <v>107 WEST FRANKLIN STREET PO BOX 638, 107 W Franklin St, ELKHART, IN, 46515 US</v>
    <v>93.84</v>
    <v>Homebuilding &amp; Construction Supplies</v>
    <v>Stock</v>
    <v>44266.890260647655</v>
    <v>1989</v>
    <v>90.21</v>
    <v>2149571000</v>
    <v>PATRICK INDUSTRIES, INC.</v>
    <v>PATRICK INDUSTRIES, INC.</v>
    <v>92.75</v>
    <v>21.5123</v>
    <v>91.3</v>
    <v>90.32</v>
    <v>90.32</v>
    <v>23544040</v>
    <v>PATK</v>
    <v>PATRICK INDUSTRIES, INC. (XNAS:PATK)</v>
    <v>158660</v>
    <v>164041</v>
    <v>1961</v>
  </rv>
  <rv s="4">
    <v>1990</v>
  </rv>
  <rv s="0">
    <v>https://www.bing.com/financeapi/forcetrigger?t=a247k2&amp;q=XNYS%3aTHO&amp;form=skydnc</v>
    <v>Learn more on Bing</v>
  </rv>
  <rv s="21">
    <v>en-US</v>
    <v>a247k2</v>
    <v>268435456</v>
    <v>1</v>
    <v>Powered by Refinitiv</v>
    <v>56</v>
    <v>THOR INDUSTRIES, INC. (XNYS:THO)</v>
    <v>8</v>
    <v>57</v>
    <v>Finance</v>
    <v>58</v>
    <v>139.46</v>
    <v>32.299999999999997</v>
    <v>2.3927999999999998</v>
    <v>5.0999999999999996</v>
    <v>9.784000000000001E-3</v>
    <v>3.8088000000000004E-2</v>
    <v>1.36</v>
    <v>USD</v>
    <v>Thor Industries, Inc. manufactures a range of recreational vehicles (RVs) in the United States and sells those vehicles primarily in the United States and Canada. The Company's segments include towable recreational vehicles, which consists of the operations of Airstream, Inc. (Airstream) (towable); Heartland Recreational Vehicles, LLC (Heartland) (including Bison Coach, LLC (Bison), Cruiser RV, LLC (CRV) and DRV, LLC (DRV)); Jayco, Corp. (Jayco) (including Jayco towable, Starcraft and Highland Ridge), Keystone RV Company (Keystone) (including CrossRoads and Dutchmen) and K.Z., Inc. (KZ) (including Livin' Lite RV, Inc. (Livin' Lite)); motorized recreational vehicles, which consists of the operations of Airstream (motorized), Jayco (including Jayco motorized and Entegra Coach) and Thor Motor Coach, Inc. (Thor Motor Coach), and Other, which includes the operations of its subsidiary, Postle Operating, LLC (Postle).</v>
    <v>22250</v>
    <v>New York Stock Exchange</v>
    <v>XNYS</v>
    <v>XNYS</v>
    <v>601 E Beardsley Ave, ELKHART, IN, 46514-3305 US</v>
    <v>139.46</v>
    <v>Leisure Products</v>
    <v>Stock</v>
    <v>44267.040076596873</v>
    <v>1992</v>
    <v>135.24</v>
    <v>7413540000</v>
    <v>THOR INDUSTRIES, INC.</v>
    <v>THOR INDUSTRIES, INC.</v>
    <v>136.56</v>
    <v>19.825299999999999</v>
    <v>133.9</v>
    <v>139</v>
    <v>140.36000000000001</v>
    <v>55366240</v>
    <v>THO</v>
    <v>THOR INDUSTRIES, INC. (XNYS:THO)</v>
    <v>602161</v>
    <v>703077</v>
    <v>1983</v>
  </rv>
  <rv s="4">
    <v>1993</v>
  </rv>
  <rv s="0">
    <v>https://www.bing.com/financeapi/forcetrigger?t=a1y3jc&amp;q=XNYS%3aMTOR&amp;form=skydnc</v>
    <v>Learn more on Bing</v>
  </rv>
  <rv s="21">
    <v>en-US</v>
    <v>a1y3jc</v>
    <v>268435456</v>
    <v>1</v>
    <v>Powered by Refinitiv</v>
    <v>56</v>
    <v>MERITOR, INC. (XNYS:MTOR)</v>
    <v>8</v>
    <v>57</v>
    <v>Finance</v>
    <v>58</v>
    <v>33.56</v>
    <v>10.91</v>
    <v>2.2198000000000002</v>
    <v>0.1</v>
    <v>0</v>
    <v>3.1290000000000003E-3</v>
    <v>0</v>
    <v>USD</v>
    <v>Meritor, Inc. is a supplier of a range of integrated systems, modules and components to original equipment manufacturers (OEMs) and the aftermarket for the commercial vehicle, transportation and industrial sectors. The Company's segments include Commercial Truck &amp; Industrial and Aftermarket &amp; Trailer. The Commercial Truck &amp; Industrial segment supplies drivetrain systems and components, including axles, drivelines and braking and suspension systems, for medium- and heavy-duty trucks, off-highway, military, construction, bus and coach, fire and emergency and other applications in North America, South America, Europe and Asia Pacific. The Commercial Truck &amp; Industrial segment also includes the Company's aftermarket businesses in Asia Pacific and South America. The Aftermarket &amp; Trailer segment supplies axles, brakes, drivelines, suspension parts and other replacement and remanufactured parts to commercial vehicle aftermarket customers in North America and Europe.</v>
    <v>8600</v>
    <v>New York Stock Exchange</v>
    <v>XNYS</v>
    <v>XNYS</v>
    <v>2135 W Maple Rd, TROY, MI, 48084-7121 US</v>
    <v>32.5</v>
    <v>Automobiles &amp; Auto Parts</v>
    <v>Stock</v>
    <v>44267.000000068751</v>
    <v>1995</v>
    <v>31.69</v>
    <v>2318227000</v>
    <v>MERITOR, INC.</v>
    <v>MERITOR, INC.</v>
    <v>31.74</v>
    <v>10.214399999999999</v>
    <v>31.96</v>
    <v>32.06</v>
    <v>32.06</v>
    <v>72535260</v>
    <v>MTOR</v>
    <v>MERITOR, INC. (XNYS:MTOR)</v>
    <v>726585</v>
    <v>653995</v>
    <v>2000</v>
  </rv>
  <rv s="4">
    <v>1996</v>
  </rv>
  <rv s="0">
    <v>http://en.wikipedia.org/wiki/Aptiv</v>
    <v>Wikipedia</v>
  </rv>
  <rv s="1">
    <v>0</v>
    <v>1998</v>
  </rv>
  <rv s="2">
    <v>6</v>
    <v>https://www.bing.com/th?id=AMMS_7484b0df1f495bbcdcdeecee4248b09d&amp;qlt=95</v>
    <v>1999</v>
    <v>0</v>
    <v>https://www.bing.com/images/search?form=xlimg&amp;q=delphi+automotive</v>
    <v>Image of APTIV PLC</v>
  </rv>
  <rv s="0">
    <v>https://www.bing.com/financeapi/forcetrigger?t=awagjc&amp;q=XNYS%3aAPTV&amp;form=skydnc</v>
    <v>Learn more on Bing</v>
  </rv>
  <rv s="24">
    <v>en-US</v>
    <v>awagjc</v>
    <v>268435456</v>
    <v>1</v>
    <v>Powered by Refinitiv</v>
    <v>66</v>
    <v>APTIV PLC (XNYS:APTV)</v>
    <v>3</v>
    <v>67</v>
    <v>Finance</v>
    <v>58</v>
    <v>160.13999999999999</v>
    <v>29.22</v>
    <v>2.1951000000000001</v>
    <v>3.82</v>
    <v>9.7699999999999992E-3</v>
    <v>2.5691000000000002E-2</v>
    <v>1.49</v>
    <v>USD</v>
    <v>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v>
    <v>151000</v>
    <v>New York Stock Exchange</v>
    <v>XNYS</v>
    <v>XNYS</v>
    <v>5Hq, 5 Hanover Quay, DUBLIN, DUBLIN, D02 VY79 IE</v>
    <v>153.94</v>
    <v>2000</v>
    <v>Automobiles &amp; Auto Parts</v>
    <v>Stock</v>
    <v>44267.034475439061</v>
    <v>2001</v>
    <v>149.55000000000001</v>
    <v>40150070000</v>
    <v>APTIV PLC</v>
    <v>APTIV PLC</v>
    <v>150.05000000000001</v>
    <v>22.536999999999999</v>
    <v>148.69</v>
    <v>152.51</v>
    <v>154</v>
    <v>270025400</v>
    <v>APTV</v>
    <v>APTIV PLC (XNYS:APTV)</v>
    <v>1407001</v>
    <v>2007224</v>
    <v>2011</v>
  </rv>
  <rv s="4">
    <v>2002</v>
  </rv>
  <rv s="0">
    <v>https://www.bing.com/financeapi/forcetrigger?t=aaz9tc&amp;q=XTSE%3aMRE&amp;form=skydnc</v>
    <v>Learn more on Bing</v>
  </rv>
  <rv s="47">
    <v>en-US</v>
    <v>aaz9tc</v>
    <v>268435456</v>
    <v>1</v>
    <v>Powered by Refinitiv</v>
    <v>139</v>
    <v>MARTINREA INTERNATIONAL INC. (XTSE:MRE)</v>
    <v>8</v>
    <v>176</v>
    <v>Finance</v>
    <v>177</v>
    <v>16.27</v>
    <v>5.64</v>
    <v>2.1932</v>
    <v>0.11</v>
    <v>0</v>
    <v>8.0000000000000002E-3</v>
    <v>0</v>
    <v>CAD</v>
    <v>Martinrea International Inc. is a Canada-based company that is engaged in the development and production of metal parts, assemblies and modules, fluid management systems and aluminum products focused primarily on the automotive sector. Its segments include North America, Europe and Rest of the World. Its products include a range of products, assemblies and systems for small and large cars, crossovers, pickups and sport utility vehicles. It operates across Canada, the United States, Mexico, Brazil, Germany, Slovakia, Spain and China. Its solutions include lightweight structures, propulsion systems and flexible manufacturing. Its lightweight structures are designed and provided incorporating steel, aluminum, a combination of both or other materials. It offers engine, transmission, thermal and fluid products.</v>
    <v>15800</v>
    <v>Toronto Stock Exchange</v>
    <v>XTSE</v>
    <v>XTSE</v>
    <v>3210 Langstaff Rd, VAUGHAN, ON, L4K 5B2 CA</v>
    <v>14.08</v>
    <v>Automobiles &amp; Auto Parts</v>
    <v>Stock</v>
    <v>44266.886944444443</v>
    <v>2004</v>
    <v>13.77</v>
    <v>1104044000</v>
    <v>MARTINREA INTERNATIONAL INC.</v>
    <v>MARTINREA INTERNATIONAL INC.</v>
    <v>14.05</v>
    <v>5.6</v>
    <v>13.75</v>
    <v>13.86</v>
    <v>13.86</v>
    <v>80294090</v>
    <v>MRE</v>
    <v>MARTINREA INTERNATIONAL INC. (XTSE:MRE)</v>
    <v>316777</v>
    <v>1998</v>
  </rv>
  <rv s="4">
    <v>2005</v>
  </rv>
  <rv s="0">
    <v>https://www.bing.com/financeapi/forcetrigger?t=aobm4c&amp;q=XLON%3aMGGT&amp;form=skydnc</v>
    <v>Learn more on Bing</v>
  </rv>
  <rv s="8">
    <v>en-US</v>
    <v>aobm4c</v>
    <v>268435456</v>
    <v>1</v>
    <v>Powered by Refinitiv</v>
    <v>13</v>
    <v>MEGGITT PLC (XLON:MGGT)</v>
    <v>8</v>
    <v>14</v>
    <v>Finance</v>
    <v>15</v>
    <v>492.4</v>
    <v>196.15</v>
    <v>2.1677</v>
    <v>0.9</v>
    <v>1.9659999999999999E-3</v>
    <v>GBp</v>
    <v>Meggitt PLC is an engineering company. The Company designs and manufactures high performance components and sub-systems for aerospace, defense and other specialist markets, including energy, medical, industrial, test and automotive. The Company's segments are Meggitt Aircraft Braking Systems (MABS), Meggitt Control Systems (MCS), Meggitt Polymers &amp; Composites (MPC), Meggitt Sensing Systems (MSS) and the Meggitt Equipment Group (MEG). Its MABS supplies aircraft wheels, brakes and brake control systems. Its MCS supplies pneumatic, fluid control, thermal management and electro-mechanical equipment and sub-systems. Its MPC specializes in fuel containment and systems, sealing solutions and advanced composites. Its MSS provides sensing, monitoring, power and motion systems, which specializes in products designed to operate in demanding conditions across a range of applications. Its MEG enables a set of technologically distinct businesses to market their offerings to specialist customers.</v>
    <v>12599</v>
    <v>London Stock Exchange</v>
    <v>XLON</v>
    <v>XLON</v>
    <v>Pilot Way, Ansty Business Park, COVENTRY, UNITED KINGDOM-NA, CV7 9JU GB</v>
    <v>461.7</v>
    <v>Aerospace &amp; Defense</v>
    <v>Stock</v>
    <v>44266.691092025001</v>
    <v>2007</v>
    <v>443</v>
    <v>3575883000</v>
    <v>MEGGITT PLC</v>
    <v>MEGGITT PLC</v>
    <v>460.7</v>
    <v>0</v>
    <v>457.7</v>
    <v>458.6</v>
    <v>781272200</v>
    <v>MGGT</v>
    <v>MEGGITT PLC (XLON:MGGT)</v>
    <v>2691042</v>
    <v>1947</v>
  </rv>
  <rv s="4">
    <v>2008</v>
  </rv>
  <rv s="0">
    <v>https://www.bing.com/financeapi/forcetrigger?t=a23fm7&amp;q=XNYS%3aSPR&amp;form=skydnc</v>
    <v>Learn more on Bing</v>
  </rv>
  <rv s="21">
    <v>en-US</v>
    <v>a23fm7</v>
    <v>268435456</v>
    <v>1</v>
    <v>Powered by Refinitiv</v>
    <v>56</v>
    <v>SPIRIT AEROSYSTEMS HOLDINGS, INC. (XNYS:SPR)</v>
    <v>8</v>
    <v>57</v>
    <v>Finance</v>
    <v>58</v>
    <v>50.8703</v>
    <v>13.69</v>
    <v>2.1577000000000002</v>
    <v>1.48</v>
    <v>-2.6090000000000002E-3</v>
    <v>3.0609999999999998E-2</v>
    <v>-0.13</v>
    <v>USD</v>
    <v>Spirit AeroSystems Holdings, Inc. is a non-original equipment manufacturer (OEM), aircraft parts designer and manufacturer of commercial aero-structures. The Company is also a supplier of aero-structures. The Company operates through three segments: Fuselage Systems, Propulsion Systems and Wing Systems. The Fuselage Systems segment includes the development, production and marketing of forward, mid and rear fuselage sections and systems. The Propulsion Systems segment includes the development, production and marketing of struts/pylons, nacelles (including thrust reversers) and related engine structural components. The Wing Systems segment includes the development, production and marketing of wings and wing components (including flight control surfaces), and other miscellaneous structural parts. The Company's maintenance, repair and overhaul (MRO) services include repair stations that provide complete on-site repair and overhaul.</v>
    <v>14500</v>
    <v>New York Stock Exchange</v>
    <v>XNYS</v>
    <v>XNYS</v>
    <v>3801 S Oliver St, WICHITA, KS, 67210-2112 US</v>
    <v>50.8703</v>
    <v>Aerospace &amp; Defense</v>
    <v>Stock</v>
    <v>44266.881944444445</v>
    <v>2010</v>
    <v>48.397500000000001</v>
    <v>5097066000</v>
    <v>SPIRIT AEROSYSTEMS HOLDINGS, INC.</v>
    <v>SPIRIT AEROSYSTEMS HOLDINGS, INC.</v>
    <v>48.77</v>
    <v>0</v>
    <v>48.35</v>
    <v>49.83</v>
    <v>49.7</v>
    <v>105420200</v>
    <v>SPR</v>
    <v>SPIRIT AEROSYSTEMS HOLDINGS, INC. (XNYS:SPR)</v>
    <v>3566702</v>
    <v>3118068</v>
    <v>2005</v>
  </rv>
  <rv s="4">
    <v>2011</v>
  </rv>
  <rv s="0">
    <v>http://en.wikipedia.org/wiki/CAE_Inc.</v>
    <v>Wikipedia</v>
  </rv>
  <rv s="1">
    <v>0</v>
    <v>2013</v>
  </rv>
  <rv s="2">
    <v>6</v>
    <v>https://www.bing.com/th?id=AMMS_9b2d6df76e27df43cfbcde49251f03ce&amp;qlt=95</v>
    <v>2014</v>
    <v>0</v>
    <v>https://www.bing.com/images/search?form=xlimg&amp;q=cae+inc.</v>
    <v>Image of CAE Inc.</v>
  </rv>
  <rv s="0">
    <v>https://www.bing.com/financeapi/forcetrigger?t=a1p4tc&amp;q=XNYS%3aCAE&amp;form=skydnc</v>
    <v>Learn more on Bing</v>
  </rv>
  <rv s="69">
    <v>en-US</v>
    <v>a1p4tc</v>
    <v>268435456</v>
    <v>1</v>
    <v>Powered by Refinitiv</v>
    <v>209</v>
    <v>CAE Inc. (XNYS:CAE)</v>
    <v>3</v>
    <v>208</v>
    <v>Finance</v>
    <v>58</v>
    <v>31.17</v>
    <v>9.8000000000000007</v>
    <v>2.1568000000000001</v>
    <v>0.34</v>
    <v>0</v>
    <v>1.2225999999999999E-2</v>
    <v>0</v>
    <v>USD</v>
    <v>CAE Inc. provides training for the civil aviation, defense and security, and healthcare markets. The Company designs and integrates training solutions. The Company operates through three segments: Civil Aviation Training Solutions, Defense and Security, and Healthcare. It caters to three markets, such as the civil aviation market, which includes commercial airlines, regional airlines, business aircraft operators, civil helicopter operators, aircraft manufacturers, third-party training centers, flight training organizations (FTOs), maintenance repair and overhaul organizations (MROs) and aircraft finance leasing companies; the defense and security market, which includes defense forces, original equipment manufacturers (OEM), government agencies and public safety organizations across the world, and the healthcare market. The Company also offers civil aviation crew management and optimization software.</v>
    <v>10500</v>
    <v>New York Stock Exchange</v>
    <v>XNYS</v>
    <v>XNYS</v>
    <v>8585 Ch de la Cote-de-Liesse, SAINT-LAURENT, QC, H4T 1G6 CA</v>
    <v>28.31</v>
    <v>2015</v>
    <v>Stock</v>
    <v>44267.000000022657</v>
    <v>2016</v>
    <v>27.700199999999999</v>
    <v>9932654000</v>
    <v>CAE Inc.</v>
    <v>CAE Inc.</v>
    <v>28.01</v>
    <v>992.93290000000002</v>
    <v>27.81</v>
    <v>28.15</v>
    <v>28.15</v>
    <v>282820500</v>
    <v>CAE</v>
    <v>CAE Inc. (XNYS:CAE)</v>
    <v>848166</v>
    <v>500858</v>
    <v>2014</v>
  </rv>
  <rv s="4">
    <v>2017</v>
  </rv>
  <rv s="0">
    <v>http://en.wikipedia.org/wiki/Visteon</v>
    <v>Wikipedia</v>
  </rv>
  <rv s="1">
    <v>150</v>
    <v>2019</v>
  </rv>
  <rv s="2">
    <v>6</v>
    <v>https://www.bing.com/th?id=AMMS_dc5586c388913f20c06af1c78346af03&amp;qlt=95</v>
    <v>2020</v>
    <v>0</v>
    <v>https://www.bing.com/images/search?form=xlimg&amp;q=visteon</v>
    <v>Image of VISTEON CORPORATION</v>
  </rv>
  <rv s="0">
    <v>https://www.bing.com/financeapi/forcetrigger?t=ay2rcw&amp;q=XNAS%3aVC&amp;form=skydnc</v>
    <v>Learn more on Bing</v>
  </rv>
  <rv s="24">
    <v>en-US</v>
    <v>ay2rcw</v>
    <v>268435456</v>
    <v>1</v>
    <v>Powered by Refinitiv</v>
    <v>66</v>
    <v>VISTEON CORPORATION (XNAS:VC)</v>
    <v>3</v>
    <v>67</v>
    <v>Finance</v>
    <v>58</v>
    <v>147.55000000000001</v>
    <v>38.69</v>
    <v>2.1067999999999998</v>
    <v>3.08</v>
    <v>0</v>
    <v>2.4687000000000001E-2</v>
    <v>0</v>
    <v>USD</v>
    <v>Visteon Corporation is a global automotive supplier that designs, engineers and manufactures electronics products for original equipment vehicle manufacturer (OEM), including Ford, Mazda, Nissan/Renault, General Motors, Honda BMW and Daimler. The Company operates through Electronics segment. The Electronics segment provides vehicle cockpit electronics products to customers, including instrument clusters, information displays, infotainment, audio systems, telematics solutions and head up displays. It designs and manufacturers vehicle cockpit electronics components, modules and systems. It offers a range of information displays incorporating a sleek profile, craftsmanship and touch sensors, designed to deliver high performance for the automotive market. It offers a range of audio products, including audio head units, and analog and digital radios, which deliver consumer device connectivity. It offers an automotive-grade, integrated domain controller approach, called Smartcore.</v>
    <v>10000</v>
    <v>Nasdaq Stock Market</v>
    <v>XNAS</v>
    <v>XNAS</v>
    <v>1 Village Center Dr, VAN BUREN TOWNSHIP, MI, 48111-5711 US</v>
    <v>128.35</v>
    <v>2021</v>
    <v>Automobiles &amp; Auto Parts</v>
    <v>Stock</v>
    <v>44266.876391238278</v>
    <v>2022</v>
    <v>124.9</v>
    <v>3482758000</v>
    <v>VISTEON CORPORATION</v>
    <v>VISTEON CORPORATION</v>
    <v>126.66</v>
    <v>98.293000000000006</v>
    <v>124.76</v>
    <v>127.84</v>
    <v>127.84</v>
    <v>27915660</v>
    <v>VC</v>
    <v>VISTEON CORPORATION (XNAS:VC)</v>
    <v>157732</v>
    <v>291584</v>
    <v>2000</v>
  </rv>
  <rv s="4">
    <v>2023</v>
  </rv>
  <rv s="0">
    <v>http://en.wikipedia.org/wiki/Winnebago_Industries</v>
    <v>Wikipedia</v>
  </rv>
  <rv s="1">
    <v>0</v>
    <v>2025</v>
  </rv>
  <rv s="2">
    <v>6</v>
    <v>https://www.bing.com/th?id=AMMS_31870b86c5d96093bd21fdcdfc41bf66&amp;qlt=95</v>
    <v>2026</v>
    <v>0</v>
    <v>https://www.bing.com/images/search?form=xlimg&amp;q=winnebago+industries</v>
    <v>Image of WINNEBAGO INDUSTRIES, INC.</v>
  </rv>
  <rv s="0">
    <v>https://www.bing.com/financeapi/forcetrigger?t=a25uzr&amp;q=XNYS%3aWGO&amp;form=skydnc</v>
    <v>Learn more on Bing</v>
  </rv>
  <rv s="24">
    <v>en-US</v>
    <v>a25uzr</v>
    <v>268435456</v>
    <v>1</v>
    <v>Powered by Refinitiv</v>
    <v>66</v>
    <v>WINNEBAGO INDUSTRIES, INC. (XNYS:WGO)</v>
    <v>3</v>
    <v>84</v>
    <v>Finance</v>
    <v>58</v>
    <v>84.94</v>
    <v>16.940000000000001</v>
    <v>2.0383</v>
    <v>2.46</v>
    <v>-1.1380999999999999E-2</v>
    <v>3.0367000000000002E-2</v>
    <v>-0.95</v>
    <v>USD</v>
    <v>Winnebago Industries, Inc. is a manufacturer of a portfolio of recreation vehicles (RV) and marine products used primarily in leisure travel and outdoor recreation activities. The Company produces its motorhome units in manufacturing facilities in Iowa and Oregon; its towable units in Indiana; and its marine units in Florida. Its segments include Motorhome, Towable and Corporate / All Other. Its Motorhome segment is comprised of products that include a motorized chassis, as well as other related manufactured products and services. Its Towable segment is comprised of products which are not motorized and are generally towed by another vehicle, as well as other related manufactured products and services. The Corporate / All Other category includes the Winnebago specialty vehicles and Chris-Craft marine operating segments as well as expenses related to certain corporate administration expenses for the oversight of the enterprise.</v>
    <v>5505</v>
    <v>New York Stock Exchange</v>
    <v>XNYS</v>
    <v>XNYS</v>
    <v>Po Box 152, FOREST CITY, IA, 50436-0152 US</v>
    <v>84.94</v>
    <v>2027</v>
    <v>Leisure Products</v>
    <v>Stock</v>
    <v>44267</v>
    <v>2028</v>
    <v>81.75</v>
    <v>2718250000</v>
    <v>WINNEBAGO INDUSTRIES, INC.</v>
    <v>WINNEBAGO INDUSTRIES, INC.</v>
    <v>82.06</v>
    <v>27.018599999999999</v>
    <v>81.010000000000005</v>
    <v>83.47</v>
    <v>82.52</v>
    <v>33554500</v>
    <v>WGO</v>
    <v>WINNEBAGO INDUSTRIES, INC. (XNYS:WGO)</v>
    <v>636466</v>
    <v>690012</v>
    <v>1958</v>
  </rv>
  <rv s="4">
    <v>2029</v>
  </rv>
  <rv s="0">
    <v>http://en.wikipedia.org/wiki/Tesla,_Inc.</v>
    <v>Wikipedia</v>
  </rv>
  <rv s="1">
    <v>0</v>
    <v>2031</v>
  </rv>
  <rv s="2">
    <v>6</v>
    <v>https://www.bing.com/th?id=AMMS_8e31d52bb9ea27bdda26200517d4b1d1&amp;qlt=95</v>
    <v>2032</v>
    <v>0</v>
    <v>https://www.bing.com/images/search?form=xlimg&amp;q=tesla+motors</v>
    <v>Image of TESLA, INC.</v>
  </rv>
  <rv s="0">
    <v>https://www.bing.com/financeapi/forcetrigger?t=a24kar&amp;q=XNAS%3aTSLA&amp;form=skydnc</v>
    <v>Learn more on Bing</v>
  </rv>
  <rv s="24">
    <v>en-US</v>
    <v>a24kar</v>
    <v>268435456</v>
    <v>1</v>
    <v>Powered by Refinitiv</v>
    <v>66</v>
    <v>TESLA, INC. (XNAS:TSLA)</v>
    <v>3</v>
    <v>67</v>
    <v>Finance</v>
    <v>58</v>
    <v>900.4</v>
    <v>70.102000000000004</v>
    <v>2.0379</v>
    <v>31.54</v>
    <v>-1.2859999999999998E-3</v>
    <v>4.7210999999999996E-2</v>
    <v>-0.9</v>
    <v>USD</v>
    <v>Tesla, Inc. designs, develops, manufactures and sells electric vehicles and designs, manufactures, installs and sells solar energy generation and energy storage products. The Company's segments include automotive, and energy generation and storage. The automotive segment includes the design, development, manufacturing, sales and leasing of electric vehicles as well as sales of automotive regulatory credits. The energy generation and storage segment include the design, manufacture, installation, sales and leasing of solar energy generation and energy storage products, services related to its products, and sales of solar energy system incentives. Its automotive products include Model 3, Model Y, Model S and Model X. Model 3 is a four-door sedan. Model Y is a sport utility vehicle (SUV) built on the Model 3 platform. Model S is a four-door sedan. Model X is an SUV. Its energy storage products include Powerwall and Powerpack.</v>
    <v>70757</v>
    <v>Nasdaq Stock Market</v>
    <v>XNAS</v>
    <v>XNAS</v>
    <v>3500 Deer Creek Rd, PALO ALTO, CA, 94304-1317 US</v>
    <v>702.5</v>
    <v>2033</v>
    <v>Automobiles &amp; Auto Parts</v>
    <v>Stock</v>
    <v>44267.041663946096</v>
    <v>2034</v>
    <v>677.18</v>
    <v>641239800000</v>
    <v>TESLA, INC.</v>
    <v>TESLA, INC.</v>
    <v>699.4</v>
    <v>1125.077</v>
    <v>668.06</v>
    <v>699.6</v>
    <v>698.7</v>
    <v>959853500</v>
    <v>TSLA</v>
    <v>TESLA, INC. (XNAS:TSLA)</v>
    <v>36253892</v>
    <v>35580430</v>
    <v>2003</v>
  </rv>
  <rv s="4">
    <v>2035</v>
  </rv>
  <rv s="0">
    <v>https://www.bing.com/financeapi/forcetrigger?t=a1zvsm&amp;q=XNYS%3aPII&amp;form=skydnc</v>
    <v>Learn more on Bing</v>
  </rv>
  <rv s="21">
    <v>en-US</v>
    <v>a1zvsm</v>
    <v>268435456</v>
    <v>1</v>
    <v>Powered by Refinitiv</v>
    <v>56</v>
    <v>Polaris Inc. (XNYS:PII)</v>
    <v>8</v>
    <v>57</v>
    <v>Finance</v>
    <v>58</v>
    <v>137.68</v>
    <v>37.354999999999997</v>
    <v>2.0215999999999998</v>
    <v>3.29</v>
    <v>-4.9750000000000003E-3</v>
    <v>2.4664999999999999E-2</v>
    <v>-0.68</v>
    <v>USD</v>
    <v>Polaris Inc., formerly Polaris Industries Inc., designs, engineers and manufactures powersports vehicles, which include Off-Road Vehicles (ORV), including All-Terrain Vehicles (ATV) and side-by-side vehicles for recreational and utility use, Snowmobiles, Motorcycles and Global Adjacent Markets vehicles, including Work and Transportation and military vehicles. The Company's segments include ORV/Snowmobiles, Motorcycles, Global Adjacent Markets and Other. Its products, together with related Parts, Garments and Accessories (PG&amp;A), as well as aftermarket accessories and apparel are sold through dealers and distributors located in the United States, Canada, Western Europe, Australia and Mexico. The Other segment includes business of TAP Automotive Holdings, LLC (Transamerican Auto Parts or TAP), a manufacturer, distributor, retailer and installer of off-road Jeep and truck accessories. TAP offers aftermarket parts and accessories for light trucks, Jeeps and other four-wheel drive vehicles.</v>
    <v>15000</v>
    <v>New York Stock Exchange</v>
    <v>XNYS</v>
    <v>XNYS</v>
    <v>2100 HIGHWAY 55, MEDINA, MN, 55340-9770 US</v>
    <v>136.94999999999999</v>
    <v>Leisure Products</v>
    <v>Stock</v>
    <v>44266.979744710159</v>
    <v>2037</v>
    <v>134.48500000000001</v>
    <v>8266217000</v>
    <v>Polaris Inc.</v>
    <v>Polaris Inc.</v>
    <v>135</v>
    <v>75.687799999999996</v>
    <v>133.38999999999999</v>
    <v>136.68</v>
    <v>136</v>
    <v>61970290</v>
    <v>PII</v>
    <v>Polaris Inc. (XNYS:PII)</v>
    <v>612355</v>
    <v>843793</v>
    <v>1994</v>
  </rv>
  <rv s="4">
    <v>2038</v>
  </rv>
  <rv s="0">
    <v>http://en.wikipedia.org/wiki/Renault</v>
    <v>Wikipedia</v>
  </rv>
  <rv s="1">
    <v>0</v>
    <v>2040</v>
  </rv>
  <rv s="2">
    <v>6</v>
    <v>https://www.bing.com/th?id=AMMS_2d59b0e0266e4efcb85ffed656805353&amp;qlt=95</v>
    <v>2041</v>
    <v>0</v>
    <v>https://www.bing.com/images/search?form=xlimg&amp;q=renault</v>
    <v>Image of Renault SA</v>
  </rv>
  <rv s="0">
    <v>https://www.bing.com/financeapi/forcetrigger?t=ae9wmw&amp;q=XPAR%3aRNO&amp;form=skydnc</v>
    <v>Learn more on Bing</v>
  </rv>
  <rv s="26">
    <v>en-US</v>
    <v>ae9wmw</v>
    <v>268435456</v>
    <v>1</v>
    <v>Powered by Refinitiv</v>
    <v>70</v>
    <v>Renault SA (XPAR:RNO)</v>
    <v>3</v>
    <v>71</v>
    <v>Finance</v>
    <v>12</v>
    <v>41.42</v>
    <v>12.77</v>
    <v>1.9682999999999999</v>
    <v>-1.35</v>
    <v>-3.2858999999999999E-2</v>
    <v>EUR</v>
    <v>Renault SA is a France-based company that designs, manufactures and sells passenger cars and light commercial vehicles and related services. Its brand portfolio consists of Renault, Dacia (both operating globally), Alpine (active in Europe, Japan and Australia), Renault Samsung Motors (operates only in South Korea) and Lada (operates only in Russia). The Group operating segments are three: Automotive excluding AVTOVAZ, Sales Financing and AVTOVAZ. Automotive excluding AVTOVAZ consists of the Group’s automotive activities comprising the production, sales, and distribution of passenger and light commercial vehicles, automobile service for the Renault, Dacia and Samsung brands and investments in Nissan, among others. Sales Financing, carried out by RCI Banque, covers the financing operations for sales of vehicles to dealers and end-users. AVTOVAZ, consists of the Russian automotive group AVTOVAZ and its parent company, the joint venture lliance Rostec Auto b.v.</v>
    <v>179565</v>
    <v>Euronext Paris</v>
    <v>XPAR</v>
    <v>XPAR</v>
    <v>13-15 quai Le Gallo, BOULOGNE-BILLANCOURT, ILE-DE-FRANCE, 92100 FR</v>
    <v>41.234999999999999</v>
    <v>2042</v>
    <v>Automobiles &amp; Auto Parts</v>
    <v>Stock</v>
    <v>44266.708333333336</v>
    <v>2043</v>
    <v>39.68</v>
    <v>Renault SA</v>
    <v>Renault SA</v>
    <v>41.134999999999998</v>
    <v>3.6116000000000001</v>
    <v>41.085000000000001</v>
    <v>39.734999999999999</v>
    <v>295722300</v>
    <v>RNO</v>
    <v>Renault SA (XPAR:RNO)</v>
    <v>1648996</v>
    <v>2002</v>
  </rv>
  <rv s="4">
    <v>2044</v>
  </rv>
  <rv s="0">
    <v>https://www.bing.com/financeapi/forcetrigger?t=aw8snm&amp;q=OTCM%3aYAMHY&amp;form=skydnc</v>
    <v>Learn more on Bing</v>
  </rv>
  <rv s="17">
    <v>en-US</v>
    <v>aw8snm</v>
    <v>268435456</v>
    <v>1</v>
    <v>Powered by Refinitiv</v>
    <v>38</v>
    <v>Yamaha Motor Co., Ltd. (OTCM:YAMHY)</v>
    <v>8</v>
    <v>39</v>
    <v>Finance</v>
    <v>12</v>
    <v>12.48</v>
    <v>7.08</v>
    <v>1.9597</v>
    <v>1.65</v>
    <v>0.15235499999999999</v>
    <v>USD</v>
    <v>Yamaha Motor Co., Ltd. is a Japan-based company mainly engaged in the manufacture and sale of motorcycles, marine products, special machinery products, industrial equipment and robots. The Company operates in four business segments. The Two-wheel Vehicle segment is engaged in the manufacture and sale of motorcycles, intermediate parts and parts for overseas production. The Marine segment is engaged in the manufacture and sale of outboard engines, water vehicles, boats, pools, fishing boats and Japanese-style boats. The Special Machinery segment is engaged in the manufacture and sale of four-wheel buggies, recreational off-highway vehicles, golf carts, generators, snowplows and general engines. The Industrial Equipment and Robot segment is engaged in the manufacture and sale of surface mounters and industrial robots. The Company is also engaged in the businesses related to electric assist bicycles, automobile engines, industrial unmanned helicopters and electric wheelchairs.</v>
    <v>55255</v>
    <v>OTC Markets</v>
    <v>OTCM</v>
    <v>OTCM</v>
    <v>2500, Shingai, IWATA-SHI, SHIZUOKA-KEN, 438-8501 JP</v>
    <v>12.48</v>
    <v>Automobiles &amp; Auto Parts</v>
    <v>Stock</v>
    <v>44266.864963668748</v>
    <v>2046</v>
    <v>12.48</v>
    <v>899465600000</v>
    <v>Yamaha Motor Co., Ltd.</v>
    <v>Yamaha Motor Co., Ltd.</v>
    <v>12.48</v>
    <v>10.83</v>
    <v>12.48</v>
    <v>350122800</v>
    <v>YAMHY</v>
    <v>Yamaha Motor Co., Ltd. (OTCM:YAMHY)</v>
    <v>1146</v>
    <v>1918</v>
  </rv>
  <rv s="4">
    <v>2047</v>
  </rv>
  <rv s="0">
    <v>https://www.bing.com/financeapi/forcetrigger?t=a1xcqh&amp;q=XNAS%3aMBUU&amp;form=skydnc</v>
    <v>Learn more on Bing</v>
  </rv>
  <rv s="21">
    <v>en-US</v>
    <v>a1xcqh</v>
    <v>268435456</v>
    <v>1</v>
    <v>Powered by Refinitiv</v>
    <v>56</v>
    <v>MALIBU BOATS, INC. (XNAS:MBUU)</v>
    <v>8</v>
    <v>57</v>
    <v>Finance</v>
    <v>58</v>
    <v>89.27</v>
    <v>18.02</v>
    <v>1.9120999999999999</v>
    <v>2.5299999999999998</v>
    <v>-9.7000000000000003E-3</v>
    <v>2.9373999999999997E-2</v>
    <v>-0.86</v>
    <v>USD</v>
    <v>Malibu Boats, Inc. is a designer, manufacturer and marketer of performance sport boats. The Company's segments include the U.S. and Australia. Each segment is engaged in the manufacturing, distribution, marketing and sale of performance sport boats. Its U.S. segment serves markets in North America, South America, Europe and Asia. Its Australia segment serves the Australian and New Zealand markets. The Company's boats are used for water sports, including water skiing, wakeboarding and wake surfing, as well as general recreational boating. The Company sells its boats under Malibu and Axis Wake Research (Axis) brand names. The Company's boats are constructed of fiberglass, equipped with inboard propulsion systems and available in a range of sizes and hull designs. The Company also offers various accessories and aftermarket parts. The Company's boat models include Malibu M Series, Malibu Wakesetter, Malibu Response and Axis.</v>
    <v>1795</v>
    <v>Nasdaq Stock Market</v>
    <v>XNAS</v>
    <v>XNAS</v>
    <v>5075 Kimberly Way, LOUDON, TN, 37774-6469 US</v>
    <v>89.27</v>
    <v>Leisure Products</v>
    <v>Stock</v>
    <v>44267.008875890628</v>
    <v>2049</v>
    <v>87.3</v>
    <v>1788161000</v>
    <v>MALIBU BOATS, INC.</v>
    <v>MALIBU BOATS, INC.</v>
    <v>87.3</v>
    <v>25.963000000000001</v>
    <v>86.13</v>
    <v>88.66</v>
    <v>87.8</v>
    <v>20761180</v>
    <v>MBUU</v>
    <v>MALIBU BOATS, INC. (XNAS:MBUU)</v>
    <v>149902</v>
    <v>278479</v>
    <v>2013</v>
  </rv>
  <rv s="4">
    <v>2050</v>
  </rv>
  <rv s="0">
    <v>https://www.bing.com/financeapi/forcetrigger?t=a1ncur&amp;q=XNYS%3aALV&amp;form=skydnc</v>
    <v>Learn more on Bing</v>
  </rv>
  <rv s="21">
    <v>en-US</v>
    <v>a1ncur</v>
    <v>268435456</v>
    <v>1</v>
    <v>Powered by Refinitiv</v>
    <v>56</v>
    <v>AUTOLIV, INC. (XNYS:ALV)</v>
    <v>8</v>
    <v>57</v>
    <v>Finance</v>
    <v>58</v>
    <v>97.59</v>
    <v>38.159999999999997</v>
    <v>1.8957999999999999</v>
    <v>1.76</v>
    <v>0</v>
    <v>1.8418E-2</v>
    <v>0</v>
    <v>USD</v>
    <v>Autoliv, Inc. is a supplier of automotive safety systems with a range of product offerings, including passive safety systems and active safety systems. The Company operates through its Passive Safety segment. The Passive safety products include modules and components for passenger and driver-side airbags, side-impact airbag protection systems, seatbelts, steering wheels, inflator technologies, whiplash protection systems and child seats, and components for such systems, as well as passive safety electronic products, such as restraint electronics and crash sensors. The Active safety products include camera-based vision systems, night driving assist, automotive radars, brake controls, positioning systems, electronic control units, and other active safety systems. As of December 31, 2016, including joint venture operations, the Company had approximately 78 production facilities in 25 countries, consisting of both component factories and assembly factories.</v>
    <v>59000</v>
    <v>New York Stock Exchange</v>
    <v>XNYS</v>
    <v>XNYS</v>
    <v>Section B7, Klarabergsviadukten 70, STOCKHOLM, STOCKHOLM, 111 64 SE</v>
    <v>97.59</v>
    <v>Automobiles &amp; Auto Parts</v>
    <v>Stock</v>
    <v>44266.890260844528</v>
    <v>2052</v>
    <v>96.3</v>
    <v>8348360000</v>
    <v>AUTOLIV, INC.</v>
    <v>AUTOLIV, INC.</v>
    <v>97.16</v>
    <v>45.954900000000002</v>
    <v>95.56</v>
    <v>97.32</v>
    <v>97.32</v>
    <v>87362500</v>
    <v>ALV</v>
    <v>AUTOLIV, INC. (XNYS:ALV)</v>
    <v>426773</v>
    <v>520061</v>
    <v>1996</v>
  </rv>
  <rv s="4">
    <v>2053</v>
  </rv>
  <rv s="0">
    <v>https://www.bing.com/financeapi/forcetrigger?t=a1n6z2&amp;q=XNYS%3aAIR&amp;form=skydnc</v>
    <v>Learn more on Bing</v>
  </rv>
  <rv s="21">
    <v>en-US</v>
    <v>a1n6z2</v>
    <v>268435456</v>
    <v>1</v>
    <v>Powered by Refinitiv</v>
    <v>56</v>
    <v>AAR CORP. (XNYS:AIR)</v>
    <v>8</v>
    <v>57</v>
    <v>Finance</v>
    <v>58</v>
    <v>45.12</v>
    <v>8.56</v>
    <v>1.8387</v>
    <v>1.59</v>
    <v>0</v>
    <v>3.6805999999999998E-2</v>
    <v>0</v>
    <v>USD</v>
    <v>AAR CORP. (AAR) is a provider of services and products to the commercial aviation and government and defense markets. The Company operates in two segments: Aviation Services, which consists of supply chain and maintenance, repair and overhaul (MRO) activities, and Expeditionary Services, which includes airlift and mobility activities. Its services and products include aviation supply chain and parts support programs; MRO of aircraft and landing gear; design and manufacture of specialized pallets, shelters and containers; expeditionary airlift services; aircraft modifications, and aircraft and engine sales and leasing. It serves commercial, defense and governmental aircraft fleet operators, original equipment manufacturers and independent service providers around the world. Its landing gear overhaul facility is in Miami, Florida, where it repairs and overhauls landing gear, brakes and actuators for various types of commercial and military aircraft.</v>
    <v>5400</v>
    <v>New York Stock Exchange</v>
    <v>XNYS</v>
    <v>XNYS</v>
    <v>1100 N Wood Dale Rd, WOOD DALE, IL, 60191-1060 US</v>
    <v>45.12</v>
    <v>Aerospace &amp; Defense</v>
    <v>Stock</v>
    <v>44267.000000010936</v>
    <v>2055</v>
    <v>43.25</v>
    <v>1524629000</v>
    <v>AAR CORP.</v>
    <v>AAR CORP.</v>
    <v>43.71</v>
    <v>0</v>
    <v>43.2</v>
    <v>44.79</v>
    <v>44.79</v>
    <v>35292340</v>
    <v>AIR</v>
    <v>AAR CORP. (XNYS:AIR)</v>
    <v>341519</v>
    <v>192005</v>
    <v>1966</v>
  </rv>
  <rv s="4">
    <v>2056</v>
  </rv>
  <rv s="0">
    <v>https://www.bing.com/financeapi/forcetrigger?t=a1t9ec&amp;q=XNAS%3aFOXF&amp;form=skydnc</v>
    <v>Learn more on Bing</v>
  </rv>
  <rv s="21">
    <v>en-US</v>
    <v>a1t9ec</v>
    <v>268435456</v>
    <v>1</v>
    <v>Powered by Refinitiv</v>
    <v>56</v>
    <v>FOX FACTORY HOLDING CORP. (XNAS:FOXF)</v>
    <v>8</v>
    <v>57</v>
    <v>Finance</v>
    <v>58</v>
    <v>144.255</v>
    <v>34.58</v>
    <v>1.7926</v>
    <v>-1.27</v>
    <v>0</v>
    <v>-9.299E-3</v>
    <v>0</v>
    <v>USD</v>
    <v>Fox Factory Holding Corp. is engaged in the manufacturing, sale and service of ride dynamics products. The Company's products fall into two categories: bikes, and powered vehicles, including side-by-sides, on-road vehicles with off-road capabilities, off-road vehicles and trucks, all-terrain vehicles (ATVs), snowmobiles, specialty vehicles and applications, and motorcycles. The Company's brands include FOX, FOX RACING SHOX and RACE FACE. The Company's products include 34 Factory Series FLOAT FIT4, which provides external adjustability with its fourth-generation FOX Isolated Technology and closed-cartridge damper, and includes a self-adjusting negative chamber air spring; X2 technology, utilized in its Factory Series FLOAT and DH rear shocks; PODIUM Internal Bypass, and X2 technology utilized in its 2.5 PODIUM shocks for side-by-sides that feature high and low speed rebound adjustment, high and low speed compression adjustment, and a dual-rate spring for the rear shocks.</v>
    <v>3000</v>
    <v>Nasdaq Stock Market</v>
    <v>XNAS</v>
    <v>XNAS</v>
    <v>6634 Highway 53, BRASELTON, GA, 30517-2712 US</v>
    <v>137.82</v>
    <v>Automobiles &amp; Auto Parts</v>
    <v>Stock</v>
    <v>44266.876867626561</v>
    <v>2058</v>
    <v>133.16999999999999</v>
    <v>5709352000</v>
    <v>FOX FACTORY HOLDING CORP.</v>
    <v>FOX FACTORY HOLDING CORP.</v>
    <v>137.72</v>
    <v>62.000500000000002</v>
    <v>136.58000000000001</v>
    <v>135.31</v>
    <v>135.31</v>
    <v>41802250</v>
    <v>FOXF</v>
    <v>FOX FACTORY HOLDING CORP. (XNAS:FOXF)</v>
    <v>265567</v>
    <v>293047</v>
    <v>2007</v>
  </rv>
  <rv s="4">
    <v>2059</v>
  </rv>
  <rv s="0">
    <v>https://www.bing.com/financeapi/forcetrigger?t=a2phrw&amp;q=OTCM%3aMZDAY&amp;form=skydnc</v>
    <v>Learn more on Bing</v>
  </rv>
  <rv s="32">
    <v>en-US</v>
    <v>a2phrw</v>
    <v>268435456</v>
    <v>1</v>
    <v>Powered by Refinitiv</v>
    <v>85</v>
    <v>Mazda Motor Corporation (OTCM:MZDAY)</v>
    <v>8</v>
    <v>123</v>
    <v>Finance</v>
    <v>87</v>
    <v>4.57</v>
    <v>2.2799999999999998</v>
    <v>1.784</v>
    <v>-0.08</v>
    <v>9.7319999999999993E-3</v>
    <v>-1.9092999999999999E-2</v>
    <v>0.04</v>
    <v>USD</v>
    <v>Mazda Motor Corporation is a Japan-based company engaged in the manufacture and distribution of automobiles and automobile parts. The Company is also engaged in the distribution of used automobiles and special purpose vehicles, the transportation of automobiles and parts, the manufacture and distribution of machine tools, as well as automobile delivery inspection and bodywork business, among others. The Company operates through four business segments, including Japan, North America, Europe and the Others.</v>
    <v>50479</v>
    <v>OTC Markets</v>
    <v>OTCM</v>
    <v>OTCM</v>
    <v>3-1, Shinchi, Fuchu-cho, AKI-GUN, HIROSHIMA-KEN, 730-8670 JP</v>
    <v>4.24</v>
    <v>Automobiles &amp; Auto Parts</v>
    <v>Stock</v>
    <v>44267.048611111109</v>
    <v>2061</v>
    <v>4.0999999999999996</v>
    <v>576837100000</v>
    <v>Mazda Motor Corporation</v>
    <v>Mazda Motor Corporation</v>
    <v>4.24</v>
    <v>4.1900000000000004</v>
    <v>4.1100000000000003</v>
    <v>4.1500000000000004</v>
    <v>631804000</v>
    <v>MZDAY</v>
    <v>Mazda Motor Corporation (OTCM:MZDAY)</v>
    <v>21363</v>
    <v>1920</v>
  </rv>
  <rv s="4">
    <v>2062</v>
  </rv>
  <rv s="0">
    <v>http://en.wikipedia.org/wiki/Textron</v>
    <v>Wikipedia</v>
  </rv>
  <rv s="1">
    <v>0</v>
    <v>2064</v>
  </rv>
  <rv s="2">
    <v>6</v>
    <v>https://www.bing.com/th?id=AMMS_22a2e6af33fcafc19fd065640a3b71c7&amp;qlt=95</v>
    <v>2065</v>
    <v>0</v>
    <v>https://www.bing.com/images/search?form=xlimg&amp;q=textron</v>
    <v>Image of TEXTRON INC.</v>
  </rv>
  <rv s="0">
    <v>https://www.bing.com/financeapi/forcetrigger?t=a24p77&amp;q=XNYS%3aTXT&amp;form=skydnc</v>
    <v>Learn more on Bing</v>
  </rv>
  <rv s="24">
    <v>en-US</v>
    <v>a24p77</v>
    <v>268435456</v>
    <v>1</v>
    <v>Powered by Refinitiv</v>
    <v>66</v>
    <v>TEXTRON INC. (XNYS:TXT)</v>
    <v>3</v>
    <v>84</v>
    <v>Finance</v>
    <v>58</v>
    <v>54.155000000000001</v>
    <v>20.260000000000002</v>
    <v>1.7619</v>
    <v>0.49</v>
    <v>0</v>
    <v>9.2930000000000009E-3</v>
    <v>0</v>
    <v>USD</v>
    <v>Textron Inc. is a multi-industry company engaged in aircraft, defense, industrial and finance businesses to provide customers with products and services across the world. The Company operates through five segments: Textron Aviation, Bell, Textron Systems, Industrial and Finance. The Textron Aviation segment is engaged in general aviation. The Bell segment supplies military helicopters and support to the United States Government and to military customers outside the United States. The Textron Systems segment is a supplier to the defense, aerospace and general aviation markets. The Industrial segment designs and manufactures a range of products within three product lines: fuel systems and functional components, and specialized vehicles and equipment. The Finance segment is a commercial finance business that consists of Textron Financial Corporation (TFC) and its subsidiaries.</v>
    <v>33000</v>
    <v>New York Stock Exchange</v>
    <v>XNYS</v>
    <v>XNYS</v>
    <v>40 WESTMINSTER ST, PROVIDENCE, RI, 02903-2525 US</v>
    <v>54.155000000000001</v>
    <v>2066</v>
    <v>Aerospace &amp; Defense</v>
    <v>Stock</v>
    <v>44267</v>
    <v>2067</v>
    <v>52.65</v>
    <v>11970300000</v>
    <v>TEXTRON INC.</v>
    <v>TEXTRON INC.</v>
    <v>52.72</v>
    <v>39.549399999999999</v>
    <v>52.73</v>
    <v>53.22</v>
    <v>53.22</v>
    <v>226925200</v>
    <v>TXT</v>
    <v>TEXTRON INC. (XNYS:TXT)</v>
    <v>1251855</v>
    <v>1022703</v>
    <v>1967</v>
  </rv>
  <rv s="4">
    <v>2068</v>
  </rv>
  <rv s="0">
    <v>https://www.bing.com/financeapi/forcetrigger?t=aoczu2&amp;q=XLON%3aRR.&amp;form=skydnc</v>
    <v>Learn more on Bing</v>
  </rv>
  <rv s="8">
    <v>en-US</v>
    <v>aoczu2</v>
    <v>268435456</v>
    <v>1</v>
    <v>Powered by Refinitiv</v>
    <v>13</v>
    <v>ROLLS-ROYCE HOLDINGS PLC (XLON:RR.)</v>
    <v>8</v>
    <v>14</v>
    <v>Finance</v>
    <v>15</v>
    <v>201.09800000000001</v>
    <v>34.593000000000004</v>
    <v>1.7512000000000001</v>
    <v>0.6</v>
    <v>5.3100000000000005E-3</v>
    <v>GBp</v>
    <v>Rolls-Royce Holdings PLC is a United Kingdom-based engineering company. The Company is focused on power and propulsion systems. Its segments include Civil Aerospace, which is engaged in the development, manufacture, marketing and sales of commercial aero engines and aftermarket services; Defence Aerospace, which is engaged in the development, manufacture, marketing and sales of military aero engines and aftermarket services, and caters to sectors, including combat aircraft, trainer aircraft and helicopters; Power Systems, which is engaged in the development, manufacture, marketing and sales of reciprocating engines and power systems. Power Systems provides power solutions and complete life-cycle support under product and solution brand MTU systems.</v>
    <v>51700</v>
    <v>London Stock Exchange</v>
    <v>XLON</v>
    <v>XLON</v>
    <v>10 Moor Lane, DERBY, DERBYSHIRE, DE72 2AG GB</v>
    <v>117.65</v>
    <v>Aerospace &amp; Defense</v>
    <v>Stock</v>
    <v>44266.698479247658</v>
    <v>2070</v>
    <v>112.4</v>
    <v>9455385000</v>
    <v>ROLLS-ROYCE HOLDINGS PLC</v>
    <v>ROLLS-ROYCE HOLDINGS PLC</v>
    <v>117.55</v>
    <v>0</v>
    <v>113</v>
    <v>113.8</v>
    <v>8367597000</v>
    <v>RR.</v>
    <v>ROLLS-ROYCE HOLDINGS PLC (XLON:RR.)</v>
    <v>49621765</v>
    <v>2011</v>
  </rv>
  <rv s="4">
    <v>2071</v>
  </rv>
  <rv s="0">
    <v>http://fr.wikipedia.org/wiki/Hella_(entreprise)</v>
    <v>Wikipedia</v>
  </rv>
  <rv s="1">
    <v>0</v>
    <v>2073</v>
  </rv>
  <rv s="2">
    <v>6</v>
    <v>https://www.bing.com/th?id=AMMS_a08202d11d73ba814e9d6990af4af267&amp;qlt=95</v>
    <v>2074</v>
    <v>0</v>
    <v>https://www.bing.com/images/search?form=xlimg&amp;q=hella+company</v>
    <v>Image of HELLA GmbH &amp; Co KGaA</v>
  </rv>
  <rv s="0">
    <v>https://www.bing.com/financeapi/forcetrigger?t=afs8oc&amp;q=XETR%3aHLE&amp;form=skydnc</v>
    <v>Learn more on Bing</v>
  </rv>
  <rv s="16">
    <v>en-US</v>
    <v>afs8oc</v>
    <v>268435456</v>
    <v>1</v>
    <v>Powered by Refinitiv</v>
    <v>34</v>
    <v>HELLA GmbH &amp; Co KGaA (XETR:HLE)</v>
    <v>3</v>
    <v>35</v>
    <v>Finance</v>
    <v>12</v>
    <v>55.85</v>
    <v>20.239999999999998</v>
    <v>1.7477</v>
    <v>-1.25</v>
    <v>-2.3363999999999999E-2</v>
    <v>EUR</v>
    <v>HELLA GmbH &amp; Co KgaA, formerly Hella KGaA Hueck &amp; Co, is a Germany-based manufacturer of lighting technology and electronic components and systems for the automotive industry. The Company operates through three segments: Automotive, Aftermarket and Special Applications. The Automotive segments comprises the lighting and electronics business and provides headlamps, signal lamps, interior lamps and lighting electronics, as well as body electronics, energy management and driver assistance systems and components. The Aftermarket segment comprises trade in automotive parts and accessories, calibration and diagnostic services for garages, and the wholesale business. The Special Applications segment comprises original equipment for special-purpose vehicles, such as busses, caravans, agricultural and construction machinery, municipal vehicles and trailers.</v>
    <v>35754</v>
    <v>Xetra</v>
    <v>XETR</v>
    <v>XETR</v>
    <v>Rixbecker Strasse 75, LIPPSTADT, NORDRHEIN-WESTFALEN, 59552 DE</v>
    <v>53.7</v>
    <v>2075</v>
    <v>Automobiles &amp; Auto Parts</v>
    <v>Stock</v>
    <v>44266.8125</v>
    <v>2076</v>
    <v>51.9</v>
    <v>5944444000</v>
    <v>HELLA GmbH &amp; Co KGaA</v>
    <v>HELLA GmbH &amp; Co KGaA</v>
    <v>53.2</v>
    <v>14.01</v>
    <v>53.5</v>
    <v>52.25</v>
    <v>111111100</v>
    <v>HLE</v>
    <v>HELLA GmbH &amp; Co KGaA (XETR:HLE)</v>
    <v>98168</v>
  </rv>
  <rv s="4">
    <v>2077</v>
  </rv>
  <rv s="0">
    <v>http://de.wikipedia.org/wiki/Woodward,_Inc.</v>
    <v>Wikipedia</v>
  </rv>
  <rv s="1">
    <v>0</v>
    <v>2079</v>
  </rv>
  <rv s="2">
    <v>6</v>
    <v>https://www.bing.com/th?id=AMMS_1fc01c40add3db5991c0035183f53814&amp;qlt=95</v>
    <v>2080</v>
    <v>0</v>
    <v>https://www.bing.com/images/search?form=xlimg&amp;q=woodward%2c+inc.</v>
    <v>Image of WOODWARD, INC.</v>
  </rv>
  <rv s="0">
    <v>https://www.bing.com/financeapi/forcetrigger?t=a264f2&amp;q=XNAS%3aWWD&amp;form=skydnc</v>
    <v>Learn more on Bing</v>
  </rv>
  <rv s="24">
    <v>en-US</v>
    <v>a264f2</v>
    <v>268435456</v>
    <v>1</v>
    <v>Powered by Refinitiv</v>
    <v>66</v>
    <v>WOODWARD, INC. (XNAS:WWD)</v>
    <v>3</v>
    <v>67</v>
    <v>Finance</v>
    <v>58</v>
    <v>127.91</v>
    <v>46.505000000000003</v>
    <v>1.7459</v>
    <v>-0.85</v>
    <v>0</v>
    <v>-7.2160000000000002E-3</v>
    <v>0</v>
    <v>USD</v>
    <v>Woodward, Inc. is an independent designer, manufacturer and service provider of energy control and optimization solutions. The Company designs, produces and services energy control products for various applications. The Company's segments include Aerospace and Industrial. The Company's Aerospace segment designs, manufactures and services systems and products for the management of fuel, air, combustion and motion control. The Company's Industrial segment designs, produces and services systems and products for the management of fuel, air, fluids, gases, electricity, motion and combustion. The Company has production and assembly facilities in the United States, Europe and Asia and South America, and promotes its products and services throughout the world. The Company offers solutions for the aerospace, industrial and energy markets. The Company focuses primarily on serving original equipment manufacturers (OEMs) and equipment packagers.</v>
    <v>7100</v>
    <v>Nasdaq Stock Market</v>
    <v>XNAS</v>
    <v>XNAS</v>
    <v>1081 Woodward Way, FORT COLLINS, CO, 80524 US</v>
    <v>119.21</v>
    <v>2081</v>
    <v>Machinery, Equipment &amp; Components</v>
    <v>Stock</v>
    <v>44266.876385185155</v>
    <v>2082</v>
    <v>116.22</v>
    <v>7426583000</v>
    <v>WOODWARD, INC.</v>
    <v>WOODWARD, INC.</v>
    <v>118.53</v>
    <v>32.892200000000003</v>
    <v>117.8</v>
    <v>116.95</v>
    <v>116.95</v>
    <v>63044000</v>
    <v>WWD</v>
    <v>WOODWARD, INC. (XNAS:WWD)</v>
    <v>265160</v>
    <v>258073</v>
    <v>1976</v>
  </rv>
  <rv s="4">
    <v>2083</v>
  </rv>
  <rv s="0">
    <v>https://www.bing.com/financeapi/forcetrigger?t=ae8qqh&amp;q=XPAR%3aFR&amp;form=skydnc</v>
    <v>Learn more on Bing</v>
  </rv>
  <rv s="33">
    <v>en-US</v>
    <v>ae8qqh</v>
    <v>268435456</v>
    <v>1</v>
    <v>Powered by Refinitiv</v>
    <v>88</v>
    <v>Valeo SA (XPAR:FR)</v>
    <v>8</v>
    <v>114</v>
    <v>Finance</v>
    <v>12</v>
    <v>34.049999999999997</v>
    <v>10.51</v>
    <v>1.7345999999999999</v>
    <v>-0.63</v>
    <v>-2.0205000000000001E-2</v>
    <v>EUR</v>
    <v>Valeo SA is an automotive supplier. The Company is a technology company, which is focused on the design, production and sale of components, integrated systems, modules and services for the automotive sector. Its segments include Comfort &amp; Driving Assistance Systems, Powertrain Systems, Thermal Systems and Visibility Systems. The Comfort &amp; Driving Assistance Systems segment includes three product groups, including driving assistance, interior controls and connected cars. The Powertrain Systems segment includes four product groups, including electrical systems, transmission systems, combustion engine systems and electronics. The Thermal Systems segment has five product groups, including Thermal Climate Control, Thermal Powertrain, Thermal Compressors, Thermal Front End and Thermal Bus Systems. The Visibility Systems segment includes lighting systems and wiper systems. It supplies original equipment spares to automakers and replacement parts to the independent aftermarket.</v>
    <v>110300</v>
    <v>Euronext Paris</v>
    <v>XPAR</v>
    <v>XPAR</v>
    <v>43 rue Bayen, PARIS, ILE-DE-FRANCE, 75017 FR</v>
    <v>31.48</v>
    <v>Automobiles &amp; Auto Parts</v>
    <v>Stock</v>
    <v>44266.708333333336</v>
    <v>2085</v>
    <v>30.54</v>
    <v>Valeo SA</v>
    <v>Valeo SA</v>
    <v>31.24</v>
    <v>18.435700000000001</v>
    <v>31.18</v>
    <v>30.55</v>
    <v>241717400</v>
    <v>FR</v>
    <v>Valeo SA (XPAR:FR)</v>
    <v>752916</v>
    <v>1955</v>
  </rv>
  <rv s="4">
    <v>2086</v>
  </rv>
  <rv s="0">
    <v>https://www.bing.com/financeapi/forcetrigger?t=bonlh7&amp;q=XNYS%3aSAF&amp;form=skydnc</v>
    <v>Learn more on Bing</v>
  </rv>
  <rv s="21">
    <v>en-US</v>
    <v>bonlh7</v>
    <v>268435456</v>
    <v>1</v>
    <v>Powered by Refinitiv</v>
    <v>56</v>
    <v>SARATOGA INVESTMENT CORP. (XNYS:SAF)</v>
    <v>8</v>
    <v>57</v>
    <v>Finance</v>
    <v>58</v>
    <v>26.7684</v>
    <v>10.373900000000001</v>
    <v>1.7323999999999999</v>
    <v>1.2E-2</v>
    <v>-1.176E-3</v>
    <v>4.706E-4</v>
    <v>-0.03</v>
    <v>USD</v>
    <v>Saratoga Investment Corp. is a specialty finance company. It provides customized financing solutions to the United States' middle-market businesses. The Company primarily invests in senior and unitranche leveraged loans and mezzanine debt and, to a lesser extent, equity issued by private United States middle-market companies. The Company’s investment objective is to create attractive risk-adjusted returns by generating current income and long-term capital appreciation from its investments. Its investments generally provide financing for change of ownership transactions. The Company’s portfolio is comprised primarily of investments in leveraged loans issued by middle-market companies. The Company also invests in mezzanine debt and make equity investments in middle-market companies. Mezzanine debt is typically unsecured and subordinated to senior debt of the portfolio company. The Company's investment activities are externally managed and advised by Saratoga Investment Advisors, LLC.</v>
    <v>0</v>
    <v>New York Stock Exchange</v>
    <v>XNYS</v>
    <v>XNYS</v>
    <v>535 Madison Ave, NEW YORK, NY, 10022-4214 US</v>
    <v>25.55</v>
    <v>Investment Banking &amp; Investment Services</v>
    <v>Stock</v>
    <v>44267.000000034372</v>
    <v>2088</v>
    <v>25.465</v>
    <v>261937200</v>
    <v>SARATOGA INVESTMENT CORP.</v>
    <v>SARATOGA INVESTMENT CORP.</v>
    <v>25.525600000000001</v>
    <v>0</v>
    <v>25.498000000000001</v>
    <v>25.51</v>
    <v>25.48</v>
    <v>11170030</v>
    <v>SAF</v>
    <v>SARATOGA INVESTMENT CORP. (XNYS:SAF)</v>
    <v>2487</v>
    <v>2440</v>
    <v>2007</v>
  </rv>
  <rv s="4">
    <v>2089</v>
  </rv>
  <rv s="21">
    <v>en-US</v>
    <v>a1qgfr</v>
    <v>268435456</v>
    <v>1</v>
    <v>Powered by Refinitiv</v>
    <v>56</v>
    <v>COOPER TIRE &amp; RUBBER COMPANY (XNYS:CTB)</v>
    <v>8</v>
    <v>57</v>
    <v>Finance</v>
    <v>58</v>
    <v>59.02</v>
    <v>13.82</v>
    <v>1.7287999999999999</v>
    <v>0.11</v>
    <v>-8.8190000000000004E-3</v>
    <v>1.9059999999999999E-3</v>
    <v>-0.51</v>
    <v>USD</v>
    <v>Cooper Tire &amp; Rubber Company is a manufacturer and marketer of replacement tires. The Company specializes in the design, manufacture, marketing and sales of passenger car, light truck, medium truck, motorcycle, and racing tires. The Company operates through four segments: North America, Latin America, Europe, and Asia. The North America segment comprises its operations in the United States and Canada. The Americas Tire Operations segment manufactures and markets passenger car and light truck tires, for sale in the United States replacement markets. The Latin America segment comprises its operations in Mexico, Central America, and South America. The European segment has operations in the United Kingdom and the Republic of Serbia. Its the United Kingdom entity manufactures and markets passenger car, light truck, motorcycle and racing tires and tire retread material. As of December 31, 2016, the Company operated nine manufacturing facilities and 20 distribution centers in 10 countries.</v>
    <v>9839</v>
    <v>New York Stock Exchange</v>
    <v>XNYS</v>
    <v>XNYS</v>
    <v>LIMA &amp; WESTERN AVENUES, FINDLAY, OH, 45840 US</v>
    <v>57.91</v>
    <v>Automobiles &amp; Auto Parts</v>
    <v>Stock</v>
    <v>44267.000000046093</v>
    <v>428</v>
    <v>57.39</v>
    <v>2911251000</v>
    <v>COOPER TIRE &amp; RUBBER COMPANY</v>
    <v>COOPER TIRE &amp; RUBBER COMPANY</v>
    <v>57.61</v>
    <v>20.5321</v>
    <v>57.72</v>
    <v>57.83</v>
    <v>57.32</v>
    <v>50437470</v>
    <v>CTB</v>
    <v>COOPER TIRE &amp; RUBBER COMPANY (XNYS:CTB)</v>
    <v>467442</v>
    <v>1306059</v>
    <v>1930</v>
  </rv>
  <rv s="4">
    <v>2091</v>
  </rv>
  <rv s="0">
    <v>https://www.bing.com/financeapi/forcetrigger?t=a2qbfr&amp;q=OTCM%3aNSANY&amp;form=skydnc</v>
    <v>Learn more on Bing</v>
  </rv>
  <rv s="47">
    <v>en-US</v>
    <v>a2qbfr</v>
    <v>268435456</v>
    <v>1</v>
    <v>Powered by Refinitiv</v>
    <v>139</v>
    <v>NISSAN MOTOR CO.,LTD. (OTCM:NSANY)</v>
    <v>8</v>
    <v>140</v>
    <v>Finance</v>
    <v>87</v>
    <v>12.74</v>
    <v>5.78</v>
    <v>1.7195</v>
    <v>0.02</v>
    <v>0</v>
    <v>1.7730000000000001E-3</v>
    <v>0</v>
    <v>USD</v>
    <v>NISSAN MOTOR CO.,LTD. is a Japan-based company mainly engaged in the manufacture and sale of automobiles and parts, as well as the provision of sales financial services. The Company operates through two business segments. The Automotive segment is engaged in the manufacture and sale of electric vehicles, compact cars, light cars, minivans, commercial vehicles, trucks, micro buses and other automobiles, as well as related parts. The Sales Finance segment is engaged in the sales finance business and the leasing business to support sales activities of automobile business.</v>
    <v>136134</v>
    <v>OTC Markets</v>
    <v>OTCM</v>
    <v>OTCM</v>
    <v>1-1-1, Takashima, Nishi-ku, YOKOHAMA-SHI, KANAGAWA-KEN, 220-8686 JP</v>
    <v>11.56</v>
    <v>Automobiles &amp; Auto Parts</v>
    <v>Stock</v>
    <v>44267.048611111109</v>
    <v>2093</v>
    <v>11.27</v>
    <v>2551844000000</v>
    <v>NISSAN MOTOR CO.,LTD.</v>
    <v>NISSAN MOTOR CO.,LTD.</v>
    <v>11.3</v>
    <v>40.834499999999998</v>
    <v>11.28</v>
    <v>11.3</v>
    <v>11.3</v>
    <v>4220715000</v>
    <v>NSANY</v>
    <v>NISSAN MOTOR CO.,LTD. (OTCM:NSANY)</v>
    <v>63113</v>
    <v>1933</v>
  </rv>
  <rv s="4">
    <v>2094</v>
  </rv>
  <rv s="0">
    <v>https://www.bing.com/financeapi/forcetrigger?t=aazd6h&amp;q=XTSE%3aNFI&amp;form=skydnc</v>
    <v>Learn more on Bing</v>
  </rv>
  <rv s="47">
    <v>en-US</v>
    <v>aazd6h</v>
    <v>268435456</v>
    <v>1</v>
    <v>Powered by Refinitiv</v>
    <v>139</v>
    <v>NFI Group Inc. (XTSE:NFI)</v>
    <v>8</v>
    <v>207</v>
    <v>Finance</v>
    <v>177</v>
    <v>32.74</v>
    <v>9.1199999999999992</v>
    <v>1.7043999999999999</v>
    <v>-0.08</v>
    <v>0</v>
    <v>-2.6379999999999997E-3</v>
    <v>0</v>
    <v>CAD</v>
    <v>NFI Group Inc, formerly New Flyer Industries Inc (NFI), is a Canada-based bus and motor coach manufacturer and parts distributor in North America, with approximately 32 fabrication, manufacturing, distribution and service centers located across Canada and the United States . The Company provides a mass transportation solutions under several brands, New Flyer, heavy-duty transit buses; ARBOC, low-floor cutaway and medium-duty buses; MCI, motor coaches; NFI Parts, bus and coach parts, support and service. The Company's vehicles incorporate the wide range of drive systems available ranging from clean diesel, natural gas, diesel-electric hybrid, trolley-electric, battery-electric and fuel cell-electric.</v>
    <v>6200</v>
    <v>Toronto Stock Exchange</v>
    <v>XTSE</v>
    <v>XTSE</v>
    <v>711 Kernaghan Ave, WINNIPEG, MB, R2C 3T4 CA</v>
    <v>30.71</v>
    <v>Machinery, Equipment &amp; Components</v>
    <v>Stock</v>
    <v>44266.886944444443</v>
    <v>2096</v>
    <v>29.68</v>
    <v>2149761000</v>
    <v>NFI Group Inc.</v>
    <v>NFI Group Inc.</v>
    <v>30.71</v>
    <v>10.49</v>
    <v>30.33</v>
    <v>30.25</v>
    <v>30.25</v>
    <v>70974530</v>
    <v>NFI</v>
    <v>NFI Group Inc. (XTSE:NFI)</v>
    <v>275670</v>
    <v>2005</v>
  </rv>
  <rv s="4">
    <v>2097</v>
  </rv>
  <rv s="0">
    <v>https://www.bing.com/financeapi/forcetrigger?t=a2q8hw&amp;q=OTCM%3aNPSKF&amp;form=skydnc</v>
    <v>Learn more on Bing</v>
  </rv>
  <rv s="33">
    <v>en-US</v>
    <v>a2q8hw</v>
    <v>268435456</v>
    <v>1</v>
    <v>Powered by Refinitiv</v>
    <v>88</v>
    <v>NSK Ltd. (OTCM:NPSKF)</v>
    <v>8</v>
    <v>89</v>
    <v>Finance</v>
    <v>12</v>
    <v>6.6</v>
    <v>5.9859999999999998</v>
    <v>1.6911</v>
    <v>0.61399999999999999</v>
    <v>0.10257300000000001</v>
    <v>USD</v>
    <v>NSK Ltd. is a Japan-based company engaged in the manufacture and sale of bearings, automobile-related products and precision machinery products. The Company operates in two business segments. Industrial Machinery segment manufactures and sells bearings for general industries and precision equipment related products. Automotive segment manufactures and sells bearings, steering and automatic transmission parts for automobiles and auto parts manufacturers. The Company’s main products include ball bearings, hub unit bearings, tapered roller bearings, ball screws, linear guides, steering and electric power steering. The Company is also involved in the manufacture and sale of steel balls and the manufacture of machinery and equipment.</v>
    <v>30747</v>
    <v>OTC Markets</v>
    <v>OTCM</v>
    <v>OTCM</v>
    <v>Nissei Bldg., 1-6-3, Osaki, SHINAGAWA-KU, TOKYO-TO, 141-8560 JP</v>
    <v>6.6</v>
    <v>Automobiles &amp; Auto Parts</v>
    <v>Stock</v>
    <v>43958.006944444445</v>
    <v>2099</v>
    <v>6.6</v>
    <v>NSK Ltd.</v>
    <v>NSK Ltd.</v>
    <v>6.6</v>
    <v>20.8752</v>
    <v>5.9859999999999998</v>
    <v>6.6</v>
    <v>551268100</v>
    <v>NPSKF</v>
    <v>NSK Ltd. (OTCM:NPSKF)</v>
    <v>600</v>
    <v>1916</v>
  </rv>
  <rv s="4">
    <v>2100</v>
  </rv>
  <rv s="0">
    <v>https://www.bing.com/financeapi/forcetrigger?t=a242qh&amp;q=XNYS%3aTDG&amp;form=skydnc</v>
    <v>Learn more on Bing</v>
  </rv>
  <rv s="21">
    <v>en-US</v>
    <v>a242qh</v>
    <v>268435456</v>
    <v>1</v>
    <v>Powered by Refinitiv</v>
    <v>56</v>
    <v>TRANSDIGM GROUP INCORPORATED (XNYS:TDG)</v>
    <v>8</v>
    <v>57</v>
    <v>Finance</v>
    <v>58</v>
    <v>625.04999999999995</v>
    <v>200.06</v>
    <v>1.6686000000000001</v>
    <v>-2.08</v>
    <v>6.0269999999999996E-4</v>
    <v>-3.4699999999999996E-3</v>
    <v>0.36</v>
    <v>USD</v>
    <v>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engineered latching and locking devices, and seat belts and safety restraints.</v>
    <v>14200</v>
    <v>New York Stock Exchange</v>
    <v>XNYS</v>
    <v>XNYS</v>
    <v>1301 E 9th St Ste 3000, CLEVELAND, OH, 44114-1871 US</v>
    <v>606.28</v>
    <v>Aerospace &amp; Defense</v>
    <v>Stock</v>
    <v>44266.957658564061</v>
    <v>2102</v>
    <v>594.95000000000005</v>
    <v>32778900000</v>
    <v>TRANSDIGM GROUP INCORPORATED</v>
    <v>TRANSDIGM GROUP INCORPORATED</v>
    <v>597.67999999999995</v>
    <v>86.854200000000006</v>
    <v>599.37</v>
    <v>597.29</v>
    <v>597.65</v>
    <v>54688920</v>
    <v>TDG</v>
    <v>TRANSDIGM GROUP INCORPORATED (XNYS:TDG)</v>
    <v>234002</v>
    <v>281456</v>
    <v>2003</v>
  </rv>
  <rv s="4">
    <v>2103</v>
  </rv>
  <rv s="0">
    <v>https://www.bing.com/financeapi/forcetrigger?t=a1wy1h&amp;q=XNAS%3aLKQ&amp;form=skydnc</v>
    <v>Learn more on Bing</v>
  </rv>
  <rv s="21">
    <v>en-US</v>
    <v>a1wy1h</v>
    <v>268435456</v>
    <v>1</v>
    <v>Powered by Refinitiv</v>
    <v>56</v>
    <v>LKQ CORPORATION (XNAS:LKQ)</v>
    <v>8</v>
    <v>57</v>
    <v>Finance</v>
    <v>58</v>
    <v>43.97</v>
    <v>13.31</v>
    <v>1.6631</v>
    <v>-0.09</v>
    <v>-1.879E-3</v>
    <v>-2.1090000000000002E-3</v>
    <v>-0.08</v>
    <v>USD</v>
    <v>LKQ Corporation (LKQ) is a distributor of vehicle products, including replacement parts, components and systems used in the repair and maintenance of vehicles, as well as specialty vehicle products and accessories, and automotive glass products. The Company's segments include Wholesale-North America; Europe; Specialty, and Self Service. It offers its customers a range of replacement systems, components, equipment and parts to repair and accessorize automobiles, trucks, and recreational and performance vehicles. It distributes a range of products to collision and mechanical repair shops, including aftermarket collision and mechanical products, recycled collision and mechanical products, refurbished collision products, such as wheels, bumper covers and lights, and re-manufactured engines. It also has operations in North America, Europe and Taiwan. It is a provider of alternative vehicle collision replacement products and alternative vehicle mechanical replacement products.</v>
    <v>44000</v>
    <v>Nasdaq Stock Market</v>
    <v>XNAS</v>
    <v>XNAS</v>
    <v>500 W Madison St Ste 2800, CHICAGO, IL, 60661-2506 US</v>
    <v>43.06</v>
    <v>Automobiles &amp; Auto Parts</v>
    <v>Stock</v>
    <v>44266.955367256247</v>
    <v>2105</v>
    <v>42.225000000000001</v>
    <v>12942340000</v>
    <v>LKQ CORPORATION</v>
    <v>LKQ CORPORATION</v>
    <v>42.67</v>
    <v>20.334499999999998</v>
    <v>42.67</v>
    <v>42.58</v>
    <v>42.5</v>
    <v>303312400</v>
    <v>LKQ</v>
    <v>LKQ CORPORATION (XNAS:LKQ)</v>
    <v>2429140</v>
    <v>1983158</v>
    <v>1998</v>
  </rv>
  <rv s="4">
    <v>2106</v>
  </rv>
  <rv s="0">
    <v>http://en.wikipedia.org/wiki/Boeing</v>
    <v>Wikipedia</v>
  </rv>
  <rv s="1">
    <v>0</v>
    <v>2108</v>
  </rv>
  <rv s="2">
    <v>6</v>
    <v>https://www.bing.com/th?id=AMMS_c8c8e7179d9d683a1466fb7a13598c3d&amp;qlt=95</v>
    <v>2109</v>
    <v>0</v>
    <v>https://www.bing.com/images/search?form=xlimg&amp;q=boeing</v>
    <v>Image of THE BOEING COMPANY</v>
  </rv>
  <rv s="0">
    <v>https://www.bing.com/financeapi/forcetrigger?t=a1o4ec&amp;q=XNYS%3aBA&amp;form=skydnc</v>
    <v>Learn more on Bing</v>
  </rv>
  <rv s="24">
    <v>en-US</v>
    <v>a1o4ec</v>
    <v>268435456</v>
    <v>1</v>
    <v>Powered by Refinitiv</v>
    <v>66</v>
    <v>THE BOEING COMPANY (XNYS:BA)</v>
    <v>3</v>
    <v>67</v>
    <v>Finance</v>
    <v>61</v>
    <v>256.64999999999998</v>
    <v>89</v>
    <v>1.66</v>
    <v>6.8</v>
    <v>-3.9659999999999996E-5</v>
    <v>2.7717000000000002E-2</v>
    <v>-0.01</v>
    <v>USD</v>
    <v>The Boeing Company is an aerospace firm. The Company operates in four segments: Commercial Airplanes (BCA); Defense, Space &amp; Security (BDS); Global Services (BGS), and Boeing Capital (BCC). BCA segment develops, produces and markets commercial jet aircraft and provides fleet support services, principally to the commercial airline industry worldwide. BDS segment is engaged in the research, development, production and modification of manned and unmanned military aircraft and weapons systems for strike, surveillance and mobility. BGS segment provides services to commercial and defense customers worldwide. BCC's segment portfolio consists of equipment under operating leases, finance leases, notes and other receivables and assets held for sale.</v>
    <v>141000</v>
    <v>New York Stock Exchange</v>
    <v>XNYS</v>
    <v>XNYS</v>
    <v>100 N Riverside Plz, CHICAGO, IL, 60606-1596 US</v>
    <v>256.64999999999998</v>
    <v>2110</v>
    <v>Aerospace &amp; Defense</v>
    <v>Stock</v>
    <v>44267.041551921095</v>
    <v>2111</v>
    <v>246.55</v>
    <v>143190300000</v>
    <v>THE BOEING COMPANY</v>
    <v>THE BOEING COMPANY</v>
    <v>249.27</v>
    <v>0</v>
    <v>245.34</v>
    <v>252.14</v>
    <v>252.13</v>
    <v>583640100</v>
    <v>BA</v>
    <v>THE BOEING COMPANY (XNYS:BA)</v>
    <v>30142095</v>
    <v>15074917</v>
    <v>1934</v>
  </rv>
  <rv s="4">
    <v>2112</v>
  </rv>
  <rv s="0">
    <v>https://www.bing.com/financeapi/forcetrigger?t=a1wsmw&amp;q=XNYS%3aLCII&amp;form=skydnc</v>
    <v>Learn more on Bing</v>
  </rv>
  <rv s="21">
    <v>en-US</v>
    <v>a1wsmw</v>
    <v>268435456</v>
    <v>1</v>
    <v>Powered by Refinitiv</v>
    <v>56</v>
    <v>LCI INDUSTRIES (XNYS:LCII)</v>
    <v>8</v>
    <v>57</v>
    <v>Finance</v>
    <v>58</v>
    <v>154.78</v>
    <v>55.29</v>
    <v>1.6538999999999999</v>
    <v>4.45</v>
    <v>0</v>
    <v>3.1722E-2</v>
    <v>0</v>
    <v>USD</v>
    <v>LCI Industries, formerly Drew Industries Incorporated, through its subsidiary, Lippert Components, Inc. and its subsidiaries (LCI), supplies an array of components for the original equipment manufacturers (OEMs) of recreational vehicles (RVs) and adjacent industries. The Company's segments include OEM Segment and Aftermarket Segment. The OEM Segment manufactures or distributes an array of components for the OEMs of RVs and adjacent industries, including buses; trailers used to haul boats, livestock, equipment and other cargo; pontoon boats; manufactured homes; modular housing, and mobile office units. The Aftermarket Segment supplies components to the related aftermarket channels of the RV and adjacent industries, primarily to retail dealers, wholesale distributors and service centers. The Aftermarket Segment also includes the sale of replacement glass and awnings to fulfill insurance claims.</v>
    <v>12400</v>
    <v>New York Stock Exchange</v>
    <v>XNYS</v>
    <v>XNYS</v>
    <v>3501 County Road 6 E, ELKHART, IN, 46514-7663 US</v>
    <v>145.33000000000001</v>
    <v>Leisure Products</v>
    <v>Stock</v>
    <v>44266.881944444445</v>
    <v>2114</v>
    <v>141.5078</v>
    <v>3548184000</v>
    <v>LCI INDUSTRIES</v>
    <v>LCI INDUSTRIES</v>
    <v>142.16</v>
    <v>23.1008</v>
    <v>140.28</v>
    <v>144.72999999999999</v>
    <v>144.72999999999999</v>
    <v>25159070</v>
    <v>LCII</v>
    <v>LCI INDUSTRIES (XNYS:LCII)</v>
    <v>134137</v>
    <v>174095</v>
    <v>1984</v>
  </rv>
  <rv s="4">
    <v>2115</v>
  </rv>
  <rv s="0">
    <v>http://en.wikipedia.org/wiki/Lear_Corporation</v>
    <v>Wikipedia</v>
  </rv>
  <rv s="1">
    <v>0</v>
    <v>2117</v>
  </rv>
  <rv s="2">
    <v>6</v>
    <v>https://www.bing.com/th?id=AMMS_ed244fa6f5a09aa92a8f3d373cb24b50&amp;qlt=95</v>
    <v>2118</v>
    <v>0</v>
    <v>https://www.bing.com/images/search?form=xlimg&amp;q=lear+corporation</v>
    <v>Image of LEAR CORPORATION</v>
  </rv>
  <rv s="0">
    <v>https://www.bing.com/financeapi/forcetrigger?t=a1wtm7&amp;q=XNYS%3aLEA&amp;form=skydnc</v>
    <v>Learn more on Bing</v>
  </rv>
  <rv s="24">
    <v>en-US</v>
    <v>a1wtm7</v>
    <v>268435456</v>
    <v>1</v>
    <v>Powered by Refinitiv</v>
    <v>66</v>
    <v>LEAR CORPORATION (XNYS:LEA)</v>
    <v>3</v>
    <v>67</v>
    <v>Finance</v>
    <v>58</v>
    <v>187.29</v>
    <v>63.2</v>
    <v>1.6153999999999999</v>
    <v>2.42</v>
    <v>0</v>
    <v>1.3184E-2</v>
    <v>0</v>
    <v>USD</v>
    <v>Lear Corporation (Lear) is a supplier to the global automotive industry. The Company is engaged in supplying seating, electrical distribution systems and electronic modules, as well as related sub-systems, components and software, to automotive manufacturers. The Company's segments include Seating and E-Systems. The Company serves the automotive and light truck market. The Seating segment consists of the design, development, engineering, just-in-time assembly and delivery of complete seat systems, as well as the design, development, engineering and manufacture of all seat components, including seat covers and surface materials, such as leather and fabric, seat structures and mechanisms, seat foam and headrests. The E-Systems segment consists of the design, development, engineering, manufacture, assembly and supply of electrical distribution systems, electronic modules and related components and software for light vehicles across the world.</v>
    <v>174600</v>
    <v>New York Stock Exchange</v>
    <v>XNYS</v>
    <v>XNYS</v>
    <v>21557 Telegraph Rd, SOUTHFIELD, MI, 48033-4248 US</v>
    <v>187.29</v>
    <v>2119</v>
    <v>Automobiles &amp; Auto Parts</v>
    <v>Stock</v>
    <v>44267.000000022657</v>
    <v>2120</v>
    <v>183.14</v>
    <v>11034710000</v>
    <v>LEAR CORPORATION</v>
    <v>LEAR CORPORATION</v>
    <v>184.28</v>
    <v>72.372799999999998</v>
    <v>183.56</v>
    <v>185.98</v>
    <v>185.98</v>
    <v>60115010</v>
    <v>LEA</v>
    <v>LEAR CORPORATION (XNYS:LEA)</v>
    <v>347527</v>
    <v>516410</v>
    <v>1987</v>
  </rv>
  <rv s="4">
    <v>2121</v>
  </rv>
  <rv s="0">
    <v>http://it.wikipedia.org/wiki/BorgWarner</v>
    <v>Wikipedia</v>
  </rv>
  <rv s="1">
    <v>172</v>
    <v>2123</v>
  </rv>
  <rv s="2">
    <v>6</v>
    <v>https://www.bing.com/th?id=AMMS_9eabc03d1dfe0c5292eb05c9a010edf6&amp;qlt=95</v>
    <v>2124</v>
    <v>0</v>
    <v>https://www.bing.com/images/search?form=xlimg&amp;q=borgwarner</v>
    <v>Image of BORGWARNER INC.</v>
  </rv>
  <rv s="0">
    <v>https://www.bing.com/financeapi/forcetrigger?t=a1p18m&amp;q=XNYS%3aBWA&amp;form=skydnc</v>
    <v>Learn more on Bing</v>
  </rv>
  <rv s="24">
    <v>en-US</v>
    <v>a1p18m</v>
    <v>268435456</v>
    <v>1</v>
    <v>Powered by Refinitiv</v>
    <v>66</v>
    <v>BORGWARNER INC. (XNYS:BWA)</v>
    <v>3</v>
    <v>67</v>
    <v>Finance</v>
    <v>58</v>
    <v>50.53</v>
    <v>17</v>
    <v>1.6009</v>
    <v>-0.75</v>
    <v>4.0689999999999997E-3</v>
    <v>-1.5029999999999998E-2</v>
    <v>0.2</v>
    <v>USD</v>
    <v>BorgWarner Inc. is engaged in providing technology solutions for combustion, hybrid and electric vehicles. The Company's segments include Engine and Drivetrain. The Engine segment's products include turbochargers, timing devices and chains, emissions systems and thermal systems. The Engine segment develops and manufactures products for gasoline and diesel engines, and alternative powertrains. The Drivetrain segment's products include transmission components and systems, all-wheel drive (AWD) torque transfer systems and rotating electrical devices. The Company's products are manufactured and sold across the world, primarily to original equipment manufacturers (OEMs) of light vehicles (passenger cars, sport-utility vehicles (SUVs), vans and light trucks). The Company's products are also sold to other OEMs of commercial vehicles (medium-duty trucks, heavy-duty trucks and buses) and off-highway vehicles (agricultural and construction machinery and marine applications.</v>
    <v>15900</v>
    <v>New York Stock Exchange</v>
    <v>XNYS</v>
    <v>XNYS</v>
    <v>3850 Hamlin Rd, AUBURN HILLS, MI, 48326-2872 US</v>
    <v>50</v>
    <v>2125</v>
    <v>Automobiles &amp; Auto Parts</v>
    <v>Stock</v>
    <v>44267.038481921096</v>
    <v>2126</v>
    <v>48.18</v>
    <v>11927150000</v>
    <v>BORGWARNER INC.</v>
    <v>BORGWARNER INC.</v>
    <v>49.87</v>
    <v>22.311199999999999</v>
    <v>49.9</v>
    <v>49.15</v>
    <v>49.35</v>
    <v>239021100</v>
    <v>BWA</v>
    <v>BORGWARNER INC. (XNYS:BWA)</v>
    <v>2547297</v>
    <v>2712770</v>
    <v>1987</v>
  </rv>
  <rv s="4">
    <v>2127</v>
  </rv>
  <rv s="0">
    <v>https://www.bing.com/financeapi/forcetrigger?t=bna627&amp;q=OTCM%3aKACPF&amp;form=skydnc</v>
    <v>Learn more on Bing</v>
  </rv>
  <rv s="33">
    <v>en-US</v>
    <v>bna627</v>
    <v>268435456</v>
    <v>1</v>
    <v>Powered by Refinitiv</v>
    <v>88</v>
    <v>KOA CORPORATION (OTCM:KACPF)</v>
    <v>8</v>
    <v>89</v>
    <v>Finance</v>
    <v>12</v>
    <v>9</v>
    <v>8.1</v>
    <v>1.5742</v>
    <v>0.52</v>
    <v>6.1321000000000001E-2</v>
    <v>USD</v>
    <v>KOA CORPORATION is a Japan-based company mainly engaged in the manufacture and sale of resistors, integrated circuits (ICs) and composite components, which are circuit components for electronic equipment. The Company operates through four geographical segments including Japan, Asia, the United States and Europe. The Company’s main products include surface mount resistors, low resistance resistors and power shunts, lead linear resistors, temperature sensors and thermistors, inductors, fuses, varistors, low temperature co-fired ceramics (LTCC) wiring boards and hybrid ICs, Check terminal, handling products and others.</v>
    <v>3813</v>
    <v>OTC Markets</v>
    <v>OTCM</v>
    <v>OTCM</v>
    <v>Earth Wing, Koa Pine Park, 14016, Nakaminowa, Minowa-machi, KAMIINA-GUN, NAGANO-KEN, 399-4697 JP</v>
    <v>9</v>
    <v>Machinery, Equipment &amp; Components</v>
    <v>Stock</v>
    <v>44042.006944444445</v>
    <v>2129</v>
    <v>9</v>
    <v>KOA CORPORATION</v>
    <v>KOA CORPORATION</v>
    <v>9</v>
    <v>50.619100000000003</v>
    <v>8.48</v>
    <v>9</v>
    <v>40479720</v>
    <v>KACPF</v>
    <v>KOA CORPORATION (OTCM:KACPF)</v>
    <v>1</v>
    <v>1947</v>
  </rv>
  <rv s="4">
    <v>2130</v>
  </rv>
  <rv s="0">
    <v>http://en.wikipedia.org/wiki/Magna_International</v>
    <v>Wikipedia</v>
  </rv>
  <rv s="1">
    <v>0</v>
    <v>2132</v>
  </rv>
  <rv s="2">
    <v>6</v>
    <v>https://www.bing.com/th?id=AMMS_2b5c7a03b3b40f25bfc0a4aeee6d4da2&amp;qlt=95</v>
    <v>2133</v>
    <v>0</v>
    <v>https://www.bing.com/images/search?form=xlimg&amp;q=magna+international</v>
    <v>Image of Magna International Inc.</v>
  </rv>
  <rv s="0">
    <v>https://www.bing.com/financeapi/forcetrigger?t=afflh7&amp;q=XFRA%3aMGA&amp;form=skydnc</v>
    <v>Learn more on Bing</v>
  </rv>
  <rv s="15">
    <v>en-US</v>
    <v>afflh7</v>
    <v>268435456</v>
    <v>1</v>
    <v>Powered by Refinitiv</v>
    <v>31</v>
    <v>Magna International Inc. (XFRA:MGA)</v>
    <v>3</v>
    <v>113</v>
    <v>Finance</v>
    <v>12</v>
    <v>77.180000000000007</v>
    <v>21.32</v>
    <v>1.5719000000000001</v>
    <v>0</v>
    <v>0</v>
    <v>EUR</v>
    <v>Magna International Inc. (Magna) is a mobility technology company. The Company’s segments include Body Exteriors &amp; Structures, Power &amp; Vision, Seating System and Complete Vehicles. Its product capabilities include body, chassis, exterior, seating, powertrain, active driver assistance, electronics, mirrors &amp; lighting, mechatronics and roof systems. Its products include sealing systems, sliding folding and modular roofs, active aerodynamics, lightweight composites, fuel systems, engineered glass, body systems, electronic controllers, interior mirrors, exterior mirrors, tail lamps, small lighting, seat structures, door systems, power closure systems, mechanism &amp; hardware solutions, foam &amp; trim products, complete vehicle manufacturing, engineering services and fuel systems.</v>
    <v>158000</v>
    <v>Deutsche Boerse AG</v>
    <v>XFRA</v>
    <v>XFRA</v>
    <v>337 Magna Drive, N/A, AURORA, ON, L4G 7K1 CA</v>
    <v>77.180000000000007</v>
    <v>2134</v>
    <v>Automobiles &amp; Auto Parts</v>
    <v>Stock</v>
    <v>44266.790972222225</v>
    <v>2135</v>
    <v>76.56</v>
    <v>33744410000</v>
    <v>Magna International Inc.</v>
    <v>Magna International Inc.</v>
    <v>76.56</v>
    <v>37.56</v>
    <v>76.84</v>
    <v>76.84</v>
    <v>299263800</v>
    <v>MGA</v>
    <v>Magna International Inc. (XFRA:MGA)</v>
    <v>1101</v>
    <v>1961</v>
  </rv>
  <rv s="4">
    <v>2136</v>
  </rv>
  <rv s="0">
    <v>https://www.bing.com/financeapi/forcetrigger?t=a32har&amp;q=XNAS%3aXPEL&amp;form=skydnc</v>
    <v>Learn more on Bing</v>
  </rv>
  <rv s="21">
    <v>en-US</v>
    <v>a32har</v>
    <v>268435456</v>
    <v>1</v>
    <v>Powered by Refinitiv</v>
    <v>56</v>
    <v>XPEL, INC. (XNAS:XPEL)</v>
    <v>8</v>
    <v>57</v>
    <v>Finance</v>
    <v>58</v>
    <v>65.739900000000006</v>
    <v>7.5</v>
    <v>1.5609</v>
    <v>8.67</v>
    <v>3.6844999999999996E-2</v>
    <v>0.15809599999999999</v>
    <v>2.34</v>
    <v>USD</v>
    <v>Xpel Inc., formerly XPEL Technologies Corp., manufactures, sells and installs after-market automotive products, including automotive paint protection film, headlight protection film, automotive window films and other related products. The Company offers bulk paint protection film (PPF), pre-cut PPF and headlight protection kits. In the United States, Canada and parts of Europe, it operates primarily by selling a turnkey solution directly to independent installers and new car dealerships, which includes XPEL Protection Films, installation training, access to the Company's Design Access Program (DAP) Software, marketing support and lead generation. It operates approximately five Company-owned installation centers that serve wholesale and/or retail customers in their respective markets. The Company also provides architectural films for use in residential, commercial, marine and industrial settings.</v>
    <v>230</v>
    <v>Nasdaq Stock Market</v>
    <v>XNAS</v>
    <v>XNAS</v>
    <v>618 W Sunset Rd, SAN ANTONIO, TX, 78216-6907 US</v>
    <v>65.739900000000006</v>
    <v>Automobiles &amp; Auto Parts</v>
    <v>Stock</v>
    <v>44267.023143957813</v>
    <v>2138</v>
    <v>52</v>
    <v>1514275000</v>
    <v>XPEL, INC.</v>
    <v>XPEL, INC.</v>
    <v>55.36</v>
    <v>95.924999999999997</v>
    <v>54.84</v>
    <v>63.51</v>
    <v>65.849999999999994</v>
    <v>27612600</v>
    <v>XPEL</v>
    <v>XPEL, INC. (XNAS:XPEL)</v>
    <v>974837</v>
    <v>290984</v>
    <v>2003</v>
  </rv>
  <rv s="4">
    <v>2139</v>
  </rv>
  <rv s="0">
    <v>http://creativecommons.org/licenses/by-sa/3.0/</v>
    <v>CC-BY-SA-3.0</v>
  </rv>
  <rv s="0">
    <v>http://nl.wikipedia.org/wiki/Peugeot</v>
    <v>Wikipedia</v>
  </rv>
  <rv s="1">
    <v>2141</v>
    <v>2142</v>
  </rv>
  <rv s="2">
    <v>6</v>
    <v>https://www.bing.com/th?id=AMMS_beabe0f0d047b9a63156e8a2ad0db6e0&amp;qlt=95</v>
    <v>2143</v>
    <v>0</v>
    <v>https://www.bing.com/images/search?form=xlimg&amp;q=peugeot</v>
    <v>Image of Peugeot SA</v>
  </rv>
  <rv s="0">
    <v>https://www.bing.com/financeapi/forcetrigger?t=aeaa52&amp;q=XPAR%3aUG&amp;form=skydnc</v>
    <v>Learn more on Bing</v>
  </rv>
  <rv s="15">
    <v>en-US</v>
    <v>aeaa52</v>
    <v>268435456</v>
    <v>1</v>
    <v>Powered by Refinitiv</v>
    <v>31</v>
    <v>Peugeot SA (XPAR:UG)</v>
    <v>3</v>
    <v>192</v>
    <v>Finance</v>
    <v>12</v>
    <v>23.51</v>
    <v>8.8800000000000008</v>
    <v>1.5591999999999999</v>
    <v>-0.96</v>
    <v>-4.2087000000000006E-2</v>
    <v>EUR</v>
    <v>Peugeot SA is a France-based car manufacturer. It operates through three main segments: Automotive, Automotive Equipment and Finance. The Automotive segment designs, manufactures and sales passenger cars and light commercial vehicles under the Peugeot, Citroen, DS, Opel and Vauxhall brands. The Automotive Equipment segment, corresponding to the Faurecia Group, comprises the interiors, seating (vehicle seats), clean mobility exhaust systems’ technology) and Clarion Electronics (cockpit electronics and low-speed ADAS) businesses. The Finance segment, corresponding to the Banque PSA Finance group, provides retail financing to customers of the Peugeot, Citroen, DS, Opel and Vauxhall brands as well as wholesale financing to the brands' dealer networks. The Company is active worldwide.</v>
    <v>196885</v>
    <v>Euronext Paris</v>
    <v>XPAR</v>
    <v>XPAR</v>
    <v>Centre de Pilotage, 7, rue Henri Ste Claire Deville, Cs 60125, RUEIL-MALMAISON, ILE-DE-FRANCE, 92563 FR</v>
    <v>23.17</v>
    <v>2144</v>
    <v>Automobiles &amp; Auto Parts</v>
    <v>Stock</v>
    <v>44211.708333333336</v>
    <v>2145</v>
    <v>21.85</v>
    <v>20411030000</v>
    <v>Peugeot SA</v>
    <v>Peugeot SA</v>
    <v>22.78</v>
    <v>10.396100000000001</v>
    <v>22.81</v>
    <v>21.85</v>
    <v>894828200</v>
    <v>UG</v>
    <v>Peugeot SA (XPAR:UG)</v>
    <v>24232962</v>
    <v>1988</v>
  </rv>
  <rv s="4">
    <v>2146</v>
  </rv>
  <rv s="0">
    <v>http://en.wikipedia.org/wiki/Hexcel</v>
    <v>Wikipedia</v>
  </rv>
  <rv s="1">
    <v>150</v>
    <v>2148</v>
  </rv>
  <rv s="2">
    <v>6</v>
    <v>https://www.bing.com/th?id=AMMS_213a001c9f159aba44284fb6f5dbd780&amp;qlt=95</v>
    <v>2149</v>
    <v>0</v>
    <v>https://www.bing.com/images/search?form=xlimg&amp;q=hexcel</v>
    <v>Image of HEXCEL CORPORATION</v>
  </rv>
  <rv s="0">
    <v>https://www.bing.com/financeapi/forcetrigger?t=a1v14c&amp;q=XNYS%3aHXL&amp;form=skydnc</v>
    <v>Learn more on Bing</v>
  </rv>
  <rv s="24">
    <v>en-US</v>
    <v>a1v14c</v>
    <v>268435456</v>
    <v>1</v>
    <v>Powered by Refinitiv</v>
    <v>66</v>
    <v>HEXCEL CORPORATION (XNYS:HXL)</v>
    <v>3</v>
    <v>67</v>
    <v>Finance</v>
    <v>58</v>
    <v>58.69</v>
    <v>24.54</v>
    <v>1.5543</v>
    <v>0.67</v>
    <v>0</v>
    <v>1.1624000000000001E-2</v>
    <v>0</v>
    <v>USD</v>
    <v>Hexcel Corporation is a composites company. The Company develops, manufactures, and markets lightweight, structural materials, including carbon fibers, specialty reinforcements, prepregs and other fiber-reinforced matrix materials, honeycomb, adhesives, engineered honeycomb and structures, for use in Commercial Aerospace, Space and Defense and Industrial markets. It operates in two segments: Composite Materials and Engineered Products. The Composite Materials segment consists of its carbon fiber, specialty reinforcements, resins, prepregs and other fiber-reinforced matrix materials, and honeycomb core product lines. The Engineered Products segment consists of lightweight structures, molded components, engineered core and honeycomb products with added functionality. Its products are used in a range of end applications, such as commercial and military aircraft, space launch vehicles and satellites, wind turbine blades, automotive, and recreational products.</v>
    <v>4647</v>
    <v>New York Stock Exchange</v>
    <v>XNYS</v>
    <v>XNYS</v>
    <v>281 Tresser Blvd Fl 16, STAMFORD, CT, 06901-3238 US</v>
    <v>58.69</v>
    <v>2150</v>
    <v>Aerospace &amp; Defense</v>
    <v>Stock</v>
    <v>44267.000000046093</v>
    <v>2151</v>
    <v>57.06</v>
    <v>4821577000</v>
    <v>HEXCEL CORPORATION</v>
    <v>HEXCEL CORPORATION</v>
    <v>57.84</v>
    <v>155.26560000000001</v>
    <v>57.64</v>
    <v>58.31</v>
    <v>58.31</v>
    <v>83649840</v>
    <v>HXL</v>
    <v>HEXCEL CORPORATION (XNYS:HXL)</v>
    <v>490539</v>
    <v>901670</v>
    <v>1983</v>
  </rv>
  <rv s="4">
    <v>2152</v>
  </rv>
  <rv s="0">
    <v>http://zh.wikipedia.org/wiki/联合技术公司</v>
    <v>Wikipedia</v>
  </rv>
  <rv s="1">
    <v>0</v>
    <v>2154</v>
  </rv>
  <rv s="2">
    <v>6</v>
    <v>https://www.bing.com/th?id=AMMS_816809e11c76850fe547473b3e1969bc&amp;qlt=95</v>
    <v>2155</v>
    <v>0</v>
    <v>https://www.bing.com/images/search?form=xlimg&amp;q=united+technologies+login</v>
    <v>Image of RAYTHEON TECHNOLOGIES CORPORATION</v>
  </rv>
  <rv s="0">
    <v>https://www.bing.com/financeapi/forcetrigger?t=a25552&amp;q=XNYS%3aRTX&amp;form=skydnc</v>
    <v>Learn more on Bing</v>
  </rv>
  <rv s="24">
    <v>en-US</v>
    <v>a25552</v>
    <v>268435456</v>
    <v>1</v>
    <v>Powered by Refinitiv</v>
    <v>66</v>
    <v>RAYTHEON TECHNOLOGIES CORPORATION (XNYS:RTX)</v>
    <v>3</v>
    <v>67</v>
    <v>Finance</v>
    <v>61</v>
    <v>78.17</v>
    <v>40.709000000000003</v>
    <v>1.5522</v>
    <v>0.51</v>
    <v>1.2980000000000001E-4</v>
    <v>6.6610000000000003E-3</v>
    <v>0.01</v>
    <v>USD</v>
    <v>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v>
    <v>181000</v>
    <v>New York Stock Exchange</v>
    <v>XNYS</v>
    <v>XNYS</v>
    <v>870 WINTER STREET, WALTHAM, MA, 02451 US</v>
    <v>78.08</v>
    <v>2156</v>
    <v>Aerospace &amp; Defense</v>
    <v>Stock</v>
    <v>44267.029805693754</v>
    <v>2157</v>
    <v>76.2</v>
    <v>116331200000</v>
    <v>RAYTHEON TECHNOLOGIES CORPORATION</v>
    <v>RAYTHEON TECHNOLOGIES CORPORATION</v>
    <v>76.540000000000006</v>
    <v>0</v>
    <v>76.56</v>
    <v>77.069999999999993</v>
    <v>77.08</v>
    <v>1519478000</v>
    <v>RTX</v>
    <v>RAYTHEON TECHNOLOGIES CORPORATION (XNYS:RTX)</v>
    <v>6314890</v>
    <v>7229672</v>
    <v>1934</v>
  </rv>
  <rv s="4">
    <v>2158</v>
  </rv>
  <rv s="0">
    <v>https://www.bing.com/financeapi/forcetrigger?t=aaz3p2&amp;q=XTSE%3aLNR&amp;form=skydnc</v>
    <v>Learn more on Bing</v>
  </rv>
  <rv s="70">
    <v>en-US</v>
    <v>aaz3p2</v>
    <v>268435456</v>
    <v>1</v>
    <v>Powered by Refinitiv</v>
    <v>210</v>
    <v>Linamar Corporation (XTSE:LNR)</v>
    <v>8</v>
    <v>211</v>
    <v>Finance</v>
    <v>177</v>
    <v>91.98</v>
    <v>24.57</v>
    <v>1.5511999999999999</v>
    <v>8.64</v>
    <v>0</v>
    <v>0.107987</v>
    <v>0</v>
    <v>CAD</v>
    <v>Linamar Corp is a Canada-based manufacturing company. The Company is engaged in the design, development and production of engineered products. It operates through two segments: Industrial segment and Transportation segment. The segments are divided into five operating groups: Skyjack, Agriculture, Machining &amp; Assembly, Light Metal Casting and Forging. The Company’s Skyjack and MacDon companies provide mobile industrial and harvesting equipment, aerial work platforms, telehandlers, draper headers and self-propelled windrowers. The Company’s Machining &amp; Assembly, Light Metal Casting and Forging operating groups focus on precision metallic components, modules and systems for powertrain, driveline and body systems designed for global electrified and traditionally powered vehicle and industrial markets. It operates through approximately 60 manufacturing locations in 17 countries in North and South America, Europe and Asia.</v>
    <v>26000</v>
    <v>Toronto Stock Exchange</v>
    <v>XTSE</v>
    <v>XTSE</v>
    <v>287 Speedvale Ave W, GUELPH, ON, N1H 1C5 CA</v>
    <v>91.98</v>
    <v>Automobiles &amp; Auto Parts</v>
    <v>Stock</v>
    <v>44266.875</v>
    <v>2160</v>
    <v>85.76</v>
    <v>5229664000</v>
    <v>Linamar Corporation</v>
    <v>Linamar Corporation</v>
    <v>86.5</v>
    <v>20.76</v>
    <v>80.010000000000005</v>
    <v>88.65</v>
    <v>88.65</v>
    <v>65450700</v>
    <v>LNR</v>
    <v>Linamar Corporation (XTSE:LNR)</v>
    <v>461638</v>
  </rv>
  <rv s="4">
    <v>2161</v>
  </rv>
  <rv s="0">
    <v>https://www.bing.com/financeapi/forcetrigger?t=a247sm&amp;q=XNAS%3aTHRM&amp;form=skydnc</v>
    <v>Learn more on Bing</v>
  </rv>
  <rv s="21">
    <v>en-US</v>
    <v>a247sm</v>
    <v>268435456</v>
    <v>1</v>
    <v>Powered by Refinitiv</v>
    <v>56</v>
    <v>GENTHERM INCORPORATED (XNAS:THRM)</v>
    <v>8</v>
    <v>57</v>
    <v>Finance</v>
    <v>58</v>
    <v>79.45</v>
    <v>27.24</v>
    <v>1.5388999999999999</v>
    <v>0.95</v>
    <v>0</v>
    <v>1.2131000000000001E-2</v>
    <v>0</v>
    <v>USD</v>
    <v>Gentherm Incorporated (Gentherm) is a global technology company engaged in the design, development, and manufacturing of thermal management technologies. The Company has two segments: Automotive and Industrial. Its products provide solutions for automotive passenger comfort and convenience, battery thermal management, remote power generation, patient temperature management, environmental product testing and other consumer and industrial temperature control needs. Its automotive products can be found on the vehicles of all major automotive manufacturers operating in North America, Europe and Asia. The Automotive segment comprises the results from its global automotive businesses and individual convenience products. The Industrial segment represents the combined results from its remote power generation systems business, patient temperature management systems business, environmental testing equipment and services business, and advanced research and product development division.</v>
    <v>11519</v>
    <v>Nasdaq Stock Market</v>
    <v>XNAS</v>
    <v>XNAS</v>
    <v>21680 Haggerty Rd, NORTHVILLE, MI, 48167-8994 US</v>
    <v>79.260000000000005</v>
    <v>Automobiles &amp; Auto Parts</v>
    <v>Stock</v>
    <v>44266.876913911721</v>
    <v>2163</v>
    <v>78.06</v>
    <v>2579860000</v>
    <v>GENTHERM INCORPORATED</v>
    <v>GENTHERM INCORPORATED</v>
    <v>79.06</v>
    <v>44.116199999999999</v>
    <v>78.31</v>
    <v>79.260000000000005</v>
    <v>79.260000000000005</v>
    <v>32944200</v>
    <v>THRM</v>
    <v>GENTHERM INCORPORATED (XNAS:THRM)</v>
    <v>155238</v>
    <v>167714</v>
    <v>2005</v>
  </rv>
  <rv s="4">
    <v>2164</v>
  </rv>
  <rv s="0">
    <v>https://www.bing.com/financeapi/forcetrigger?t=af7stc&amp;q=XFRA%3aDAI&amp;form=skydnc</v>
    <v>Learn more on Bing</v>
  </rv>
  <rv s="9">
    <v>en-US</v>
    <v>af7stc</v>
    <v>268435456</v>
    <v>1</v>
    <v>Powered by Refinitiv</v>
    <v>16</v>
    <v>Daimler AG (XFRA:DAI)</v>
    <v>8</v>
    <v>36</v>
    <v>Finance</v>
    <v>12</v>
    <v>75.459999999999994</v>
    <v>21.055</v>
    <v>1.5282</v>
    <v>0</v>
    <v>0</v>
    <v>EUR</v>
    <v>Daimler AG (Daimler) is a Germany-based automotive engineering company. The Company engages in the development, production and distribution of cars, trucks and vans in Germany, and the management of the Daimler Group. Its segments include Mercedes-Benz Cars, Daimler Trucks, Mercedes-Benz Vans, Daimler Buses and Daimler Financial Services. The Mercedes-Benz Cars segment includes vehicles of the Mercedes-Benz brand, including the brands, Mercedes-AMG and Mercedes-Maybach, and small cars under the smart brand, as well as the Mercedes me brand. The Daimler Trucks segment develops and produces vehicles under the brands, including Mercedes-Benz, Freightliner, Western Star, FUSO and BharatBenz. The Mercedes-Benz Vans sells vans under the brand name Mercedes-Benz and the Freightliner brand. The Daimler Buses segment sells completely built-up buses under brand names, including Mercedes-Benz and Setra. The Daimler Financial Services segment supports the sales of its automotive brands worldwide.</v>
    <v>288481</v>
    <v>Deutsche Boerse AG</v>
    <v>XFRA</v>
    <v>XFRA</v>
    <v>Mercedesstrasse 120, STUTTGART, BADEN-WUERTTEMBERG, 70372 DE</v>
    <v>73</v>
    <v>Automobiles &amp; Auto Parts</v>
    <v>Stock</v>
    <v>44266.791666666664</v>
    <v>2166</v>
    <v>70.819999999999993</v>
    <v>77712990000</v>
    <v>Daimler AG</v>
    <v>Daimler AG</v>
    <v>72.62</v>
    <v>20.87</v>
    <v>70.900000000000006</v>
    <v>70.900000000000006</v>
    <v>1069837000</v>
    <v>DAI</v>
    <v>Daimler AG (XFRA:DAI)</v>
    <v>134210</v>
  </rv>
  <rv s="4">
    <v>2167</v>
  </rv>
  <rv s="0">
    <v>https://www.bing.com/financeapi/forcetrigger?t=af755r&amp;q=XFRA%3aCON&amp;form=skydnc</v>
    <v>Learn more on Bing</v>
  </rv>
  <rv s="29">
    <v>en-US</v>
    <v>af755r</v>
    <v>268435456</v>
    <v>1</v>
    <v>Powered by Refinitiv</v>
    <v>76</v>
    <v>Continental AG (XFRA:CON)</v>
    <v>3</v>
    <v>77</v>
    <v>Finance</v>
    <v>12</v>
    <v>247</v>
    <v>51.88</v>
    <v>1.5270999999999999</v>
    <v>0</v>
    <v>0</v>
    <v>EUR</v>
    <v>Continental AG is a Germany-based company engaged in the automotive sector. The Company's segments include Chassis &amp; Safety, Powertrain, Interior, Tires, ContiTech and Other/consolidation. The Chassis &amp; Safety division develops, produces and markets intelligent systems. The Chassis &amp; Safety division develops, produces and markets intelligent systems to improve driving safety and vehicle dynamics. The Powertrain division integrates system solutions for the powertrains in vehicles of all classes. The Interior division provides information management in vehicles, and develops and produces information, communication and network solutions. The Tires division offers safety through short braking distances and grip, as well as reducing fuel consumption. The ContiTech division develops, manufactures and markets products for machine and plant engineering, mining, the automotive industry and other important industries.</v>
    <v>233688</v>
    <v>Deutsche Boerse AG</v>
    <v>XFRA</v>
    <v>XFRA</v>
    <v>Vahrenwalder Strasse 9, HANNOVER, NIEDERSACHSEN, 30165 DE</v>
    <v>116.3</v>
    <v>521</v>
    <v>Automobiles &amp; Auto Parts</v>
    <v>Stock</v>
    <v>44266.791666666664</v>
    <v>2169</v>
    <v>112.5</v>
    <v>Continental AG</v>
    <v>Continental AG</v>
    <v>116.05</v>
    <v>10.94</v>
    <v>113.5</v>
    <v>113.5</v>
    <v>200006000</v>
    <v>CON</v>
    <v>Continental AG (XFRA:CON)</v>
    <v>2941</v>
  </rv>
  <rv s="4">
    <v>2170</v>
  </rv>
  <rv s="0">
    <v>https://www.bing.com/financeapi/forcetrigger?t=ajfrfr&amp;q=XMIL%3aLDO&amp;form=skydnc</v>
    <v>Learn more on Bing</v>
  </rv>
  <rv s="42">
    <v>en-US</v>
    <v>ajfrfr</v>
    <v>268435456</v>
    <v>1</v>
    <v>Powered by Refinitiv</v>
    <v>118</v>
    <v>Leonardo SpA (XMIL:LDO)</v>
    <v>8</v>
    <v>119</v>
    <v>Finance</v>
    <v>37</v>
    <v>11.875</v>
    <v>4.0049999999999999</v>
    <v>1.504</v>
    <v>-4.3999999999999997E-2</v>
    <v>-5.8789999999999997E-3</v>
    <v>EUR</v>
    <v>Leonardo SpA, formerly Leonardo Finmeccanica SpA, is an Italy-based high technology company in the Aerospace, Defense and Security industrials. The Company is active in the domestic market and internationally, mainly in four markets, such as Italy, the United Kingdom, The United States and Poland. The Company operates in seven business sectors, such as Helicopters, Defense and Security, Electronics, Aeronautics, Space, Defense Systems and Other Activities. In addition, the Company operates through subsidiaries and joint ventures, including DRS Technologies Group (defense products, services and integrated support), Telespazio Group (providers of satellite services), Thales Alenia Space Group (satellite services and space manufacture), MBDA Group (missile systems), GIE ATR (regional aircraft) and Sistemi Dinamici SpA.</v>
    <v>49882</v>
    <v>Borsa Italiana</v>
    <v>XMIL</v>
    <v>XMIL</v>
    <v>Piazza Monte Grappa, 4, ROMA, ROMA, 00195 IT</v>
    <v>7.59</v>
    <v>Aerospace &amp; Defense</v>
    <v>Stock</v>
    <v>44266.704861111109</v>
    <v>2172</v>
    <v>7.3380000000000001</v>
    <v>Leonardo SpA</v>
    <v>Leonardo SpA</v>
    <v>7.5259999999999998</v>
    <v>17.748100000000001</v>
    <v>7.484</v>
    <v>7.44</v>
    <v>578150400</v>
    <v>LDO</v>
    <v>Leonardo SpA (XMIL:LDO)</v>
    <v>13392975</v>
  </rv>
  <rv s="4">
    <v>2173</v>
  </rv>
  <rv s="0">
    <v>http://en.wikipedia.org/wiki/Moog_Inc.</v>
    <v>Wikipedia</v>
  </rv>
  <rv s="1">
    <v>0</v>
    <v>2175</v>
  </rv>
  <rv s="2">
    <v>6</v>
    <v>https://www.bing.com/th?id=AMMS_0dc7b7c4b113d68794864254d66e6c84&amp;qlt=95</v>
    <v>2176</v>
    <v>0</v>
    <v>https://www.bing.com/images/search?form=xlimg&amp;q=moog+inc.</v>
    <v>Image of MOOG INC.</v>
  </rv>
  <rv s="0">
    <v>https://www.bing.com/financeapi/forcetrigger?t=a1xuar&amp;q=XNYS%3aMOG.A&amp;form=skydnc</v>
    <v>Learn more on Bing</v>
  </rv>
  <rv s="24">
    <v>en-US</v>
    <v>a1xuar</v>
    <v>268435456</v>
    <v>1</v>
    <v>Powered by Refinitiv</v>
    <v>66</v>
    <v>MOOG INC. (XNYS:MOG.A)</v>
    <v>3</v>
    <v>67</v>
    <v>Finance</v>
    <v>58</v>
    <v>85.63</v>
    <v>32.49</v>
    <v>1.4912000000000001</v>
    <v>1.44</v>
    <v>0</v>
    <v>1.7215000000000001E-2</v>
    <v>0</v>
    <v>USD</v>
    <v>Moog Inc. is a designer, manufacturer and integrator of precision motion and fluid controls and systems for a range of applications in aerospace and defense and industrial markets. The Company has five segments: Aircraft Controls, Space and Defense Controls, Industrial Systems, Components and Medical Devices. Its Aircraft Controls segment designs, manufactures and integrates primary and secondary flight controls for military and commercial aircraft, and provides aftermarket support. Its Space and Defense Controls segment provides controls for satellites, space vehicles, launch vehicles, armored combat vehicles, tactical and strategic missiles, security and surveillance and other defense applications. Its Industrial Systems segment serves a global customer base across various markets. Its Components segment offers slip rings, fiber optic rotary joints, motors, sensors and handpieces product line. Its Medical Devices segment focuses on infusion therapy and enteral clinical nutrition.</v>
    <v>12623</v>
    <v>New York Stock Exchange</v>
    <v>XNYS</v>
    <v>XNYS</v>
    <v>400 Jamison Road, EAST AURORA, NY, 14052 US</v>
    <v>85.63</v>
    <v>2177</v>
    <v>Aerospace &amp; Defense</v>
    <v>Stock</v>
    <v>44267.000000022657</v>
    <v>2178</v>
    <v>83.86</v>
    <v>2693324000</v>
    <v>MOOG INC.</v>
    <v>MOOG INC.</v>
    <v>84.15</v>
    <v>663.88390000000004</v>
    <v>83.65</v>
    <v>85.09</v>
    <v>85.09</v>
    <v>32152450</v>
    <v>MOG.A</v>
    <v>MOOG INC. (XNYS:MOG.A)</v>
    <v>85294</v>
    <v>97533</v>
    <v>1951</v>
  </rv>
  <rv s="4">
    <v>2179</v>
  </rv>
  <rv s="0">
    <v>http://ko.wikipedia.org/wiki/할리데이비슨</v>
    <v>Wikipedia</v>
  </rv>
  <rv s="1">
    <v>0</v>
    <v>2181</v>
  </rv>
  <rv s="2">
    <v>6</v>
    <v>https://www.bing.com/th?id=AMMS_328544961a17ea71b5cec146215895c0&amp;qlt=95</v>
    <v>2182</v>
    <v>0</v>
    <v>https://www.bing.com/images/search?form=xlimg&amp;q=harley-davidson</v>
    <v>Image of HARLEY-DAVIDSON, INC.</v>
  </rv>
  <rv s="0">
    <v>https://www.bing.com/financeapi/forcetrigger?t=a1usim&amp;q=XNYS%3aHOG&amp;form=skydnc</v>
    <v>Learn more on Bing</v>
  </rv>
  <rv s="24">
    <v>en-US</v>
    <v>a1usim</v>
    <v>268435456</v>
    <v>1</v>
    <v>Powered by Refinitiv</v>
    <v>66</v>
    <v>HARLEY-DAVIDSON, INC. (XNYS:HOG)</v>
    <v>3</v>
    <v>67</v>
    <v>Finance</v>
    <v>58</v>
    <v>43.47</v>
    <v>14.31</v>
    <v>1.4782</v>
    <v>0.71</v>
    <v>2.7100000000000002E-3</v>
    <v>1.9619000000000001E-2</v>
    <v>0.1</v>
    <v>USD</v>
    <v>Harley-Davidson, Inc. is the parent company for the groups of companies doing business as Harley-Davidson Motor Company (HDMC) and Harley-Davidson Financial Services (HDFS). The Company operates in two segments: the Motorcycles &amp; Related Products (Motorcycles) and the Financial Services. The Motorcycles segment consists of HDMC, which designs, manufactures and sells at wholesale on-road Harley-Davidson motorcycles, as well as motorcycle parts, accessories, general merchandise and related services. The Company manufactures and sells at wholesale cruiser and touring motorcycles. The Financial Services segment consists of HDFS, which provides wholesale and retail financing and insurance-related programs to the Harley-Davidson dealers and their retail customers. HDFS is engaged in the business of financing and servicing wholesale inventory receivables and retail consumer loans for the purchase of Harley-Davidson motorcycles.</v>
    <v>4600</v>
    <v>New York Stock Exchange</v>
    <v>XNYS</v>
    <v>XNYS</v>
    <v>3700 W JUNEAU AVE, MILWAUKEE, WI, 53208-2818 US</v>
    <v>37.354999999999997</v>
    <v>2183</v>
    <v>Automobiles &amp; Auto Parts</v>
    <v>Stock</v>
    <v>44267.000000057815</v>
    <v>2184</v>
    <v>36.01</v>
    <v>5548414000</v>
    <v>HARLEY-DAVIDSON, INC.</v>
    <v>HARLEY-DAVIDSON, INC.</v>
    <v>36.369999999999997</v>
    <v>10336.129999999999</v>
    <v>36.19</v>
    <v>36.9</v>
    <v>37</v>
    <v>153313400</v>
    <v>HOG</v>
    <v>HARLEY-DAVIDSON, INC. (XNYS:HOG)</v>
    <v>1240902</v>
    <v>2474220</v>
    <v>1991</v>
  </rv>
  <rv s="4">
    <v>2185</v>
  </rv>
  <rv s="0">
    <v>https://www.bing.com/financeapi/forcetrigger?t=afi6cw&amp;q=XFRA%3aPAH3&amp;form=skydnc</v>
    <v>Learn more on Bing</v>
  </rv>
  <rv s="42">
    <v>en-US</v>
    <v>afi6cw</v>
    <v>268435456</v>
    <v>1</v>
    <v>Powered by Refinitiv</v>
    <v>118</v>
    <v>Porsche Automobil Holding SE (XFRA:PAH3)</v>
    <v>8</v>
    <v>119</v>
    <v>Finance</v>
    <v>12</v>
    <v>77.5</v>
    <v>28.48</v>
    <v>1.4383999999999999</v>
    <v>0</v>
    <v>0</v>
    <v>EUR</v>
    <v>Porsche Automobil Holding SE is a Germany-based holding company engaged in the automobile manufacture industry. The Company is engaged in the holding and managing of its investments in Volkswagen AG, through which the Company manages twelve motor brands from seven European countries: Volkswagen Passenger Cars, Audi, SEAT, Skoda, Bentley, Bugatti, Lamborghini, Porsche, Ducati, Volkswagen Commercial Vehicles, Scania and MAN. In addition, the Company is also active in parts distribution, after sales and invests in the automotive value chain, this comprises the spectrum of basic technologies geared to supporting the development and production process through to vehicle- and mobility-related services. The Company operates one wholly owned subsidiary, Porsche Beteiligung GmbH, and one majority owned subsidiary, Volkswagen AG.</v>
    <v>915</v>
    <v>Deutsche Boerse AG</v>
    <v>XFRA</v>
    <v>XFRA</v>
    <v>Porscheplatz 1, STUTTGART, BADEN-WUERTTEMBERG, 70435 DE</v>
    <v>77.5</v>
    <v>Automobiles &amp; Auto Parts</v>
    <v>Stock</v>
    <v>44266.791666666664</v>
    <v>2187</v>
    <v>75.760000000000005</v>
    <v>Porsche Automobil Holding SE</v>
    <v>Porsche Automobil Holding SE</v>
    <v>77.3</v>
    <v>17.62</v>
    <v>76.599999999999994</v>
    <v>76.599999999999994</v>
    <v>153125000</v>
    <v>PAH3</v>
    <v>Porsche Automobil Holding SE (XFRA:PAH3)</v>
    <v>1361</v>
  </rv>
  <rv s="4">
    <v>2188</v>
  </rv>
  <rv s="0">
    <v>https://www.bing.com/financeapi/forcetrigger?t=a2ekc7&amp;q=OTCM%3aDNZOF&amp;form=skydnc</v>
    <v>Learn more on Bing</v>
  </rv>
  <rv s="63">
    <v>en-US</v>
    <v>a2ekc7</v>
    <v>268435456</v>
    <v>1</v>
    <v>Powered by Refinitiv</v>
    <v>188</v>
    <v>DENSO CORPORATION (OTCM:DNZOF)</v>
    <v>8</v>
    <v>189</v>
    <v>Finance</v>
    <v>162</v>
    <v>66.290000000000006</v>
    <v>26.16</v>
    <v>1.4251</v>
    <v>-0.66</v>
    <v>-1.0436000000000001E-2</v>
    <v>USD</v>
    <v>DENSO Corporation is a supplier of automotive components. The powertrain system business manufactures and sells exhaust sensor, ignition coils and others. The electrification system business manufactures and sells starters, alternators, lithium-ion battery packs, electromechanical integrated two-system drive electric power steering and others. The electronic system business manufactures and sells engine control computers, body control computers, transmission control computers and others. The thermal system business manufactures and sells car air conditioner systems, seat air conditioners, engine cooling modules and others. The mobility system business manufactures and sells cockpit information systems, combination meters, head-up displays and others. The industrial equipment business manufactures and sells various robots, programmable controllers and others. The life-related equipment business manufactures and sells water heaters, residential air conditioners and others.</v>
    <v>170932</v>
    <v>OTC Markets</v>
    <v>OTCM</v>
    <v>OTCM</v>
    <v>1-1, Showa-cho, KARIYA-SHI, AICHI-KEN, 448-8661 JP</v>
    <v>62.58</v>
    <v>Automobiles &amp; Auto Parts</v>
    <v>Stock</v>
    <v>44264.048611111109</v>
    <v>2190</v>
    <v>62.58</v>
    <v>5558952000000</v>
    <v>DENSO CORPORATION</v>
    <v>DENSO CORPORATION</v>
    <v>62.58</v>
    <v>47.155299999999997</v>
    <v>63.24</v>
    <v>62.58</v>
    <v>65.97</v>
    <v>787944900</v>
    <v>DNZOF</v>
    <v>DENSO CORPORATION (OTCM:DNZOF)</v>
    <v>68</v>
    <v>1949</v>
  </rv>
  <rv s="4">
    <v>2191</v>
  </rv>
  <rv s="0">
    <v>https://www.bing.com/financeapi/forcetrigger?t=afnpvh&amp;q=XFRA%3aVOW3&amp;form=skydnc</v>
    <v>Learn more on Bing</v>
  </rv>
  <rv s="42">
    <v>en-US</v>
    <v>afnpvh</v>
    <v>268435456</v>
    <v>1</v>
    <v>Powered by Refinitiv</v>
    <v>118</v>
    <v>Volkswagen AG (XFRA:VOW3)</v>
    <v>8</v>
    <v>119</v>
    <v>Finance</v>
    <v>12</v>
    <v>198.24</v>
    <v>80</v>
    <v>1.3867</v>
    <v>0</v>
    <v>0</v>
    <v>EUR</v>
    <v>Volkswagen AG is a Germany-based company that manufactures and sells vehicles. It operates through four segments: Passenger Cars, which covers the development of vehicles and engines, the production and sale of passenger cars, and the corresponding genuine parts business; Commercial vehicles, which comprises the development, production and sale of light commercial vehicles, trucks and buses, the genuine parts business and related services; Power Engineering, which consists of the development and production of large-bore diesel engines, turbo compressors, industrial turbines and chemical reactor systems, the production of gear units, propulsion components and testing systems, and Financial Services, which comprises dealer and customer financing, leasing, banking and insurance activities, fleet management and mobility services. Its brand portfolio includes Volkswagen, Audi, SEAT, SKODA, Bentley, Bugatti, Lamborghini, Porsche, Ducati, Volkswagen Commercial Vehicles, Scania and MAN.</v>
    <v>635265</v>
    <v>Deutsche Boerse AG</v>
    <v>XFRA</v>
    <v>XFRA</v>
    <v>Berliner Ring 2, WOLFSBURG, NIEDERSACHSEN, 38440 DE</v>
    <v>198.2</v>
    <v>Automobiles &amp; Auto Parts</v>
    <v>Stock</v>
    <v>44266.791666666664</v>
    <v>2193</v>
    <v>191.8</v>
    <v>Volkswagen AG</v>
    <v>Volkswagen AG</v>
    <v>198.2</v>
    <v>23.55</v>
    <v>192.28</v>
    <v>192.28</v>
    <v>501295300</v>
    <v>VOW3</v>
    <v>Volkswagen AG (XFRA:VOW3)</v>
    <v>5064</v>
  </rv>
  <rv s="4">
    <v>2194</v>
  </rv>
  <rv s="0">
    <v>http://en.wikipedia.org/wiki/Kaman_Corporation</v>
    <v>Wikipedia</v>
  </rv>
  <rv s="1">
    <v>0</v>
    <v>2196</v>
  </rv>
  <rv s="2">
    <v>6</v>
    <v>https://www.bing.com/th?id=AMMS_de68a070088b8a2c8a91cdfbe0acb2e8&amp;qlt=95</v>
    <v>2197</v>
    <v>0</v>
    <v>https://www.bing.com/images/search?form=xlimg&amp;q=kaman+aircraft</v>
    <v>Image of KAMAN CORPORATION</v>
  </rv>
  <rv s="0">
    <v>https://www.bing.com/financeapi/forcetrigger?t=a1wea2&amp;q=XNYS%3aKAMN&amp;form=skydnc</v>
    <v>Learn more on Bing</v>
  </rv>
  <rv s="24">
    <v>en-US</v>
    <v>a1wea2</v>
    <v>268435456</v>
    <v>1</v>
    <v>Powered by Refinitiv</v>
    <v>66</v>
    <v>KAMAN CORPORATION (XNYS:KAMN)</v>
    <v>3</v>
    <v>67</v>
    <v>Finance</v>
    <v>58</v>
    <v>59.795000000000002</v>
    <v>29.375</v>
    <v>1.3791</v>
    <v>-0.54</v>
    <v>0</v>
    <v>-9.8379999999999995E-3</v>
    <v>0</v>
    <v>USD</v>
    <v>Kaman Corporation conducts business in the aerospace markets. The Company operates through its Aerospace segment. The Company's brands include KAflex, KAron and K-MAX. Aerospace segment produces and markets aircraft bearings and components; super precision, miniature ball bearings; metallic and composite aerostructures for commercial, military and general aviation fixed and rotary wing aircraft, and safe and arming solutions for missile and bomb systems for the United States and allied militaries. The segment also markets the design and supply of aftermarket parts to businesses performing MRO in aerospace markets; performs helicopter subcontract work; restores, modifies and supports its SH-2G Super Seasprite maritime helicopters; manufactures and supports its K-MAX manned and unmanned medium-to-heavy lift helicopters, and provides engineering design, analysis and certification services.</v>
    <v>3193</v>
    <v>New York Stock Exchange</v>
    <v>XNYS</v>
    <v>XNYS</v>
    <v>1332 BLUE HILLS AVE, PO BOX 1, BLOOMFIELD, CT, 06002 US</v>
    <v>55.74</v>
    <v>2198</v>
    <v>Machinery, Equipment &amp; Components</v>
    <v>Stock</v>
    <v>44266.884546875001</v>
    <v>2199</v>
    <v>53.96</v>
    <v>1522163000</v>
    <v>KAMAN CORPORATION</v>
    <v>KAMAN CORPORATION</v>
    <v>55.16</v>
    <v>0</v>
    <v>54.89</v>
    <v>54.35</v>
    <v>54.35</v>
    <v>27731150</v>
    <v>KAMN</v>
    <v>KAMAN CORPORATION (XNYS:KAMN)</v>
    <v>229815</v>
    <v>164399</v>
    <v>1945</v>
  </rv>
  <rv s="4">
    <v>2200</v>
  </rv>
  <rv s="0">
    <v>http://en.wikipedia.org/wiki/General_Motors</v>
    <v>Wikipedia</v>
  </rv>
  <rv s="1">
    <v>0</v>
    <v>2202</v>
  </rv>
  <rv s="2">
    <v>6</v>
    <v>https://www.bing.com/th?id=AMMS_9cc39e40a94d50e5116ca62277805929&amp;qlt=95</v>
    <v>2203</v>
    <v>0</v>
    <v>https://www.bing.com/images/search?form=xlimg&amp;q=general+motors</v>
    <v>Image of GENERAL MOTORS COMPANY</v>
  </rv>
  <rv s="0">
    <v>https://www.bing.com/financeapi/forcetrigger?t=a1tyrw&amp;q=XNYS%3aGM&amp;form=skydnc</v>
    <v>Learn more on Bing</v>
  </rv>
  <rv s="24">
    <v>en-US</v>
    <v>a1tyrw</v>
    <v>268435456</v>
    <v>1</v>
    <v>Powered by Refinitiv</v>
    <v>66</v>
    <v>GENERAL MOTORS COMPANY (XNYS:GM)</v>
    <v>3</v>
    <v>67</v>
    <v>Finance</v>
    <v>61</v>
    <v>57.17</v>
    <v>14.324999999999999</v>
    <v>1.3772</v>
    <v>-0.43</v>
    <v>5.1419999999999999E-3</v>
    <v>-7.5660000000000007E-3</v>
    <v>0.28999999999999998</v>
    <v>USD</v>
    <v>General Motors Company designs, builds and sells trucks, crossovers, cars and automobile parts worldwide. The Company provides automotive financing services through General Motors Financial Company, Inc. (GM Financial). GM North America (GMNA) and GM International (GMI) are its automotive segments. GMNA and GMI meets the demands of customers in North America with vehicles developed, manufactured and marketed under the Buick, Cadillac, Chevrolet, GMC and Holden brands. The Company's segments include GMNA, GMI, Cruise and GM Financial. The Company’s subsidiaries and business units include OnStar LLC, which provides vehicle connectivity services; Cruise LLC, which is in the development and commercialization of self-driving technology; GM Financial Co., is its finance subsidiary, and BrightDrop, which is developing an ecosystem and electrified products and services to help in first to last mile delivery operations.</v>
    <v>155000</v>
    <v>New York Stock Exchange</v>
    <v>XNYS</v>
    <v>XNYS</v>
    <v>300 Renaissance Center, DETROIT, MI, 48265-0001 US</v>
    <v>57.17</v>
    <v>2204</v>
    <v>Automobiles &amp; Auto Parts</v>
    <v>Stock</v>
    <v>44266.914161596877</v>
    <v>2205</v>
    <v>55.94</v>
    <v>81887080000</v>
    <v>GENERAL MOTORS COMPANY</v>
    <v>GENERAL MOTORS COMPANY</v>
    <v>56.87</v>
    <v>13.0326</v>
    <v>56.83</v>
    <v>56.4</v>
    <v>56.69</v>
    <v>1440913000</v>
    <v>GM</v>
    <v>GENERAL MOTORS COMPANY (XNYS:GM)</v>
    <v>20245072</v>
    <v>22615559</v>
    <v>2009</v>
  </rv>
  <rv s="4">
    <v>2206</v>
  </rv>
  <rv s="0">
    <v>https://www.bing.com/financeapi/forcetrigger?t=a2xqlh&amp;q=OTCM%3aSZKMF&amp;form=skydnc</v>
    <v>Learn more on Bing</v>
  </rv>
  <rv s="47">
    <v>en-US</v>
    <v>a2xqlh</v>
    <v>268435456</v>
    <v>1</v>
    <v>Powered by Refinitiv</v>
    <v>139</v>
    <v>SUZUKI MOTOR CORPORATION (OTCM:SZKMF)</v>
    <v>8</v>
    <v>140</v>
    <v>Finance</v>
    <v>87</v>
    <v>54.53</v>
    <v>20.85</v>
    <v>1.3711</v>
    <v>0.18</v>
    <v>4.0400000000000002E-3</v>
    <v>4.0569999999999998E-3</v>
    <v>0.18</v>
    <v>USD</v>
    <v>SUZUKI MOTOR CORPORATION is a Japan-based company mainly engaged in the manufacture and sale of automobile products. The Company operates in three business segments. The Four-wheel Vehicles segment is mainly engaged in the manufacture and sale of mini type automobiles, small type automobiles, general automobiles, welfare vehicles, automobile parts and accessories, as well as the provision of after-sales services and logistics services. The Two-wheel Vehicles segment is mainly engaged in the manufacture and sale of motorcycles, buggies, parts and accessories. The Marine and Other segment is engaged in the manufacture and sale of outboard motors, the sale of electric wheelchairs, as well as the sale of houses.</v>
    <v>68499</v>
    <v>OTC Markets</v>
    <v>OTCM</v>
    <v>OTCM</v>
    <v>300, Takatsuka-cho, Minami-ku, HAMAMATSU-SHI, SHIZUOKA-KEN, 432-8611 JP</v>
    <v>44.55</v>
    <v>Automobiles &amp; Auto Parts</v>
    <v>Stock</v>
    <v>44267.048611111109</v>
    <v>2208</v>
    <v>44.3</v>
    <v>2340575000000</v>
    <v>SUZUKI MOTOR CORPORATION</v>
    <v>SUZUKI MOTOR CORPORATION</v>
    <v>44.54</v>
    <v>17.0456</v>
    <v>44.37</v>
    <v>44.55</v>
    <v>44.73</v>
    <v>491098300</v>
    <v>SZKMF</v>
    <v>SUZUKI MOTOR CORPORATION (OTCM:SZKMF)</v>
    <v>5921</v>
    <v>1920</v>
  </rv>
  <rv s="4">
    <v>2209</v>
  </rv>
  <rv s="0">
    <v>https://www.bing.com/financeapi/forcetrigger?t=a1snf2&amp;q=XNYS%3aSTLA&amp;form=skydnc</v>
    <v>Learn more on Bing</v>
  </rv>
  <rv s="21">
    <v>en-US</v>
    <v>a1snf2</v>
    <v>268435456</v>
    <v>1</v>
    <v>Powered by Refinitiv</v>
    <v>56</v>
    <v>STELLANTIS N.V. (XNYS:STLA)</v>
    <v>8</v>
    <v>212</v>
    <v>Finance</v>
    <v>58</v>
    <v>18.355</v>
    <v>5.2445000000000004</v>
    <v>1.3084</v>
    <v>0.24</v>
    <v>-5.4609999999999999E-4</v>
    <v>1.3282E-2</v>
    <v>-0.01</v>
    <v>USD</v>
    <v>Stellantis N.V., formerly Fiat Chrysler Automobiles N.V., is an automaker and a mobility provider. The Company is engaged in designing, engineering, manufacturing, distributing and selling vehicles, components and production systems. The Company has industrial operations in more than 30 countries and sells its vehicles directly or through distributors and dealers in more than 130 countries. It designs, engineers, manufactures, distributes and sells vehicles for the mass-market under the Abarth, Alfa Romeo, Chrysler, Dodge, Fiat, Fiat Professional, Jeep, Lancia and Ram brands. In addition, the Company designs, manufactures, distributes and sells luxury vehicles under the Maserati brand. The Company's brand portfolio also includes Peugeot, Citroen, DS Automobiles, Opel and Vauxhall. It offers a wide variety of vehicle choices from luxury, premium and mainstream passenger vehicles to pickup trucks, sport utility vehicle (SUVs) and light commercial vehicles.</v>
    <v>189512</v>
    <v>New York Stock Exchange</v>
    <v>XNYS</v>
    <v>XNYS</v>
    <v>Singaporestraat 92-100, LIJNDEN, NOORD-HOLLAND, 1175 RA NL</v>
    <v>18.355</v>
    <v>Automobiles &amp; Auto Parts</v>
    <v>Stock</v>
    <v>44267.039299918753</v>
    <v>2211</v>
    <v>18.110499999999998</v>
    <v>46955020000</v>
    <v>STELLANTIS N.V.</v>
    <v>STELLANTIS N.V.</v>
    <v>18.309999999999999</v>
    <v>1034.6590000000001</v>
    <v>18.07</v>
    <v>18.309999999999999</v>
    <v>18.3</v>
    <v>3119935000</v>
    <v>STLA</v>
    <v>STELLANTIS N.V. (XNYS:STLA)</v>
    <v>4068576</v>
    <v>2828272</v>
    <v>2014</v>
  </rv>
  <rv s="4">
    <v>2212</v>
  </rv>
  <rv s="0">
    <v>http://en.wikipedia.org/wiki/Honda</v>
    <v>Wikipedia</v>
  </rv>
  <rv s="1">
    <v>0</v>
    <v>2214</v>
  </rv>
  <rv s="2">
    <v>6</v>
    <v>https://www.bing.com/th?id=AMMS_65638ce82d623bac8d564989d24bda28&amp;qlt=95</v>
    <v>2215</v>
    <v>0</v>
    <v>https://www.bing.com/images/search?form=xlimg&amp;q=honda</v>
    <v>Image of HONDA MOTOR CO., LTD.</v>
  </rv>
  <rv s="0">
    <v>https://www.bing.com/financeapi/forcetrigger?t=a1uqyc&amp;q=XNYS%3aHMC&amp;form=skydnc</v>
    <v>Learn more on Bing</v>
  </rv>
  <rv s="24">
    <v>en-US</v>
    <v>a1uqyc</v>
    <v>268435456</v>
    <v>1</v>
    <v>Powered by Refinitiv</v>
    <v>66</v>
    <v>HONDA MOTOR CO., LTD. (XNYS:HMC)</v>
    <v>3</v>
    <v>213</v>
    <v>Finance</v>
    <v>58</v>
    <v>30.21</v>
    <v>19.38</v>
    <v>1.2925</v>
    <v>-0.31</v>
    <v>2.7974000000000002E-2</v>
    <v>-1.034E-2</v>
    <v>0.83</v>
    <v>USD</v>
    <v>HONDA MOTOR CO., LTD. is a Japan-based company principally engaged in the motorcycle business, the automobile business, the financial service business and the power product business. The Company operates in four business segments. The Motorcycle segment provides motorcycles, all-terrain vehicles (ATVs), side-by-side vehicles. The Automobile segment provides automobiles and related parts. The Company produces a range of motorcycles, with engine displacement ranging from the 50 cubic centimeters class to the 1,800 cubic centimeters class. Its automobiles use gasoline engines of three, four or six cylinder, diesel engines, gasoline-electric hybrid systems and gasoline-electric plug-in hybrid systems. The Financial Service segment is engaged in the sales financing and leasing. The Power Product segment and Others segment provides power products and related parts.</v>
    <v>218674</v>
    <v>New York Stock Exchange</v>
    <v>XNYS</v>
    <v>XNYS</v>
    <v>2-1-1, Minami-Aoyama, MINATO-KU, TOKYO-TO, 107-8556 JP</v>
    <v>29.754999999999999</v>
    <v>2216</v>
    <v>Automobiles &amp; Auto Parts</v>
    <v>Stock</v>
    <v>44266.881944444445</v>
    <v>2217</v>
    <v>29.44</v>
    <v>5829177000000</v>
    <v>HONDA MOTOR CO., LTD.</v>
    <v>HONDA MOTOR CO., LTD.</v>
    <v>29.7</v>
    <v>12.753299999999999</v>
    <v>29.98</v>
    <v>29.67</v>
    <v>30.5</v>
    <v>1811428000</v>
    <v>HMC</v>
    <v>HONDA MOTOR CO., LTD. (XNYS:HMC)</v>
    <v>848766</v>
    <v>1058281</v>
    <v>1948</v>
  </rv>
  <rv s="4">
    <v>2218</v>
  </rv>
  <rv s="0">
    <v>https://www.bing.com/financeapi/forcetrigger?t=af5lim&amp;q=XFRA%3aBMW&amp;form=skydnc</v>
    <v>Learn more on Bing</v>
  </rv>
  <rv s="9">
    <v>en-US</v>
    <v>af5lim</v>
    <v>268435456</v>
    <v>1</v>
    <v>Powered by Refinitiv</v>
    <v>16</v>
    <v>Bayerische Motoren Werke AG (XFRA:BMW)</v>
    <v>8</v>
    <v>36</v>
    <v>Finance</v>
    <v>12</v>
    <v>94.47</v>
    <v>36.884999999999998</v>
    <v>1.2921</v>
    <v>0</v>
    <v>0</v>
    <v>EUR</v>
    <v>Bayerische Motoren Werke AG is a Germany-based automobile and motorcycle manufacturer. The Company divides its activities into four segments: Automotive, Motorcycles, Financial Services and Other Entities. The Automotive segment develops, manufactures, assembles and sells cars and off-road vehicles under the brands BMW, MINI and Rolls-Royce, as well as spare parts and accessories. The Motorcycles segment develops, manufactures, assembles and sells motorcycles, as well as spare parts and accessories. The Financial Services segment focuses on car leasing, multi-brand financing, fleet business, retail customer and dealer financing, customer deposit business and insurance activities. The Other Entities segment comprises other operating companies, such as BMW (UK) Investments Ltd, Bavaria Lloyd Reisebuero GmbH.</v>
    <v>133778</v>
    <v>Deutsche Boerse AG</v>
    <v>XFRA</v>
    <v>XFRA</v>
    <v>Petuelring 130, MUENCHEN, BAYERN, 80788 DE</v>
    <v>81.790000000000006</v>
    <v>Automobiles &amp; Auto Parts</v>
    <v>Stock</v>
    <v>44266.791666666664</v>
    <v>2220</v>
    <v>77.599999999999994</v>
    <v>52529030000</v>
    <v>Bayerische Motoren Werke AG</v>
    <v>Bayerische Motoren Werke AG</v>
    <v>81.31</v>
    <v>14.69</v>
    <v>77.81</v>
    <v>77.81</v>
    <v>658862500</v>
    <v>BMW</v>
    <v>Bayerische Motoren Werke AG (XFRA:BMW)</v>
    <v>7613</v>
  </rv>
  <rv s="4">
    <v>2221</v>
  </rv>
  <rv s="0">
    <v>https://www.bing.com/financeapi/forcetrigger?t=a1ul9c&amp;q=XNYS%3aHEI&amp;form=skydnc</v>
    <v>Learn more on Bing</v>
  </rv>
  <rv s="21">
    <v>en-US</v>
    <v>a1ul9c</v>
    <v>268435456</v>
    <v>1</v>
    <v>Powered by Refinitiv</v>
    <v>56</v>
    <v>HEICO CORPORATION (XNYS:HEI)</v>
    <v>8</v>
    <v>57</v>
    <v>Finance</v>
    <v>58</v>
    <v>141.31</v>
    <v>52.010100000000001</v>
    <v>1.2786999999999999</v>
    <v>0.32</v>
    <v>-9.3520000000000009E-3</v>
    <v>2.5430000000000001E-3</v>
    <v>-1.18</v>
    <v>USD</v>
    <v>HEICO Corporation is a manufacturer of jet engine and aircraft component replacement parts. The Company also manufactures various types of electronic equipment for the aviation, defense, space, industrial, medical, telecommunications and electronics industries. The Company operates through two segments: Flight Support Group (FSG) and Electronic Technologies Group (ETG). The Company also overhauls industrial pumps, motors and other hydraulic units with a focus on the support of legacy systems for the United States Navy. The FSG segment consists of HEICO Aerospace Holdings Corp. and HEICO Flight Support Corp. and their collective subsidiaries. The ETG segment consists of HEICO Electronic Technologies Corp. and its subsidiaries. Its subsidiary, Connect Tech Inc, designs and manufactures embedded computing solutions and offers both standard commercial products, as well as custom design services.</v>
    <v>5200</v>
    <v>New York Stock Exchange</v>
    <v>XNYS</v>
    <v>XNYS</v>
    <v>3000 Taft St, HOLLYWOOD, FL, 33021-4441 US</v>
    <v>127.8</v>
    <v>Aerospace &amp; Defense</v>
    <v>Stock</v>
    <v>44267.000000034372</v>
    <v>2223</v>
    <v>124.76</v>
    <v>16317110000</v>
    <v>HEICO CORPORATION</v>
    <v>HEICO CORPORATION</v>
    <v>126.19</v>
    <v>66.087400000000002</v>
    <v>125.86</v>
    <v>126.18</v>
    <v>125</v>
    <v>135261100</v>
    <v>HEI</v>
    <v>HEICO CORPORATION (XNYS:HEI)</v>
    <v>195253</v>
    <v>316009</v>
    <v>1993</v>
  </rv>
  <rv s="4">
    <v>2224</v>
  </rv>
  <rv s="0">
    <v>http://en.wikipedia.org/wiki/Allison_Transmission</v>
    <v>Wikipedia</v>
  </rv>
  <rv s="1">
    <v>0</v>
    <v>2226</v>
  </rv>
  <rv s="2">
    <v>6</v>
    <v>https://www.bing.com/th?id=AMMS_aa74d66439568126ff99c3d1e9c6f25e&amp;qlt=95</v>
    <v>2227</v>
    <v>0</v>
    <v>https://www.bing.com/images/search?form=xlimg&amp;q=allison+transmission</v>
    <v>Image of ALLISON TRANSMISSION HOLDINGS, INC.</v>
  </rv>
  <rv s="0">
    <v>https://www.bing.com/financeapi/forcetrigger?t=a1ncgh&amp;q=XNYS%3aALSN&amp;form=skydnc</v>
    <v>Learn more on Bing</v>
  </rv>
  <rv s="24">
    <v>en-US</v>
    <v>a1ncgh</v>
    <v>268435456</v>
    <v>1</v>
    <v>Powered by Refinitiv</v>
    <v>66</v>
    <v>ALLISON TRANSMISSION HOLDINGS, INC. (XNYS:ALSN)</v>
    <v>3</v>
    <v>67</v>
    <v>Finance</v>
    <v>58</v>
    <v>45.92</v>
    <v>26.15</v>
    <v>1.1954</v>
    <v>-0.4</v>
    <v>1.0632999999999998E-2</v>
    <v>-9.5740000000000009E-3</v>
    <v>0.44</v>
    <v>USD</v>
    <v>Allison Transmission Holdings, Inc. and its subsidiaries design and manufacture commercial and defense fully-automatic transmissions. The Company manufactures fully-automatic transmissions for medium- and heavy-duty commercial vehicles, and medium-and heavy-tactical United States defense vehicles. The Company's transmissions are used in a range of applications, including on-highway trucks (distribution, refuse, construction, fire and emergency), buses (primarily school, transit and hybrid-transit), motorhomes, off-highway vehicles and equipment (energy, mining and construction) and defense vehicles (wheeled and tracked). The Company's transmissions are sold under the Allison Transmission brand name and remanufactured transmissions are sold under the ReTran brand name. The Company has developed over 100 different models that were used in more than 2,500 different vehicle configurations and were compatible with over 500 combinations of engines, as of December 31, 2016.</v>
    <v>3300</v>
    <v>New York Stock Exchange</v>
    <v>XNYS</v>
    <v>XNYS</v>
    <v>1 Allison Way, INDIANAPOLIS, IN, 46222-3271 US</v>
    <v>42.23</v>
    <v>2228</v>
    <v>Machinery, Equipment &amp; Components</v>
    <v>Stock</v>
    <v>44267.000000057815</v>
    <v>2229</v>
    <v>41.26</v>
    <v>4677060000</v>
    <v>ALLISON TRANSMISSION HOLDINGS, INC.</v>
    <v>ALLISON TRANSMISSION HOLDINGS, INC.</v>
    <v>41.82</v>
    <v>15.904400000000001</v>
    <v>41.78</v>
    <v>41.38</v>
    <v>41.82</v>
    <v>111944900</v>
    <v>ALSN</v>
    <v>ALLISON TRANSMISSION HOLDINGS, INC. (XNYS:ALSN)</v>
    <v>765619</v>
    <v>1460122</v>
    <v>2007</v>
  </rv>
  <rv s="4">
    <v>2230</v>
  </rv>
  <rv s="0">
    <v>https://www.bing.com/financeapi/forcetrigger?t=a2hhp2&amp;q=OTCM%3aFUJHY&amp;form=skydnc</v>
    <v>Learn more on Bing</v>
  </rv>
  <rv s="32">
    <v>en-US</v>
    <v>a2hhp2</v>
    <v>268435456</v>
    <v>1</v>
    <v>Powered by Refinitiv</v>
    <v>85</v>
    <v>SUBARU CORPORATION (OTCM:FUJHY)</v>
    <v>8</v>
    <v>123</v>
    <v>Finance</v>
    <v>87</v>
    <v>12.484999999999999</v>
    <v>7.61</v>
    <v>1.1721999999999999</v>
    <v>0</v>
    <v>0</v>
    <v>0</v>
    <v>0</v>
    <v>USD</v>
    <v>SUBARU CORPORATION is a Japan-based company engaged in the manufacture of Subaru automobiles. The Company operates through two business segments. The Automobile segment is engaged in the manufacture, sale and repairing of mini cars, small cars, ordinary cars and their parts. The Aerospace segment is engaged in the manufacture, sale and repairing of aircraft, space-related equipment and parts. The Company is also engaged in real estate leasing business, the manufacture and sale of houses, as well as the provision of repair services of houses.</v>
    <v>35034</v>
    <v>OTC Markets</v>
    <v>OTCM</v>
    <v>OTCM</v>
    <v>Ebisu Subaru Bldg., 1-20-8, Ebisu, SHIBUYA-KU, TOKYO-TO, 150-8554 JP</v>
    <v>10</v>
    <v>Automobiles &amp; Auto Parts</v>
    <v>Stock</v>
    <v>44266.903635983595</v>
    <v>2232</v>
    <v>9.7899999999999991</v>
    <v>1652959000000</v>
    <v>SUBARU CORPORATION</v>
    <v>SUBARU CORPORATION</v>
    <v>10</v>
    <v>9.89</v>
    <v>9.89</v>
    <v>9.89</v>
    <v>769175800</v>
    <v>FUJHY</v>
    <v>SUBARU CORPORATION (OTCM:FUJHY)</v>
    <v>78592</v>
    <v>1945</v>
  </rv>
  <rv s="4">
    <v>2233</v>
  </rv>
  <rv s="0">
    <v>http://en.wikipedia.org/wiki/Monro_Muffler_Brake</v>
    <v>Wikipedia</v>
  </rv>
  <rv s="1">
    <v>150</v>
    <v>2235</v>
  </rv>
  <rv s="2">
    <v>6</v>
    <v>https://www.bing.com/th?id=AMMS_009cfdf4535ff7e46d590360a75f23cb&amp;qlt=95</v>
    <v>2236</v>
    <v>0</v>
    <v>https://www.bing.com/images/search?form=xlimg&amp;q=monro+muffler+brake</v>
    <v>Image of MONRO, INC.</v>
  </rv>
  <rv s="0">
    <v>https://www.bing.com/financeapi/forcetrigger?t=a1xtbh&amp;q=XNAS%3aMNRO&amp;form=skydnc</v>
    <v>Learn more on Bing</v>
  </rv>
  <rv s="24">
    <v>en-US</v>
    <v>a1xtbh</v>
    <v>268435456</v>
    <v>1</v>
    <v>Powered by Refinitiv</v>
    <v>66</v>
    <v>MONRO, INC. (XNAS:MNRO)</v>
    <v>3</v>
    <v>67</v>
    <v>Finance</v>
    <v>58</v>
    <v>70.828000000000003</v>
    <v>37.090600000000002</v>
    <v>1.1344000000000001</v>
    <v>-0.85</v>
    <v>0</v>
    <v>-1.238E-2</v>
    <v>0</v>
    <v>USD</v>
    <v>Monro, Inc., formerly Monro Muffler Brake, Inc., is engaged in the provision of automotive undercar repair and tire services in the United States. The Company provides a range of services on passenger cars, light trucks and vans for brakes; mufflers and exhaust systems, and steering, drive train, suspension and wheel alignment. It also offers tires and routine maintenance services, which include state inspections. It offers repair and replacement of parts. Its store provides a range of undercar repair services for brakes, steering, mufflers and exhaust systems, suspension and wheel alignment, as well as tire replacement and service. It also offers scheduled maintenance services in its stores where services are packaged and offered to consumers based upon the year, make, model and mileage of each specific vehicle. Its maintenance services include oil change services, heating and cooling system flush and fill service, fuel system service and a transmission flush and fill service.</v>
    <v>8184</v>
    <v>Nasdaq Stock Market</v>
    <v>XNAS</v>
    <v>XNAS</v>
    <v>200 HOLLEDER PKWY, ROCHESTER, NY, 14615-3808 US</v>
    <v>69.14</v>
    <v>2237</v>
    <v>Specialty Retailers</v>
    <v>Stock</v>
    <v>44266.887131318748</v>
    <v>2238</v>
    <v>67.06</v>
    <v>2295126000</v>
    <v>MONRO, INC.</v>
    <v>MONRO, INC.</v>
    <v>68.73</v>
    <v>124.73560000000001</v>
    <v>68.66</v>
    <v>67.81</v>
    <v>67.81</v>
    <v>33427410</v>
    <v>MNRO</v>
    <v>MONRO, INC. (XNAS:MNRO)</v>
    <v>276908</v>
    <v>261545</v>
    <v>1959</v>
  </rv>
  <rv s="4">
    <v>2239</v>
  </rv>
  <rv s="0">
    <v>https://www.bing.com/financeapi/forcetrigger?t=a1u2ec&amp;q=XNAS%3aGNTX&amp;form=skydnc</v>
    <v>Learn more on Bing</v>
  </rv>
  <rv s="21">
    <v>en-US</v>
    <v>a1u2ec</v>
    <v>268435456</v>
    <v>1</v>
    <v>Powered by Refinitiv</v>
    <v>56</v>
    <v>GENTEX CORPORATION (XNAS:GNTX)</v>
    <v>8</v>
    <v>57</v>
    <v>Finance</v>
    <v>58</v>
    <v>37.75</v>
    <v>19.48</v>
    <v>1.1137999999999999</v>
    <v>0.32</v>
    <v>0</v>
    <v>8.7670000000000005E-3</v>
    <v>0</v>
    <v>USD</v>
    <v>Gentex Corporation designs and manufactures 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 electrochromic technology to dim in proportion to the amount of headlight glare from trailing vehicle headlamps. Within this business segment, the Company also designs, develops and manufactures various electronics that are features to the interior and exterior automotive rearview mirrors, as well as interior visors, overhead consoles, and other locations in the vehicle. The Company ships its products to all of the automotive producing regions across the world, which it supports with various sales, engineering and distribution locations across the world.</v>
    <v>5303</v>
    <v>Nasdaq Stock Market</v>
    <v>XNAS</v>
    <v>XNAS</v>
    <v>600 N CENTENNIAL ST, ZEELAND, MI, 49464-1318 US</v>
    <v>37.125</v>
    <v>Automobiles &amp; Auto Parts</v>
    <v>Stock</v>
    <v>44266.903840010935</v>
    <v>2241</v>
    <v>36.659999999999997</v>
    <v>8893827000</v>
    <v>GENTEX CORPORATION</v>
    <v>GENTEX CORPORATION</v>
    <v>36.79</v>
    <v>26.0748</v>
    <v>36.5</v>
    <v>36.82</v>
    <v>36.82</v>
    <v>243666500</v>
    <v>GNTX</v>
    <v>GENTEX CORPORATION (XNAS:GNTX)</v>
    <v>960587</v>
    <v>1384663</v>
    <v>1974</v>
  </rv>
  <rv s="4">
    <v>2242</v>
  </rv>
  <rv s="0">
    <v>https://www.bing.com/financeapi/forcetrigger?t=a1tppr&amp;q=XNYS%3aGD&amp;form=skydnc</v>
    <v>Learn more on Bing</v>
  </rv>
  <rv s="21">
    <v>en-US</v>
    <v>a1tppr</v>
    <v>268435456</v>
    <v>1</v>
    <v>Powered by Refinitiv</v>
    <v>56</v>
    <v>GENERAL DYNAMICS CORPORATION (XNYS:GD)</v>
    <v>8</v>
    <v>57</v>
    <v>Finance</v>
    <v>58</v>
    <v>175.27</v>
    <v>100.55</v>
    <v>1.1074999999999999</v>
    <v>0.25</v>
    <v>0</v>
    <v>1.4499999999999999E-3</v>
    <v>0</v>
    <v>USD</v>
    <v>General Dynamics Corporation is a global aerospace and defense company. The Company offers a portfolio of products and services in business aviation; combat vehicles, weapons systems and munitions; information technology (IT) services and C4ISR (command, control, communications, computers, intelligence, surveillance and reconnaissance) solutions, and shipbuilding and ship repair. It operates through four business groups: Aerospace, Combat Systems, Information Systems and Technology, and Marine Systems. Its Aerospace group offers aircraft design; cockpit and cabin systems, and product service and support. Its Combat Systems group offers combat vehicles, weapons systems and munitions. The Information Systems and Technology group provides technologies, products and services in support of various programs. The Marine Systems group is a designer and builder of nuclear-powered submarines, surface combatants and auxiliary and combat-logistics ships.</v>
    <v>100700</v>
    <v>New York Stock Exchange</v>
    <v>XNYS</v>
    <v>XNYS</v>
    <v>11011 Sunset Hills Rd, RESTON, VA, 20190-5311 US</v>
    <v>174.45</v>
    <v>Aerospace &amp; Defense</v>
    <v>Stock</v>
    <v>44266.972820613279</v>
    <v>2244</v>
    <v>170.4</v>
    <v>49357760000</v>
    <v>GENERAL DYNAMICS CORPORATION</v>
    <v>GENERAL DYNAMICS CORPORATION</v>
    <v>171.28</v>
    <v>15.6937</v>
    <v>172.42</v>
    <v>172.67</v>
    <v>172.67</v>
    <v>286264700</v>
    <v>GD</v>
    <v>GENERAL DYNAMICS CORPORATION (XNYS:GD)</v>
    <v>1127849</v>
    <v>1278548</v>
    <v>1952</v>
  </rv>
  <rv s="4">
    <v>2245</v>
  </rv>
  <rv s="0">
    <v>https://www.bing.com/financeapi/forcetrigger?t=afqrf2&amp;q=XETR%3aBSP&amp;form=skydnc</v>
    <v>Learn more on Bing</v>
  </rv>
  <rv s="33">
    <v>en-US</v>
    <v>afqrf2</v>
    <v>268435456</v>
    <v>1</v>
    <v>Powered by Refinitiv</v>
    <v>88</v>
    <v>BAE SYSTEMS PLC (XETR:BSP)</v>
    <v>8</v>
    <v>114</v>
    <v>Finance</v>
    <v>12</v>
    <v>6.6580000000000004</v>
    <v>4.4550000000000001</v>
    <v>1.1012999999999999</v>
    <v>-0.12</v>
    <v>-2.027E-2</v>
    <v>EUR</v>
    <v>BAE Systems plc is a defense, aerospace and security company. The Company operates through five segments. The Electronic Systems segment consists of the Company's United States and United Kingdom-based electronics activities. The Cyber &amp; Intelligence segment consists of its United States-based Intelligence &amp; Security business and United Kingdom-based Applied Intelligence business, and covers the Company's cyber, secure government, and commercial and financial security activities. The Platforms &amp; Services (US) segment, with operations in the United States, United Kingdom and Sweden, produces combat vehicles, weapons and munitions. Air segment comprises the Company’s United Kingdom-based air activities for European and international markets, and United States programmes, and its businesses in Saudi Arabia and Australia, together with its interest in the MBDA Holdings SAS (MBDA) joint venture. Maritime segment comprises the Company’s United Kingdom-based maritime and land activities.</v>
    <v>88400</v>
    <v>Xetra</v>
    <v>XETR</v>
    <v>XETR</v>
    <v>Stirling Square, 6 Carlton Gardens, LONDON, UNITED KINGDOM-NA, SW1Y 5AD GB</v>
    <v>5.88</v>
    <v>Aerospace &amp; Defense</v>
    <v>Stock</v>
    <v>44266.81354166667</v>
    <v>2247</v>
    <v>5.8</v>
    <v>BAE SYSTEMS PLC</v>
    <v>BAE SYSTEMS PLC</v>
    <v>5.88</v>
    <v>12.72</v>
    <v>5.92</v>
    <v>5.8</v>
    <v>3219877000</v>
    <v>BSP</v>
    <v>BAE SYSTEMS PLC (XETR:BSP)</v>
    <v>12883</v>
    <v>1979</v>
  </rv>
  <rv s="4">
    <v>2248</v>
  </rv>
  <rv s="0">
    <v>https://www.bing.com/financeapi/forcetrigger?t=ae8w52&amp;q=XPAR%3aHO&amp;form=skydnc</v>
    <v>Learn more on Bing</v>
  </rv>
  <rv s="33">
    <v>en-US</v>
    <v>ae8w52</v>
    <v>268435456</v>
    <v>1</v>
    <v>Powered by Refinitiv</v>
    <v>88</v>
    <v>Thales SA (XPAR:HO)</v>
    <v>8</v>
    <v>114</v>
    <v>Finance</v>
    <v>12</v>
    <v>85.7</v>
    <v>52.5</v>
    <v>1.0757000000000001</v>
    <v>0.24</v>
    <v>2.8990000000000001E-3</v>
    <v>EUR</v>
    <v>Thales SA is a France-based technology company. It provides a wide range of solutions divided into three segments: Aerospace, Transport and Defense and Security. Aerospace provides onboard electronic equipment designed to increase flight safety and reliability, civil and military aircraft simulators, onboard connectivity and in-flight entertainment, onboard equipment and functions for aircraft piloting, navigation and control as well as equipment, payloads, satellites, systems and services for the space sector. Transport offers railway signaling, telecommunications, supervision systems and ticketing solutions. Defense and Security offers radio communications products, network and infrastructure systems, protection systems, critical information systems and cybersecurity. It operates globally.</v>
    <v>82605</v>
    <v>Euronext Paris</v>
    <v>XPAR</v>
    <v>XPAR</v>
    <v>Tour Carpe Diem 31 place des Corolles, COURBEVOIE, ILE-DE-FRANCE, 92400 FR</v>
    <v>83.46</v>
    <v>Aerospace &amp; Defense</v>
    <v>Stock</v>
    <v>44266.708333333336</v>
    <v>2250</v>
    <v>82.52</v>
    <v>Thales SA</v>
    <v>Thales SA</v>
    <v>83.16</v>
    <v>36.558999999999997</v>
    <v>82.8</v>
    <v>83.04</v>
    <v>213366000</v>
    <v>HO</v>
    <v>Thales SA (XPAR:HO)</v>
    <v>275332</v>
    <v>1949</v>
  </rv>
  <rv s="4">
    <v>2251</v>
  </rv>
  <rv s="0">
    <v>https://www.bing.com/financeapi/forcetrigger?t=a1p252&amp;q=XNYS%3aBWXT&amp;form=skydnc</v>
    <v>Learn more on Bing</v>
  </rv>
  <rv s="21">
    <v>en-US</v>
    <v>a1p252</v>
    <v>268435456</v>
    <v>1</v>
    <v>Powered by Refinitiv</v>
    <v>56</v>
    <v>BWX TECHNOLOGIES, INC. (XNYS:BWXT)</v>
    <v>8</v>
    <v>57</v>
    <v>Finance</v>
    <v>58</v>
    <v>65.599999999999994</v>
    <v>40.4</v>
    <v>0.99939999999999996</v>
    <v>0.87</v>
    <v>0</v>
    <v>1.4255E-2</v>
    <v>0</v>
    <v>USD</v>
    <v>BWX Technologies, Inc. is a manufacturer of nuclear components and a service provider. Its businesses focus on the design, engineering and manufacture of precision naval nuclear components, reactors and nuclear fuel for the United States Government. Its segments are Nuclear Operations Group, Nuclear Services Group and Nuclear Power Group. It provides nuclear materials processing and environmental site restoration services, as well as a range of products and services to customers in the nuclear power industry. Its Nuclear Operations segment engineers, designs and manufactures precision naval nuclear components and reactors for the United States Department of Energy, National Nuclear Security Administration's (NNSA) Naval Nuclear Propulsion Program. The Nuclear Services segment provides various services to the United States Government. Its Nuclear Power segment designs, licenses, manufactures and delivers heat exchangers and other auxiliary equipment.</v>
    <v>6700</v>
    <v>New York Stock Exchange</v>
    <v>XNYS</v>
    <v>XNYS</v>
    <v>800 Main St Ste 4, LYNCHBURG, VA, 24504-1533 US</v>
    <v>62.71</v>
    <v>Aerospace &amp; Defense</v>
    <v>Stock</v>
    <v>44267.000000068751</v>
    <v>2253</v>
    <v>60.774999999999999</v>
    <v>5797448000</v>
    <v>BWX TECHNOLOGIES, INC.</v>
    <v>BWX TECHNOLOGIES, INC.</v>
    <v>61.09</v>
    <v>21.247499999999999</v>
    <v>61.03</v>
    <v>61.9</v>
    <v>61.9</v>
    <v>94993410</v>
    <v>BWXT</v>
    <v>BWX TECHNOLOGIES, INC. (XNYS:BWXT)</v>
    <v>332162</v>
    <v>557714</v>
    <v>2010</v>
  </rv>
  <rv s="4">
    <v>2254</v>
  </rv>
  <rv s="0">
    <v>http://en.wikipedia.org/wiki/Toyota</v>
    <v>Wikipedia</v>
  </rv>
  <rv s="1">
    <v>0</v>
    <v>2256</v>
  </rv>
  <rv s="2">
    <v>6</v>
    <v>https://www.bing.com/th?id=AMMS_c3c82226837a7f8e421b8ae43b929306&amp;qlt=95</v>
    <v>2257</v>
    <v>0</v>
    <v>https://www.bing.com/images/search?form=xlimg&amp;q=toyota</v>
    <v>Image of TOYOTA MOTOR CORPORATION</v>
  </rv>
  <rv s="0">
    <v>https://www.bing.com/financeapi/forcetrigger?t=a24bh7&amp;q=XNYS%3aTM&amp;form=skydnc</v>
    <v>Learn more on Bing</v>
  </rv>
  <rv s="24">
    <v>en-US</v>
    <v>a24bh7</v>
    <v>268435456</v>
    <v>1</v>
    <v>Powered by Refinitiv</v>
    <v>66</v>
    <v>TOYOTA MOTOR CORPORATION (XNYS:TM)</v>
    <v>3</v>
    <v>213</v>
    <v>Finance</v>
    <v>61</v>
    <v>163.3699</v>
    <v>108.01</v>
    <v>0.98199999999999998</v>
    <v>-1.62</v>
    <v>-1.8629999999999999E-3</v>
    <v>-1.0666E-2</v>
    <v>-0.28000000000000003</v>
    <v>USD</v>
    <v>TOYOTA MOTOR CORPORATION is a Japan-based company engaged in the automobile business, finance business and other businesses. The Automobile segment is engaged in the design, manufacture and sale of sedans, minivans, 2box, sports utility vehicles, trucks and related vehicles, as well as related parts and products. The Finance segment is engaged in finance and vehicle leasing business. The Other segment is engaged in the design, manufacture and sale of houses, as well as conduct information communication business. The Company is also engaged in the control of manufacturing and sales companies, as well as public relations and research activities business in North American and Europe by subsidiaries.</v>
    <v>359542</v>
    <v>New York Stock Exchange</v>
    <v>XNYS</v>
    <v>XNYS</v>
    <v>1, Toyota-cho, TOYOTA-SHI, AICHI-KEN, 471-8571 JP</v>
    <v>151.27000000000001</v>
    <v>2258</v>
    <v>Automobiles &amp; Auto Parts</v>
    <v>Stock</v>
    <v>44267.039790867966</v>
    <v>2259</v>
    <v>149.5</v>
    <v>26521640000000</v>
    <v>TOYOTA MOTOR CORPORATION</v>
    <v>TOYOTA MOTOR CORPORATION</v>
    <v>149.91999999999999</v>
    <v>14.346399999999999</v>
    <v>151.88</v>
    <v>150.26</v>
    <v>149.97999999999999</v>
    <v>3262998000</v>
    <v>TM</v>
    <v>TOYOTA MOTOR CORPORATION (XNYS:TM)</v>
    <v>498414</v>
    <v>421245</v>
    <v>1937</v>
  </rv>
  <rv s="4">
    <v>2260</v>
  </rv>
  <rv s="0">
    <v>https://www.bing.com/financeapi/forcetrigger?t=a1uozr&amp;q=XNYS%3aHII&amp;form=skydnc</v>
    <v>Learn more on Bing</v>
  </rv>
  <rv s="21">
    <v>en-US</v>
    <v>a1uozr</v>
    <v>268435456</v>
    <v>1</v>
    <v>Powered by Refinitiv</v>
    <v>56</v>
    <v>HUNTINGTON INGALLS INDUSTRIES, INC. (XNYS:HII)</v>
    <v>8</v>
    <v>57</v>
    <v>Finance</v>
    <v>58</v>
    <v>209.95500000000001</v>
    <v>136.44</v>
    <v>0.97709999999999997</v>
    <v>2.0499999999999998</v>
    <v>-5.9499999999999996E-3</v>
    <v>1.0912E-2</v>
    <v>-1.1299999999999999</v>
    <v>USD</v>
    <v>Huntington Ingalls Industries, Inc. is a military shipbuilding company and a provider of professional services to partners in government and industry. The Company's business consists of the design, construction, repair and maintenance of nuclear-powered ships and non-nuclear ships for the United States Navy and coastal defense surface ships for the United States Coast Guard, as well as the refueling and overhaul and inactivation of nuclear-powered ships for the United States Navy. It operates through three segments: Ingalls Shipbuilding (Ingalls), Newport News Shipbuilding (Newport News) and Technical Solutions. Its Ingalls segment includes its non-nuclear ship design, construction, repair and maintenance businesses. Its Newport News includes all of its nuclear ship design, construction, overhaul, refueling, and repair and maintenance businesses. Its Technical Solutions segment provides a range of professional services to the governmental and energy markets.</v>
    <v>42000</v>
    <v>New York Stock Exchange</v>
    <v>XNYS</v>
    <v>XNYS</v>
    <v>4101 Washington Ave, 909-7, 7J2, NEWPORT NEWS, VA, 23607-2734 US</v>
    <v>190.58</v>
    <v>Aerospace &amp; Defense</v>
    <v>Stock</v>
    <v>44266.992110983592</v>
    <v>2262</v>
    <v>186.75</v>
    <v>7573907000</v>
    <v>HUNTINGTON INGALLS INDUSTRIES, INC.</v>
    <v>HUNTINGTON INGALLS INDUSTRIES, INC.</v>
    <v>187.22</v>
    <v>11.095599999999999</v>
    <v>187.86</v>
    <v>189.91</v>
    <v>188.78</v>
    <v>40316760</v>
    <v>HII</v>
    <v>HUNTINGTON INGALLS INDUSTRIES, INC. (XNYS:HII)</v>
    <v>391393</v>
    <v>431741</v>
    <v>2010</v>
  </rv>
  <rv s="4">
    <v>2263</v>
  </rv>
  <rv s="0">
    <v>https://www.bing.com/financeapi/forcetrigger?t=a1xxbh&amp;q=XNAS%3aMRCY&amp;form=skydnc</v>
    <v>Learn more on Bing</v>
  </rv>
  <rv s="21">
    <v>en-US</v>
    <v>a1xxbh</v>
    <v>268435456</v>
    <v>1</v>
    <v>Powered by Refinitiv</v>
    <v>56</v>
    <v>MERCURY SYSTEMS, INC. (XNAS:MRCY)</v>
    <v>8</v>
    <v>57</v>
    <v>Finance</v>
    <v>61</v>
    <v>96.29</v>
    <v>52.24</v>
    <v>0.96379999999999999</v>
    <v>-0.05</v>
    <v>2.2780000000000001E-3</v>
    <v>-7.5870000000000006E-4</v>
    <v>0.15</v>
    <v>USD</v>
    <v>Mercury Systems, Inc. is a commercial provider of secure processing subsystems designed and made in the United States. The Company's solutions support a range of defense and intelligence programs. Its technologies include embedded processing modules and subsystems, radio frequency (RF) and microwave multi-function assemblies, as well as subsystems, and RF and microwave components. It designs and builds RF and microwave components and subsystems for the electronic warfare (EW), signals intelligence (SIGINT) and other communications requirements and applications. It offers analyst services and systems engineering support, consulting, maintenance and other support, testing and installation. It designs, markets and sells software and middleware environments for the development and execution of signal and image processing applications on a range of heterogeneous and multi-computing platforms. It also offers solutions in mission computing, safety-critical avionics and platform management.</v>
    <v>2376</v>
    <v>Nasdaq Stock Market</v>
    <v>XNAS</v>
    <v>XNAS</v>
    <v>50 Minuteman Rd, ANDOVER, MA, 01810-1008 US</v>
    <v>67.180000000000007</v>
    <v>Aerospace &amp; Defense</v>
    <v>Stock</v>
    <v>44266.875973946095</v>
    <v>2265</v>
    <v>65.739999999999995</v>
    <v>3699760000</v>
    <v>MERCURY SYSTEMS, INC.</v>
    <v>MERCURY SYSTEMS, INC.</v>
    <v>66.42</v>
    <v>45.902299999999997</v>
    <v>65.900000000000006</v>
    <v>65.849999999999994</v>
    <v>66</v>
    <v>56142030</v>
    <v>MRCY</v>
    <v>MERCURY SYSTEMS, INC. (XNAS:MRCY)</v>
    <v>268456</v>
    <v>509255</v>
    <v>1981</v>
  </rv>
  <rv s="4">
    <v>2266</v>
  </rv>
  <rv s="0">
    <v>http://it.wikipedia.org/wiki/Lockheed_Martin</v>
    <v>Wikipedia</v>
  </rv>
  <rv s="1">
    <v>0</v>
    <v>2268</v>
  </rv>
  <rv s="2">
    <v>6</v>
    <v>https://www.bing.com/th?id=AMMS_bd5262d682934f83e02c4cfc584ce6d3&amp;qlt=95</v>
    <v>2269</v>
    <v>0</v>
    <v>https://www.bing.com/images/search?form=xlimg&amp;q=lockheed+martin</v>
    <v>Image of LOCKHEED MARTIN CORPORATION</v>
  </rv>
  <rv s="0">
    <v>https://www.bing.com/financeapi/forcetrigger?t=a1wzw7&amp;q=XNYS%3aLMT&amp;form=skydnc</v>
    <v>Learn more on Bing</v>
  </rv>
  <rv s="24">
    <v>en-US</v>
    <v>a1wzw7</v>
    <v>268435456</v>
    <v>1</v>
    <v>Powered by Refinitiv</v>
    <v>66</v>
    <v>LOCKHEED MARTIN CORPORATION (XNYS:LMT)</v>
    <v>3</v>
    <v>67</v>
    <v>Finance</v>
    <v>58</v>
    <v>417.62</v>
    <v>266.11</v>
    <v>0.96330000000000005</v>
    <v>-1.1100000000000001</v>
    <v>2.5900000000000003E-3</v>
    <v>-3.2569999999999999E-3</v>
    <v>0.88</v>
    <v>USD</v>
    <v>Lockheed Martin Corporation is a security and aerospace company. The Company operates through four segments. Aeronautics segment is engaged in the research, design, development, manufacture, integration, sustainment, support and upgrade of military aircraft, including combat and air mobility aircraft, unmanned air vehicles and related technologies. Missiles and Fire Control segment provides air and missile defense systems; fire control systems; manned and unmanned ground vehicles, and energy management solutions. Rotary and Mission Systems segment provides design, manufacture, service and support for a range of military and civil helicopters; mission systems and sensors for rotary and fixed-wing aircraft; simulation and training services, and unmanned systems and technologies, among others. Space Systems segment is engaged in the research and development, design, engineering and production of satellites, strategic and defensive missile systems and space transportation systems.</v>
    <v>114000</v>
    <v>New York Stock Exchange</v>
    <v>XNYS</v>
    <v>XNYS</v>
    <v>6801 ROCKLEDGE DR, BETHESDA, MD, 20817-1803 US</v>
    <v>343.63</v>
    <v>2270</v>
    <v>Aerospace &amp; Defense</v>
    <v>Stock</v>
    <v>44267.041234582815</v>
    <v>2271</v>
    <v>338.46</v>
    <v>95470450000</v>
    <v>LOCKHEED MARTIN CORPORATION</v>
    <v>LOCKHEED MARTIN CORPORATION</v>
    <v>341</v>
    <v>13.8704</v>
    <v>340.84</v>
    <v>339.73</v>
    <v>340.61</v>
    <v>280103400</v>
    <v>LMT</v>
    <v>LOCKHEED MARTIN CORPORATION (XNYS:LMT)</v>
    <v>1673477</v>
    <v>1858028</v>
    <v>1994</v>
  </rv>
  <rv s="4">
    <v>2272</v>
  </rv>
  <rv s="0">
    <v>https://www.bing.com/financeapi/forcetrigger?t=bvmurw&amp;q=OTCM%3aMTSUY&amp;form=skydnc</v>
    <v>Learn more on Bing</v>
  </rv>
  <rv s="71">
    <v>en-US</v>
    <v>bvmurw</v>
    <v>268435456</v>
    <v>1</v>
    <v>Powered by Refinitiv</v>
    <v>214</v>
    <v>Mitsubishi Corporation (OTCM:MTSUY)</v>
    <v>8</v>
    <v>215</v>
    <v>Finance</v>
    <v>0.92769999999999997</v>
    <v>USD</v>
    <v>Mitsubishi Corporation manufactures and markets a range of products, including energy, metals, machinery, chemicals and living essentials. The Company operates in seven business segments include Global Environment Infrastructure segment, which engages in business related electricity, water, transportation and others; New Industrial Finance segment, which engages in corporate investment, leasing, real estate and urban development and others; Energy segment, which engages in natural gas, oil production development business, liquefied natural gas (LNG) business and others; Metal segment, which engages in trading, development and investment in the fields, including steel products; Machinery segment, which handles sales, finance and logistics across various sectors in which it also invests; Chemical segment, which trades chemical products in a range of fields; Life Industry segment, which provides products and services, develops businesses and invests in various fields.</v>
    <v>86098</v>
    <v>OTC Markets</v>
    <v>OTCM</v>
    <v>OTCM</v>
    <v>2F, Marunouchi Park Bldg., 2-6-1, Marunouchi, CHIYODA-KU, TOKYO-TO, 100-8086 JP</v>
    <v>Diversified Industrial Goods Wholesale</v>
    <v>Stock</v>
    <v>2274</v>
    <v>Mitsubishi Corporation</v>
    <v>Mitsubishi Corporation</v>
    <v>1485723000</v>
    <v>MTSUY</v>
    <v>Mitsubishi Corporation (OTCM:MTSUY)</v>
    <v>1950</v>
  </rv>
  <rv s="4">
    <v>2275</v>
  </rv>
  <rv s="0">
    <v>https://www.bing.com/financeapi/forcetrigger?t=a1nk27&amp;q=XNAS%3aSWBI&amp;form=skydnc</v>
    <v>Learn more on Bing</v>
  </rv>
  <rv s="21">
    <v>en-US</v>
    <v>a1nk27</v>
    <v>268435456</v>
    <v>1</v>
    <v>Powered by Refinitiv</v>
    <v>56</v>
    <v>SMITH &amp; WESSON BRANDS, INC. (XNAS:SWBI)</v>
    <v>8</v>
    <v>57</v>
    <v>Finance</v>
    <v>58</v>
    <v>23.57</v>
    <v>4.2397</v>
    <v>0.92200000000000004</v>
    <v>0.18</v>
    <v>-5.2769999999999996E-3</v>
    <v>9.5899999999999996E-3</v>
    <v>-0.1</v>
    <v>USD</v>
    <v>Smith &amp; Wesson Brands, Inc., formerly American Outdoor Brands Corporation, is a manufacturer of firearms products. The Company’s segment includes the Firearms. The Firearms segment manufactures handgun, long gun, and suppressor products sold under the Smith &amp; Wesson, M&amp;P, Thompson/Center Arms brands, and Gemtech. The Company also provides manufacturing services including forging, machining, and precision plastic injection molding services.</v>
    <v>1970</v>
    <v>Nasdaq Stock Market</v>
    <v>XNAS</v>
    <v>XNAS</v>
    <v>2100 Roosevelt Ave, SPRINGFIELD, MA, 01104-1606 US</v>
    <v>19.37</v>
    <v>Leisure Products</v>
    <v>Stock</v>
    <v>44267.033432198441</v>
    <v>2277</v>
    <v>18.57</v>
    <v>999487100</v>
    <v>SMITH &amp; WESSON BRANDS, INC.</v>
    <v>SMITH &amp; WESSON BRANDS, INC.</v>
    <v>18.96</v>
    <v>12.193300000000001</v>
    <v>18.77</v>
    <v>18.95</v>
    <v>18.850000000000001</v>
    <v>53249180</v>
    <v>SWBI</v>
    <v>SMITH &amp; WESSON BRANDS, INC. (XNAS:SWBI)</v>
    <v>2341771</v>
    <v>1964271</v>
    <v>1991</v>
  </rv>
  <rv s="4">
    <v>2278</v>
  </rv>
  <rv s="0">
    <v>https://www.bing.com/financeapi/forcetrigger?t=ab514c&amp;q=XTSX%3aPA&amp;form=skydnc</v>
    <v>Learn more on Bing</v>
  </rv>
  <rv s="39">
    <v>en-US</v>
    <v>ab514c</v>
    <v>268435456</v>
    <v>1</v>
    <v>Powered by Refinitiv</v>
    <v>106</v>
    <v>Palamina Corp. (XTSX:PA)</v>
    <v>8</v>
    <v>216</v>
    <v>Finance</v>
    <v>21</v>
    <v>0.34</v>
    <v>8.5000000000000006E-2</v>
    <v>0.90269999999999995</v>
    <v>-2.5000000000000001E-2</v>
    <v>-0.11627900000000001</v>
    <v>CAD</v>
    <v>Palamina Corp. is a Canada-based exploration stage company. The Company is a pure gold exploration company preparing for its inaugural drilling campaign on its high-grade Coasa Gold Project in south eastern Peru. The Company explores primarily for gold and silver. Palamina has participation in five gold projects in south-eastern Peru in the Puno Orogenic Gold Belt (POGB). The Company’s projects include Coasa Gold Project, Bendi Gold Project, Cori Gold Project, Orco Gold Project and Lagos Silver Copper Project. The Coasa Gold Project is located in the area near the town of Usicayos which is 150-kilometer (km) north of the city of Juliaca via paved and gravel roads. The Bendi Gold Project is in POGB in south-eastern Peru. The Lagos Silver Copper Project cover series of high-grade silver copper veins in the historic Santa Rosa mine area on the south west end of the Santa Lucia district.</v>
    <v>TSX Venture Exchange</v>
    <v>XTSX</v>
    <v>XTSX</v>
    <v>145 King Street West, Suite 2870, TORONTO, CA, M5H 1J8 CA</v>
    <v>0.21</v>
    <v>Metals &amp; Mining</v>
    <v>Stock</v>
    <v>44266.732233796298</v>
    <v>2280</v>
    <v>0.19</v>
    <v>9736240</v>
    <v>Palamina Corp.</v>
    <v>Palamina Corp.</v>
    <v>0.21</v>
    <v>0.215</v>
    <v>0.19</v>
    <v>45284840</v>
    <v>PA</v>
    <v>Palamina Corp. (XTSX:PA)</v>
    <v>45955</v>
    <v>2015</v>
  </rv>
  <rv s="4">
    <v>2281</v>
  </rv>
  <rv s="0">
    <v>https://www.bing.com/financeapi/forcetrigger?t=a2agf2&amp;q=OTCM%3aBRDCF&amp;form=skydnc</v>
    <v>Learn more on Bing</v>
  </rv>
  <rv s="33">
    <v>en-US</v>
    <v>a2agf2</v>
    <v>268435456</v>
    <v>1</v>
    <v>Powered by Refinitiv</v>
    <v>88</v>
    <v>BRIDGESTONE CORPORATION (OTCM:BRDCF)</v>
    <v>8</v>
    <v>89</v>
    <v>Finance</v>
    <v>12</v>
    <v>54.66</v>
    <v>27.9</v>
    <v>0.89959999999999996</v>
    <v>0.3</v>
    <v>7.463E-3</v>
    <v>USD</v>
    <v>BRIDGESTONE CORPORATION is a Japan-based company principally engaged in the tire business. The Company operates its business through two business segments. Tire segment is involved in the provision of tire tubes for passenger cars, trucks, buses, construction and mining vehicles, industrial vehicles, agricultural machinery, aircraft and motorcycles. The Segment also provides tire related products, retread materials and related technologies, automobile maintenance and repair services, as well as tire raw materials. Diversification segment provides chemical products, such as automobile related parts, urethane foam and related goods, electronic precision parts, industrial materials related goods and building materials related products, roofing materials, as well as sports goods, such as golf balls and golf clubs. The Segment also provides bicycles and bicycle-related products and conducts finance business.</v>
    <v>143589</v>
    <v>OTC Markets</v>
    <v>OTCM</v>
    <v>OTCM</v>
    <v>20F-24F, Tokyo Square Garden, 3-1-1, Kyobashi, CHUO-KU, TOKYO-TO, 104-8340 JP</v>
    <v>40.5</v>
    <v>Automobiles &amp; Auto Parts</v>
    <v>Stock</v>
    <v>44266.048611111109</v>
    <v>2283</v>
    <v>40.5</v>
    <v>BRIDGESTONE CORPORATION</v>
    <v>BRIDGESTONE CORPORATION</v>
    <v>40.5</v>
    <v>44.9452</v>
    <v>40.200000000000003</v>
    <v>40.5</v>
    <v>713698200</v>
    <v>BRDCF</v>
    <v>BRIDGESTONE CORPORATION (OTCM:BRDCF)</v>
    <v>2900</v>
    <v>1931</v>
  </rv>
  <rv s="4">
    <v>2284</v>
  </rv>
  <rv s="0">
    <v>http://en.wikipedia.org/wiki/Harris_Corporation</v>
    <v>Wikipedia</v>
  </rv>
  <rv s="1">
    <v>0</v>
    <v>2286</v>
  </rv>
  <rv s="2">
    <v>6</v>
    <v>https://www.bing.com/th?id=AMMS_ae60ae46af6e7edfb53fc0eb119d061b&amp;qlt=95</v>
    <v>2287</v>
    <v>0</v>
    <v>https://www.bing.com/images/search?form=xlimg&amp;q=harris+corporation</v>
    <v>Image of L3HARRIS TECHNOLOGIES, INC.</v>
  </rv>
  <rv s="0">
    <v>https://www.bing.com/financeapi/forcetrigger?t=a1uvar&amp;q=XNYS%3aLHX&amp;form=skydnc</v>
    <v>Learn more on Bing</v>
  </rv>
  <rv s="24">
    <v>en-US</v>
    <v>a1uvar</v>
    <v>268435456</v>
    <v>1</v>
    <v>Powered by Refinitiv</v>
    <v>66</v>
    <v>L3HARRIS TECHNOLOGIES, INC. (XNYS:LHX)</v>
    <v>3</v>
    <v>67</v>
    <v>Finance</v>
    <v>58</v>
    <v>209.77</v>
    <v>142.01</v>
    <v>0.86460000000000004</v>
    <v>-1.72</v>
    <v>-2.656E-4</v>
    <v>-9.0539999999999995E-3</v>
    <v>-0.05</v>
    <v>USD</v>
    <v>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v>
    <v>48000</v>
    <v>New York Stock Exchange</v>
    <v>XNYS</v>
    <v>XNYS</v>
    <v>1025 W Nasa Blvd, MELBOURNE, FL, 32919-0001 US</v>
    <v>190.06</v>
    <v>2288</v>
    <v>Aerospace &amp; Defense</v>
    <v>Stock</v>
    <v>44267.000000057815</v>
    <v>2289</v>
    <v>186.2</v>
    <v>39261010000</v>
    <v>L3HARRIS TECHNOLOGIES, INC.</v>
    <v>L3HARRIS TECHNOLOGIES, INC.</v>
    <v>188.5</v>
    <v>36.207099999999997</v>
    <v>189.97</v>
    <v>188.25</v>
    <v>188.2</v>
    <v>205565800</v>
    <v>LHX</v>
    <v>L3HARRIS TECHNOLOGIES, INC. (XNYS:LHX)</v>
    <v>1385506</v>
    <v>1262128</v>
    <v>1926</v>
  </rv>
  <rv s="4">
    <v>2290</v>
  </rv>
  <rv s="0">
    <v>https://www.bing.com/financeapi/forcetrigger?t=aocrim&amp;q=XLON%3aQQ.&amp;form=skydnc</v>
    <v>Learn more on Bing</v>
  </rv>
  <rv s="8">
    <v>en-US</v>
    <v>aocrim</v>
    <v>268435456</v>
    <v>1</v>
    <v>Powered by Refinitiv</v>
    <v>13</v>
    <v>QINETIQ GROUP PLC (XLON:QQ.)</v>
    <v>8</v>
    <v>14</v>
    <v>Finance</v>
    <v>15</v>
    <v>345.4</v>
    <v>232.8</v>
    <v>0.85150000000000003</v>
    <v>1.6012</v>
    <v>5.0480000000000004E-3</v>
    <v>GBp</v>
    <v>QinetiQ Group plc is a science and engineering company operating in the defense, security and aerospace markets. The Company's segments include EMEA Services and Global Products. The EMEA Services segment provides technical assurance, test and evaluation, and training services. It provides research and advice in specialist areas, such as concept of command, control, communications, computers, intelligence, surveillance and reconnaissance, weapons and energetics, cyber security and procurement advisory services. The Global Products segment delivers solutions and undertakes contract-funded research and development, developing intellectual property in partnership with customers and through internal funding. It offers advice, services and technology-based products. Its customers include government organizations, including defense departments, as well as international customers. The Company operates in Australia, Belgium, Canada, Sweden, the United Arab Emirates and the United States.</v>
    <v>6787</v>
    <v>London Stock Exchange</v>
    <v>XLON</v>
    <v>XLON</v>
    <v>Cody Technology Park, Old Ively Road, FARNBOROUGH, HAMPSHIRE, GU14 0LX GB</v>
    <v>326.2</v>
    <v>Aerospace &amp; Defense</v>
    <v>Stock</v>
    <v>44266.694040404691</v>
    <v>2292</v>
    <v>315.2</v>
    <v>1821544000</v>
    <v>QINETIQ GROUP PLC</v>
    <v>QINETIQ GROUP PLC</v>
    <v>326.2</v>
    <v>15.3779</v>
    <v>317.2</v>
    <v>319.39999999999998</v>
    <v>574257100</v>
    <v>QQ.</v>
    <v>QINETIQ GROUP PLC (XLON:QQ.)</v>
    <v>650256</v>
    <v>2002</v>
  </rv>
  <rv s="4">
    <v>2293</v>
  </rv>
  <rv s="0">
    <v>https://www.bing.com/financeapi/forcetrigger?t=a1zyhw&amp;q=XNYS%3aPLOW&amp;form=skydnc</v>
    <v>Learn more on Bing</v>
  </rv>
  <rv s="21">
    <v>en-US</v>
    <v>a1zyhw</v>
    <v>268435456</v>
    <v>1</v>
    <v>Powered by Refinitiv</v>
    <v>56</v>
    <v>DOUGLAS DYNAMICS, INC. (XNYS:PLOW)</v>
    <v>8</v>
    <v>57</v>
    <v>Finance</v>
    <v>58</v>
    <v>50.86</v>
    <v>24.12</v>
    <v>0.84119999999999995</v>
    <v>0.64</v>
    <v>0</v>
    <v>1.2976000000000001E-2</v>
    <v>0</v>
    <v>USD</v>
    <v>Douglas Dynamics, Inc. is a manufacturer and up-fitter of commercial vehicle attachments and equipment. The Company's portfolio includes snow and ice management attachments sold under the BLIZZARD, FISHER, HENDERSON, SNOWEX and WESTERN brands, turf care equipment under the TURFEX brand and industrial maintenance equipment under the SWEEPEX brand. The Company operates through two segments: Work Truck Attachments and Work Truck Solutions. The Work Truck Attachments segment includes snow and ice management attachments sold under the FISHER, WESTERN, HENDERSON and SNOWEX brands. The Work Truck Solutions segment includes the up-fit of attachments and storage solutions for commercial work vehicles under the DEJANA brand and its related sub-brands. In its Work Truck Attachments segment, the Company offers a product line of snowplows, and sand and salt spreaders for light and heavy duty trucks. Its Work Truck Solutions products consist of truck and vehicle up-fits.</v>
    <v>1767</v>
    <v>New York Stock Exchange</v>
    <v>XNYS</v>
    <v>XNYS</v>
    <v>7777 N 73rd St, MILWAUKEE, WI, 53223-4021 US</v>
    <v>49.96</v>
    <v>Machinery, Equipment &amp; Components</v>
    <v>Stock</v>
    <v>44266.881944444445</v>
    <v>2295</v>
    <v>48.89</v>
    <v>1127330000</v>
    <v>DOUGLAS DYNAMICS, INC.</v>
    <v>DOUGLAS DYNAMICS, INC.</v>
    <v>49.49</v>
    <v>0</v>
    <v>49.32</v>
    <v>49.96</v>
    <v>49.96</v>
    <v>22857460</v>
    <v>PLOW</v>
    <v>DOUGLAS DYNAMICS, INC. (XNYS:PLOW)</v>
    <v>83457</v>
    <v>83940</v>
    <v>2004</v>
  </rv>
  <rv s="4">
    <v>2296</v>
  </rv>
  <rv s="0">
    <v>https://www.bing.com/financeapi/forcetrigger?t=ajg4u2&amp;q=XMIL%3aPIA&amp;form=skydnc</v>
    <v>Learn more on Bing</v>
  </rv>
  <rv s="9">
    <v>en-US</v>
    <v>ajg4u2</v>
    <v>268435456</v>
    <v>1</v>
    <v>Powered by Refinitiv</v>
    <v>16</v>
    <v>Piaggio &amp; C SpA (XMIL:PIA)</v>
    <v>8</v>
    <v>36</v>
    <v>Finance</v>
    <v>37</v>
    <v>3.3239999999999998</v>
    <v>1.3759999999999999</v>
    <v>0.82730000000000004</v>
    <v>0.01</v>
    <v>3.1590000000000003E-3</v>
    <v>EUR</v>
    <v>Piaggio &amp; C SpA is an Italy-based company engaged in the manufacture of motor vehicles. Piaggio &amp; C SpA is a parent of Piaggio Group and focus on production of two-wheeler motor vehicles. The Company’s product range includes scooters, mopeds and motorcycles from 50cc to 1,400cc type marketed under the Piaggio, Vespa, Gilera, Aprilia, Moto Guzzi, Derbi and Scarabeo brands. Piaggio &amp; C SpA operates in the three- and four-wheeler light transport sector with its Ape, Porter and Quargo ranges of commercial vehicles. Additionally, the Company produces spare parts and accessories for motor vehicles. The Company provides research and development activities for its vehicles and engines in the production units in Pontedera and Noale, among others. The Company operates in the domestic market and internationally through its subsidiaries, including Aprilia Brasil Industria de Motociclos SA, Aprilia Racing Srl, Piaggio Vespa BV, Piaggio France SAS and National Motor SA, among others.</v>
    <v>6155</v>
    <v>Borsa Italiana</v>
    <v>XMIL</v>
    <v>XMIL</v>
    <v>Viale Piaggio, 25, PONTEDERA, PISA, 56025 IT</v>
    <v>3.2040000000000002</v>
    <v>Automobiles &amp; Auto Parts</v>
    <v>Stock</v>
    <v>44266.704861111109</v>
    <v>2298</v>
    <v>3.14</v>
    <v>1133914000</v>
    <v>Piaggio &amp; C SpA</v>
    <v>Piaggio &amp; C SpA</v>
    <v>3.1739999999999999</v>
    <v>38.035899999999998</v>
    <v>3.1659999999999999</v>
    <v>3.1760000000000002</v>
    <v>358153600</v>
    <v>PIA</v>
    <v>Piaggio &amp; C SpA (XMIL:PIA)</v>
    <v>778922</v>
  </rv>
  <rv s="4">
    <v>2299</v>
  </rv>
  <rv s="0">
    <v>https://www.bing.com/financeapi/forcetrigger?t=af4ccw&amp;q=XFRA%3aAML&amp;form=skydnc</v>
    <v>Learn more on Bing</v>
  </rv>
  <rv s="41">
    <v>en-US</v>
    <v>af4ccw</v>
    <v>268435456</v>
    <v>1</v>
    <v>Powered by Refinitiv</v>
    <v>115</v>
    <v>ABCOURT MINES INC. (XFRA:AML)</v>
    <v>8</v>
    <v>116</v>
    <v>Finance</v>
    <v>12</v>
    <v>0.16</v>
    <v>1.6500000000000001E-2</v>
    <v>0.82520000000000004</v>
    <v>0</v>
    <v>0</v>
    <v>EUR</v>
    <v>Abcourt Mines Inc. is a gold production and exploration company. The Company is primarily engaged in the exploration and valuation of mining properties. The Company's segments include Elder Mine, Exploration and evaluation, and Administration. Its portfolio includes a gold mine with the Elder and Tagami properties near Rouyn-Noranda, Quebec; a silver/zinc project with the Abcourt-Barvue and Vendome properties north of Val-d'Or, Quebec; the Aldermac property located near Rouyn-Noranda, Quebec, and the Jonpol property located near Amos, Quebec. The Elder mine comprises approximately 30 contiguous claims and a mining concession covering over 880 hectares. The Abcourt-Barvue property covers approximately 5,870 hectares with over 140 claims and approximately two mining concessions. The Vendome property comprises approximately 60 full claims for a total of over 2,550 hectares. The Aldermac property covers approximately 300 hectares, and the Jonpol property covers over 880 hectares.</v>
    <v>Deutsche Boerse AG</v>
    <v>XFRA</v>
    <v>XFRA</v>
    <v>475 avenue de l'Eglise, ROUYN-NORANDA, QC, J0Z 1Y1 CA</v>
    <v>8.1000000000000003E-2</v>
    <v>Metals &amp; Mining</v>
    <v>Stock</v>
    <v>44266.790972222225</v>
    <v>2301</v>
    <v>8.1000000000000003E-2</v>
    <v>ABCOURT MINES INC.</v>
    <v>ABCOURT MINES INC.</v>
    <v>8.1000000000000003E-2</v>
    <v>101.25</v>
    <v>8.1000000000000003E-2</v>
    <v>8.1000000000000003E-2</v>
    <v>311389100</v>
    <v>AML</v>
    <v>ABCOURT MINES INC. (XFRA:AML)</v>
    <v>2</v>
    <v>1995</v>
  </rv>
  <rv s="4">
    <v>2302</v>
  </rv>
  <rv s="0">
    <v>https://www.bing.com/financeapi/forcetrigger?t=a1r8m7&amp;q=XNAS%3aDORM&amp;form=skydnc</v>
    <v>Learn more on Bing</v>
  </rv>
  <rv s="21">
    <v>en-US</v>
    <v>a1r8m7</v>
    <v>268435456</v>
    <v>1</v>
    <v>Powered by Refinitiv</v>
    <v>56</v>
    <v>DORMAN PRODUCTS, INC. (XNAS:DORM)</v>
    <v>8</v>
    <v>57</v>
    <v>Finance</v>
    <v>58</v>
    <v>113.13</v>
    <v>44.49</v>
    <v>0.82179999999999997</v>
    <v>-1.95</v>
    <v>0</v>
    <v>-1.8022E-2</v>
    <v>0</v>
    <v>USD</v>
    <v>Dorman Products, Inc. is a supplier of replacement parts and fasteners for passenger cars, light trucks and heavy duty trucks in the automotive aftermarket. As of December 31, 2016, the Company distributed and marketed approximately 155,000 different stock keeping units (SKU's) of automotive replacement parts and fasteners. As of December 31, 2016, approximately 83% of its products were sold under brands that it owned and the remainder of its products were sold for resale under customers' private labels, other brands or in bulk. Its products are sold in the United States through automotive aftermarket retailers, national, regional and local warehouse distributors, and specialty markets, and salvage yards. It also distributes automotive replacement parts outside the United States, with sales primarily into Canada, Mexico, Europe, the Middle East, and Australia. Its parts are marketed under the OE Solutions, TECHoice, AutoGrade, Conduct-Tite, FirstStop and HD Solutions brand names.</v>
    <v>2681</v>
    <v>Nasdaq Stock Market</v>
    <v>XNAS</v>
    <v>XNAS</v>
    <v>3400 E Walnut St, COLMAR, PA, 18915-9768 US</v>
    <v>108.78</v>
    <v>Automobiles &amp; Auto Parts</v>
    <v>Stock</v>
    <v>44266.915607337498</v>
    <v>2304</v>
    <v>105.79</v>
    <v>3481557000</v>
    <v>DORMAN PRODUCTS, INC.</v>
    <v>DORMAN PRODUCTS, INC.</v>
    <v>108</v>
    <v>32.170200000000001</v>
    <v>108.2</v>
    <v>106.25</v>
    <v>106.25</v>
    <v>32177050</v>
    <v>DORM</v>
    <v>DORMAN PRODUCTS, INC. (XNAS:DORM)</v>
    <v>205900</v>
    <v>148612</v>
    <v>1978</v>
  </rv>
  <rv s="4">
    <v>2305</v>
  </rv>
  <rv s="0">
    <v>https://www.bing.com/financeapi/forcetrigger?t=a1qih7&amp;q=XNYS%3aCUB&amp;form=skydnc</v>
    <v>Learn more on Bing</v>
  </rv>
  <rv s="21">
    <v>en-US</v>
    <v>a1qih7</v>
    <v>268435456</v>
    <v>1</v>
    <v>Powered by Refinitiv</v>
    <v>56</v>
    <v>CUBIC CORPORATION (XNYS:CUB)</v>
    <v>8</v>
    <v>57</v>
    <v>Finance</v>
    <v>58</v>
    <v>70.22</v>
    <v>30.86</v>
    <v>0.78990000000000005</v>
    <v>0.06</v>
    <v>0</v>
    <v>8.5790000000000009E-4</v>
    <v>0</v>
    <v>USD</v>
    <v>Cubic Corporation (Cubic) designs, integrates and operates systems, products and services that provide situational awareness for its customers globally in the transportation, command, control, communication, computers, intelligence, surveillance and reconnaissance (C4ISR), and defense training markets. The Company operates in three business segments: Cubic Transportation Systems (CTS) , Cubic Global Defense (CGD) and Cubic Mission Solutions (CMS). The Company's CTS segment is a systems integrator of payment and information technology and services for travel solutions. The Company’s CGD segment provides live, virtual, constructive and game-based training solutions to the U.S. Department of Defense, other U.S. government agencies and allied nations. Its CMS segment provides networked C4ISR capabilities for defense, intelligence, security and commercial missions.</v>
    <v>6100</v>
    <v>New York Stock Exchange</v>
    <v>XNYS</v>
    <v>XNYS</v>
    <v>9333 BALBOA AVE, SAN DIEGO, CA, 92123-1515 US</v>
    <v>70.17</v>
    <v>Aerospace &amp; Defense</v>
    <v>Stock</v>
    <v>44266.890261758592</v>
    <v>2307</v>
    <v>69.81</v>
    <v>2226476000</v>
    <v>CUBIC CORPORATION</v>
    <v>CUBIC CORPORATION</v>
    <v>69.94</v>
    <v>549.23500000000001</v>
    <v>69.94</v>
    <v>70</v>
    <v>70</v>
    <v>31834090</v>
    <v>CUB</v>
    <v>CUBIC CORPORATION (XNYS:CUB)</v>
    <v>497024</v>
    <v>781647</v>
    <v>1984</v>
  </rv>
  <rv s="4">
    <v>2308</v>
  </rv>
  <rv s="0">
    <v>http://en.wikipedia.org/wiki/Northrop_Grumman</v>
    <v>Wikipedia</v>
  </rv>
  <rv s="1">
    <v>0</v>
    <v>2310</v>
  </rv>
  <rv s="2">
    <v>6</v>
    <v>https://www.bing.com/th?id=AMMS_883a251a8334676404b4a8c29933d93e&amp;qlt=95</v>
    <v>2311</v>
    <v>0</v>
    <v>https://www.bing.com/images/search?form=xlimg&amp;q=northrop+grumman</v>
    <v>Image of NORTHROP GRUMMAN CORPORATION</v>
  </rv>
  <rv s="0">
    <v>https://www.bing.com/financeapi/forcetrigger?t=a1yngh&amp;q=XNYS%3aNOC&amp;form=skydnc</v>
    <v>Learn more on Bing</v>
  </rv>
  <rv s="24">
    <v>en-US</v>
    <v>a1yngh</v>
    <v>268435456</v>
    <v>1</v>
    <v>Powered by Refinitiv</v>
    <v>66</v>
    <v>NORTHROP GRUMMAN CORPORATION (XNYS:NOC)</v>
    <v>3</v>
    <v>67</v>
    <v>Finance</v>
    <v>58</v>
    <v>357.12</v>
    <v>263.31</v>
    <v>0.78859999999999997</v>
    <v>-0.59</v>
    <v>0</v>
    <v>-1.967E-3</v>
    <v>0</v>
    <v>USD</v>
    <v>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v>
    <v>97000</v>
    <v>New York Stock Exchange</v>
    <v>XNYS</v>
    <v>XNYS</v>
    <v>2980 Fairview Park Dr, FALLS CHURCH, VA, 22042-4511 US</v>
    <v>301.08</v>
    <v>2312</v>
    <v>Aerospace &amp; Defense</v>
    <v>Stock</v>
    <v>44266.992809050782</v>
    <v>2313</v>
    <v>297.27999999999997</v>
    <v>50015520000</v>
    <v>NORTHROP GRUMMAN CORPORATION</v>
    <v>NORTHROP GRUMMAN CORPORATION</v>
    <v>299.39</v>
    <v>15.7355</v>
    <v>300</v>
    <v>299.41000000000003</v>
    <v>299.41000000000003</v>
    <v>166718400</v>
    <v>NOC</v>
    <v>NORTHROP GRUMMAN CORPORATION (XNYS:NOC)</v>
    <v>873992</v>
    <v>1150727</v>
    <v>2010</v>
  </rv>
  <rv s="4">
    <v>2314</v>
  </rv>
  <rv s="0">
    <v>https://www.bing.com/financeapi/forcetrigger?t=a1wovh&amp;q=XNAS%3aKTOS&amp;form=skydnc</v>
    <v>Learn more on Bing</v>
  </rv>
  <rv s="21">
    <v>en-US</v>
    <v>a1wovh</v>
    <v>268435456</v>
    <v>1</v>
    <v>Powered by Refinitiv</v>
    <v>56</v>
    <v>KRATOS DEFENSE &amp; SECURITY SOLUTIONS, INC. (XNAS:KTOS)</v>
    <v>8</v>
    <v>57</v>
    <v>Finance</v>
    <v>61</v>
    <v>34.11</v>
    <v>5</v>
    <v>0.7671</v>
    <v>1.41</v>
    <v>1.2987E-2</v>
    <v>5.5208000000000007E-2</v>
    <v>0.35</v>
    <v>USD</v>
    <v>Kratos Defense &amp; Security Solutions, Inc. is a technology, intellectual property and product and solution company focused on the United States and its allies' national security. The Kratos Government Solutions segment includes the operations of Defense Rocket Support Services, Microwave Electronics Division, Technical and Training Solutions, and Modular Systems, which provide technology-based defense solutions, involving products and services, with the focus relating to the nation's Command, Control, Communications, Computing, Combat Systems, Intelligence, Surveillance and Reconnaissance requirements. The Unmanned Systems segment includes its unmanned aerial, ground, seaborne and command, control and communications system business.</v>
    <v>3200</v>
    <v>Nasdaq Stock Market</v>
    <v>XNAS</v>
    <v>XNAS</v>
    <v>10680 Treena St Ste 600, SAN DIEGO, CA, 92131-2487 US</v>
    <v>27.03</v>
    <v>Aerospace &amp; Defense</v>
    <v>Stock</v>
    <v>44266.966662731247</v>
    <v>2316</v>
    <v>26</v>
    <v>3153248000</v>
    <v>KRATOS DEFENSE &amp; SECURITY SOLUTIONS, INC.</v>
    <v>KRATOS DEFENSE &amp; SECURITY SOLUTIONS, INC.</v>
    <v>26</v>
    <v>42.569699999999997</v>
    <v>25.54</v>
    <v>26.95</v>
    <v>27.3</v>
    <v>123463100</v>
    <v>KTOS</v>
    <v>KRATOS DEFENSE &amp; SECURITY SOLUTIONS, INC. (XNAS:KTOS)</v>
    <v>1167134</v>
    <v>1462818</v>
    <v>1997</v>
  </rv>
  <rv s="4">
    <v>2317</v>
  </rv>
  <rv s="0">
    <v>http://ja.wikipedia.org/wiki/エルビット・システムズ</v>
    <v>Wikipedia</v>
  </rv>
  <rv s="1">
    <v>0</v>
    <v>2319</v>
  </rv>
  <rv s="2">
    <v>6</v>
    <v>https://www.bing.com/th?id=AMMS_ad307f0a9ca47860334c307e5b045cd3&amp;qlt=95</v>
    <v>2320</v>
    <v>0</v>
    <v>https://www.bing.com/images/search?form=xlimg&amp;q=elbit+systems</v>
    <v>Image of ELBIT SYSTEMS LTD</v>
  </rv>
  <rv s="0">
    <v>https://www.bing.com/financeapi/forcetrigger?t=a1s8mw&amp;q=XNAS%3aESLT&amp;form=skydnc</v>
    <v>Learn more on Bing</v>
  </rv>
  <rv s="24">
    <v>en-US</v>
    <v>a1s8mw</v>
    <v>268435456</v>
    <v>1</v>
    <v>Powered by Refinitiv</v>
    <v>66</v>
    <v>ELBIT SYSTEMS LTD (XNAS:ESLT)</v>
    <v>3</v>
    <v>67</v>
    <v>Finance</v>
    <v>61</v>
    <v>151.21</v>
    <v>110</v>
    <v>0.69720000000000004</v>
    <v>2.5099999999999998</v>
    <v>0</v>
    <v>1.8494999999999998E-2</v>
    <v>0</v>
    <v>USD</v>
    <v>Elbit Systems Ltd. is an international technology company engaged in a range of programs across the world. The Company develops and supplies a portfolio of airborne, land and naval systems and products for defense, homeland security and commercial aviation applications. Its systems and products are installed on new platforms, and it also performs platform modernization programs. In addition, it provides a range of support services. The Company's activities include military aircraft and helicopter systems; helmet mounted systems; commercial aviation systems and aerostructures; unmanned aircraft and unmanned surface vessels; land vehicle systems; command, control, communications, computer and intelligence (C4I) systems; intelligence and cyber systems; electro-optic and countermeasures systems; electronic warfare and signal intelligence systems, and various commercial activities. It operates primarily in the defense and homeland security arenas.</v>
    <v>16575</v>
    <v>Nasdaq Stock Market</v>
    <v>XNAS</v>
    <v>XNAS</v>
    <v>Advanced Technology Center, P.O.B. 539, HAIFA, 3100401 IL</v>
    <v>139.33619999999999</v>
    <v>2321</v>
    <v>Aerospace &amp; Defense</v>
    <v>Stock</v>
    <v>44266.875047603906</v>
    <v>2322</v>
    <v>136.81</v>
    <v>19723380000</v>
    <v>ELBIT SYSTEMS LTD</v>
    <v>ELBIT SYSTEMS LTD</v>
    <v>136.85</v>
    <v>27.6449</v>
    <v>135.71</v>
    <v>138.22</v>
    <v>138.22</v>
    <v>44198330</v>
    <v>ESLT</v>
    <v>ELBIT SYSTEMS LTD (XNAS:ESLT)</v>
    <v>23206</v>
    <v>26547</v>
    <v>1966</v>
  </rv>
  <rv s="4">
    <v>2323</v>
  </rv>
  <rv s="0">
    <v>https://www.bing.com/financeapi/forcetrigger?t=ae438m&amp;q=XHEL%3aTYRES&amp;form=skydnc</v>
    <v>Learn more on Bing</v>
  </rv>
  <rv s="33">
    <v>en-US</v>
    <v>ae438m</v>
    <v>268435456</v>
    <v>1</v>
    <v>Powered by Refinitiv</v>
    <v>88</v>
    <v>Nokian Tyres plc (XHEL:TYRES)</v>
    <v>8</v>
    <v>114</v>
    <v>Finance</v>
    <v>18</v>
    <v>32.82</v>
    <v>16.385000000000002</v>
    <v>0.69140000000000001</v>
    <v>-0.11</v>
    <v>-3.4920000000000003E-3</v>
    <v>EUR</v>
    <v>Nokian Tyres plc is a Finland-based company active in the tire manufacturing industry. The Company diversifies its activities into three main business segments: Passenger Car Tires, Heavy Tires and Vianor. The Passenger Car Tires business segment comprises the development and production of summer and winter tires for cars and vans. The Heavy Tires business segment comprises tires for forestry machinery, special tires and agricultural machinery, tractors and industrial machinery. The Vianor business segment is specialized in car maintenance and tyre services. The tyre products cover all sorts of tyres for passenger cars, vans and trucks, as well as heavy specialist machinery. In addition to Nokian Tyres’ products, Vianor also represents and sells other tyre brands. The Company diversifies its activities into six geographical segments: Finland, Sweden, Norway, Russia and the CIS (Commonwealth of Independent States), Other Europe and North America.</v>
    <v>4603</v>
    <v>NASDAQ Helsinki</v>
    <v>XHEL</v>
    <v>XHEL</v>
    <v>Pirkkalaistie 7, Pl 20, NOKIA, LANSI-SUOMEN, 37101 FI</v>
    <v>31.82</v>
    <v>Automobiles &amp; Auto Parts</v>
    <v>Stock</v>
    <v>44266.708333333336</v>
    <v>2325</v>
    <v>31.24</v>
    <v>Nokian Tyres plc</v>
    <v>Nokian Tyres plc</v>
    <v>31.55</v>
    <v>50.63</v>
    <v>31.5</v>
    <v>31.39</v>
    <v>138921800</v>
    <v>TYRES</v>
    <v>Nokian Tyres plc (XHEL:TYRES)</v>
    <v>479583</v>
    <v>1987</v>
  </rv>
  <rv s="4">
    <v>2326</v>
  </rv>
  <rv s="0">
    <v>http://pt.wikipedia.org/wiki/Embraer</v>
    <v>Wikipedia</v>
  </rv>
  <rv s="1">
    <v>0</v>
    <v>2328</v>
  </rv>
  <rv s="2">
    <v>6</v>
    <v>https://www.bing.com/th?id=AMMS_93adec0d103d6c960720b15dfec63061&amp;qlt=95</v>
    <v>2329</v>
    <v>0</v>
    <v>https://www.bing.com/images/search?form=xlimg&amp;q=embraer</v>
    <v>Image of Embraer SA</v>
  </rv>
  <rv s="0">
    <v>https://www.bing.com/financeapi/forcetrigger?t=a1s6a2&amp;q=XNYS%3aERJ&amp;form=skydnc</v>
    <v>Learn more on Bing</v>
  </rv>
  <rv s="24">
    <v>en-US</v>
    <v>a1s6a2</v>
    <v>268435456</v>
    <v>1</v>
    <v>Powered by Refinitiv</v>
    <v>66</v>
    <v>Embraer SA (XNYS:ERJ)</v>
    <v>3</v>
    <v>90</v>
    <v>Finance</v>
    <v>58</v>
    <v>12.77</v>
    <v>3.96</v>
    <v>0.6744</v>
    <v>0.2</v>
    <v>1.2048000000000001E-2</v>
    <v>2.0492E-2</v>
    <v>0.12</v>
    <v>USD</v>
    <v>Embraer S.A. (Embraer) is a manufacturer of jets of 70 to 130 seats. The Company produces aircraft for commercial and executive aviation, and for defense and security purposes and related services. Its segments include Commercial aviation business, which involves the development, production and sale of commercial jets, and rendering of support services, particularly in the regional aviation segment and aircraft leases; Executive Jet business, which markets its executive jets to companies, including fractional ownership companies, charter and air-taxi companies, high-net-worth individuals and to flight academies; Defense and Security Business segment, which conceives, designs, develops, manufactures and supports a range of integrated solutions for the defense and security market, and Other Related Businesses segment, which provides fuel systems, structural parts, and mechanical and hydraulic systems to Sikorsky Aircraft Corporation for its production of helicopters.</v>
    <v>18734</v>
    <v>New York Stock Exchange</v>
    <v>XNYS</v>
    <v>XNYS</v>
    <v>Av Brigadeiro Faria Lima 2170, Putim, SAO JOSE DOS CAMPOS, SAO PAULO, 12.227-901 BR</v>
    <v>10.07</v>
    <v>2330</v>
    <v>Aerospace &amp; Defense</v>
    <v>Stock</v>
    <v>44266.998868923438</v>
    <v>2331</v>
    <v>9.61</v>
    <v>10233230000</v>
    <v>Embraer SA</v>
    <v>Embraer SA</v>
    <v>9.7100000000000009</v>
    <v>0</v>
    <v>9.76</v>
    <v>9.9600000000000009</v>
    <v>10.08</v>
    <v>740465000</v>
    <v>ERJ</v>
    <v>Embraer SA (XNYS:ERJ)</v>
    <v>7808975</v>
    <v>5835702</v>
    <v>2005</v>
  </rv>
  <rv s="4">
    <v>2332</v>
  </rv>
  <rv s="0">
    <v>http://ja.wikipedia.org/wiki/ヴァージン・ギャラクティック</v>
    <v>Wikipedia</v>
  </rv>
  <rv s="1">
    <v>0</v>
    <v>2334</v>
  </rv>
  <rv s="2">
    <v>6</v>
    <v>https://www.bing.com/th?id=AMMS_1d355e69dc1351e84a04f8ec6b194764&amp;qlt=95</v>
    <v>2335</v>
    <v>0</v>
    <v>https://www.bing.com/images/search?form=xlimg&amp;q=virgin+galactic</v>
    <v>Image of Virgin Galactic Holdings, Inc.</v>
  </rv>
  <rv s="0">
    <v>https://www.bing.com/financeapi/forcetrigger?t=a1vpr7&amp;q=XNYS%3aSPCE&amp;form=skydnc</v>
    <v>Learn more on Bing</v>
  </rv>
  <rv s="24">
    <v>en-US</v>
    <v>a1vpr7</v>
    <v>268435456</v>
    <v>1</v>
    <v>Powered by Refinitiv</v>
    <v>66</v>
    <v>Virgin Galactic Holdings, Inc. (XNYS:SPCE)</v>
    <v>3</v>
    <v>67</v>
    <v>Finance</v>
    <v>58</v>
    <v>62.8</v>
    <v>9.06</v>
    <v>0.56210000000000004</v>
    <v>2.99</v>
    <v>1.8463E-2</v>
    <v>9.7743999999999998E-2</v>
    <v>0.62</v>
    <v>USD</v>
    <v>Virgin Galactic Holdings, Inc., formerly Social Capital Hedosophia Holdings Corp., is an aerospace company that provides human spaceflight for private individuals and researchers. The Company is focused on developing a spaceflight system to offer customers a multi-day experience culminating in a spaceflight that includes several minutes of weightlessness and views of earth from space. Through its aerospace development subsidiary, The Spaceship Company, LLC, the Company manufactures its space vehicles in Mojave, California. Its spaceflight system consists of three primary components: its carrier aircraft, WhiteKnightTwo; its spaceship, SpaceShipTwo, and its hybrid rocket motor. SpaceShipTwo is a spaceship with the capacity to carry pilots and customers or payloads, into space and return them to earth.WhiteKnightTwo is a twin-fuselage aircraft designed to carry SpaceShipTwo up to an altitude of approximately 45,000 feet where the spaceship is released for its flight into space.</v>
    <v>823</v>
    <v>New York Stock Exchange</v>
    <v>XNYS</v>
    <v>XNYS</v>
    <v>166 N Roadrunner Pkwy Ste 1C, LAS CRUCES, NM, 88011-3003 US</v>
    <v>34.200000000000003</v>
    <v>2336</v>
    <v>Aerospace &amp; Defense</v>
    <v>Stock</v>
    <v>44267.04148137656</v>
    <v>2337</v>
    <v>31.56</v>
    <v>7248125000</v>
    <v>Virgin Galactic Holdings, Inc.</v>
    <v>Virgin Galactic Holdings, Inc.</v>
    <v>32.5</v>
    <v>0</v>
    <v>30.59</v>
    <v>33.58</v>
    <v>34.200000000000003</v>
    <v>236944300</v>
    <v>SPCE</v>
    <v>Virgin Galactic Holdings, Inc. (XNYS:SPCE)</v>
    <v>15856849</v>
    <v>17430684</v>
    <v>2019</v>
  </rv>
  <rv s="4">
    <v>2338</v>
  </rv>
  <rv s="0">
    <v>http://sv.wikipedia.org/wiki/Ferrari</v>
    <v>Wikipedia</v>
  </rv>
  <rv s="1">
    <v>0</v>
    <v>2340</v>
  </rv>
  <rv s="2">
    <v>6</v>
    <v>https://www.bing.com/th?id=AMMS_790ab11c4af187a2f4e10c42727f2190&amp;qlt=95</v>
    <v>2341</v>
    <v>0</v>
    <v>https://www.bing.com/images/search?form=xlimg&amp;q=ferrari</v>
    <v>Image of Ferrari NV</v>
  </rv>
  <rv s="0">
    <v>https://www.bing.com/financeapi/forcetrigger?t=a21pdm&amp;q=XNYS%3aRACE&amp;form=skydnc</v>
    <v>Learn more on Bing</v>
  </rv>
  <rv s="24">
    <v>en-US</v>
    <v>a21pdm</v>
    <v>268435456</v>
    <v>1</v>
    <v>Powered by Refinitiv</v>
    <v>66</v>
    <v>Ferrari NV (XNYS:RACE)</v>
    <v>3</v>
    <v>131</v>
    <v>Finance</v>
    <v>58</v>
    <v>233.66</v>
    <v>127.73</v>
    <v>0.52629999999999999</v>
    <v>4.99</v>
    <v>1.5089999999999999E-2</v>
    <v>2.6013000000000001E-2</v>
    <v>2.97</v>
    <v>USD</v>
    <v>Ferrari NV, known as Ferrari, is an Italy-based designer, manufacturer and retailer of sports cars that is incorporated in the Netherlands. It operates under the Ferrari brand. Its sports cars portfolio includes, among others, F12berlinetta, FF, Ferrari 488 GTB, 488 Spider, 458 Speciale, Ferrari California T, F12tdf and LaFerrari. The Company also offers financing services through Ferrari Financial Services. It also produces limited series and one-off cars. The Company divides its regional markets in EMEA (Europe, the Middle East, India and Africa), Americas, Greater China and Rest of APAC (Asia-Pacific region, excluding Greater China) and is active in over 60 markets worldwide through a network of authorized dealers.</v>
    <v>4556</v>
    <v>New York Stock Exchange</v>
    <v>XNYS</v>
    <v>XNYS</v>
    <v>Via Abetone Inferione N. 4, MARANELLO, MODENA, 41053 IT</v>
    <v>197.92</v>
    <v>2342</v>
    <v>Automobiles &amp; Auto Parts</v>
    <v>Stock</v>
    <v>44267.000000022657</v>
    <v>2343</v>
    <v>195.51</v>
    <v>31454390000</v>
    <v>Ferrari NV</v>
    <v>Ferrari NV</v>
    <v>197.92</v>
    <v>48.962299999999999</v>
    <v>191.83</v>
    <v>196.82</v>
    <v>199.79</v>
    <v>193923500</v>
    <v>RACE</v>
    <v>Ferrari NV (XNYS:RACE)</v>
    <v>452476</v>
    <v>369788</v>
    <v>2015</v>
  </rv>
  <rv s="4">
    <v>2344</v>
  </rv>
  <rv s="0">
    <v>https://www.bing.com/financeapi/forcetrigger?t=a1mpc7&amp;q=XNAS%3aAXON&amp;form=skydnc</v>
    <v>Learn more on Bing</v>
  </rv>
  <rv s="21">
    <v>en-US</v>
    <v>a1mpc7</v>
    <v>268435456</v>
    <v>1</v>
    <v>Powered by Refinitiv</v>
    <v>56</v>
    <v>AXON ENTERPRISE, INC. (XNAS:AXON)</v>
    <v>8</v>
    <v>57</v>
    <v>Finance</v>
    <v>58</v>
    <v>212.37</v>
    <v>50.051000000000002</v>
    <v>0.5202</v>
    <v>11.66</v>
    <v>8.0520000000000001E-3</v>
    <v>8.2636000000000001E-2</v>
    <v>1.23</v>
    <v>USD</v>
    <v>Axon Enterprise, Inc. (Axon) is a provider of law enforcement technology solutions. Axon is engaged in the development, manufacture and sale of conducted energy weapons, also known as conducted energy devices, which it sells under its brand name, TASER. In addition, Axon offers an on-officer body (Axon Body and Flex) and in-car (Axon Fleet) cameras as well as cloud-based digital evidence management software (Evidence.com). It also develops, manufactures and sells fully integrated hardware and cloud-based software solutions that enable law enforcement to capture, securely store, manage, share and analyze video and other digital evidence. Its segments include TASER, and Software and Sensors. The TASER segment products include TEASER 7, TASER X2, TASER X26P, TASER Pulse and Bolt, Cartridges, and Axon Evidence and cloud services. The Software and Sensors segment products include Axon Body, Axon Flex, Axon Fleet, Axon Dock, Axon Evidence and cloud services, and TASER Cam.</v>
    <v>1710</v>
    <v>Nasdaq Stock Market</v>
    <v>XNAS</v>
    <v>XNAS</v>
    <v>17800 N 85th St, SCOTTSDALE, AZ, 85255-6311 US</v>
    <v>153.76</v>
    <v>Aerospace &amp; Defense</v>
    <v>Stock</v>
    <v>44266.990720381247</v>
    <v>2346</v>
    <v>146.12</v>
    <v>8999901000</v>
    <v>AXON ENTERPRISE, INC.</v>
    <v>AXON ENTERPRISE, INC.</v>
    <v>146.50620000000001</v>
    <v>5134.3159999999998</v>
    <v>141.1</v>
    <v>152.76</v>
    <v>153.99</v>
    <v>63783850</v>
    <v>AXON</v>
    <v>AXON ENTERPRISE, INC. (XNAS:AXON)</v>
    <v>796552</v>
    <v>730907</v>
    <v>2001</v>
  </rv>
  <rv s="4">
    <v>2347</v>
  </rv>
  <rv s="0">
    <v>http://fr.wikipedia.org/wiki/Aerojet_Rocketdyne_Holdings</v>
    <v>Wikipedia</v>
  </rv>
  <rv s="1">
    <v>0</v>
    <v>2349</v>
  </rv>
  <rv s="2">
    <v>6</v>
    <v>https://www.bing.com/th?id=AMMS_6ee3a95cf660bd09dbe58bfe3c2cc196&amp;qlt=95</v>
    <v>2350</v>
    <v>0</v>
    <v>https://www.bing.com/images/search?form=xlimg&amp;q=gencorp</v>
    <v>Image of AEROJET ROCKETDYNE HOLDINGS, INC.</v>
  </rv>
  <rv s="0">
    <v>https://www.bing.com/financeapi/forcetrigger?t=a1n7sm&amp;q=XNYS%3aAJRD&amp;form=skydnc</v>
    <v>Learn more on Bing</v>
  </rv>
  <rv s="24">
    <v>en-US</v>
    <v>a1n7sm</v>
    <v>268435456</v>
    <v>1</v>
    <v>Powered by Refinitiv</v>
    <v>66</v>
    <v>AEROJET ROCKETDYNE HOLDINGS, INC. (XNYS:AJRD)</v>
    <v>3</v>
    <v>67</v>
    <v>Finance</v>
    <v>58</v>
    <v>48.2363</v>
    <v>28.966100000000001</v>
    <v>0.50490000000000002</v>
    <v>0.2</v>
    <v>4.0429999999999997E-3</v>
    <v>4.274E-3</v>
    <v>0.19</v>
    <v>USD</v>
    <v>Aerojet Rocketdyne Holdings, Inc. is a manufacturer of aerospace and defense products and systems. The Company operates in two segments: Aerospace and Defense, and Real Estate. The Aerospace and Defense segment consists of the operations of the Company's subsidiary, Aerojet Rocketdyne, Inc. (Aerojet Rocketdyne), which is a technology-based designer, developer and manufacturer of aerospace and defense products and systems for the United States government, including the Department of Defense (DoD), the National Aeronautics and Space Administration (NASA), aerospace and defense prime contractors, as well as portions of the commercial sector. The Real Estate segment includes the activities of its subsidiary Easton Development Company, LLC (Easton) related to the re-zoning, entitlement, sale, and leasing of its excess real estate assets.</v>
    <v>4969</v>
    <v>New York Stock Exchange</v>
    <v>XNYS</v>
    <v>XNYS</v>
    <v>222 N. Pacific Coast Highway, Suite 500, EL SEGUNDO, CA, 90245 US</v>
    <v>47.01</v>
    <v>2351</v>
    <v>Aerospace &amp; Defense</v>
    <v>Stock</v>
    <v>44267.033812221875</v>
    <v>2352</v>
    <v>46.51</v>
    <v>3628429000</v>
    <v>AEROJET ROCKETDYNE HOLDINGS, INC.</v>
    <v>AEROJET ROCKETDYNE HOLDINGS, INC.</v>
    <v>46.76</v>
    <v>28.2804</v>
    <v>46.8</v>
    <v>47</v>
    <v>47.19</v>
    <v>77530540</v>
    <v>AJRD</v>
    <v>AEROJET ROCKETDYNE HOLDINGS, INC. (XNYS:AJRD)</v>
    <v>631365</v>
    <v>1169988</v>
    <v>2014</v>
  </rv>
  <rv s="4">
    <v>2353</v>
  </rv>
  <rv s="0">
    <v>https://www.bing.com/financeapi/forcetrigger?t=a21yu2&amp;q=XNYS%3aRGR&amp;form=skydnc</v>
    <v>Learn more on Bing</v>
  </rv>
  <rv s="21">
    <v>en-US</v>
    <v>a21yu2</v>
    <v>268435456</v>
    <v>1</v>
    <v>Powered by Refinitiv</v>
    <v>56</v>
    <v>STURM, RUGER &amp; COMPANY, INC. (XNYS:RGR)</v>
    <v>8</v>
    <v>57</v>
    <v>Finance</v>
    <v>58</v>
    <v>85.552499999999995</v>
    <v>36.242400000000004</v>
    <v>0.42530000000000001</v>
    <v>0.65</v>
    <v>0</v>
    <v>9.222000000000001E-3</v>
    <v>0</v>
    <v>USD</v>
    <v>Sturm, Ruger &amp; Company, Inc. is engaged in the design, manufacture, and sale of firearms to domestic customers. The Company operates through two segments: firearms and castings. The firearms segment manufactures and sells rifles, pistols, and revolvers principally to a range of federally licensed, independent wholesale distributors primarily located in the United States. The castings segment manufactures and sells steel investment castings and metal injection molding (MIM) parts. The Company's design and manufacturing operations are located in the United States. The Company primarily offers products in three industry product categories: rifles, pistols, and revolvers. The Company's firearms are sold through independent wholesale distributors, principally to the commercial sporting market. The Company manufactures firearm products under the Ruger name. The Company also manufactures and sells accessories and replacement parts for its firearms.</v>
    <v>1870</v>
    <v>New York Stock Exchange</v>
    <v>XNYS</v>
    <v>XNYS</v>
    <v>1 Lacey Pl, SOUTHPORT, CT, 06890-1241 US</v>
    <v>71.7</v>
    <v>Leisure Products</v>
    <v>Stock</v>
    <v>44267.000000010936</v>
    <v>2355</v>
    <v>70</v>
    <v>1249029000</v>
    <v>STURM, RUGER &amp; COMPANY, INC.</v>
    <v>STURM, RUGER &amp; COMPANY, INC.</v>
    <v>71.11</v>
    <v>14.0014</v>
    <v>70.48</v>
    <v>71.13</v>
    <v>71.13</v>
    <v>17545000</v>
    <v>RGR</v>
    <v>STURM, RUGER &amp; COMPANY, INC. (XNYS:RGR)</v>
    <v>269082</v>
    <v>263975</v>
    <v>1969</v>
  </rv>
  <rv s="4">
    <v>2356</v>
  </rv>
  <rv s="0">
    <v>http://en.wikipedia.org/wiki/AeroVironment</v>
    <v>Wikipedia</v>
  </rv>
  <rv s="1">
    <v>150</v>
    <v>2358</v>
  </rv>
  <rv s="2">
    <v>6</v>
    <v>https://www.bing.com/th?id=AMMS_44335f7bfaa2dbb27b2116180b42cf3f&amp;qlt=95</v>
    <v>2359</v>
    <v>0</v>
    <v>https://www.bing.com/images/search?form=xlimg&amp;q=aerovironment</v>
    <v>Image of AEROVIRONMENT, INC.</v>
  </rv>
  <rv s="0">
    <v>https://www.bing.com/financeapi/forcetrigger?t=a1nytc&amp;q=XNAS%3aAVAV&amp;form=skydnc</v>
    <v>Learn more on Bing</v>
  </rv>
  <rv s="24">
    <v>en-US</v>
    <v>a1nytc</v>
    <v>268435456</v>
    <v>1</v>
    <v>Powered by Refinitiv</v>
    <v>66</v>
    <v>AEROVIRONMENT, INC. (XNAS:AVAV)</v>
    <v>3</v>
    <v>67</v>
    <v>Finance</v>
    <v>58</v>
    <v>143.715</v>
    <v>45</v>
    <v>0.37919999999999998</v>
    <v>13.69</v>
    <v>5.313E-3</v>
    <v>0.12601300000000001</v>
    <v>0.65</v>
    <v>USD</v>
    <v>AeroVironment, Inc. designs, develops, produces, supports and operates a portfolio of products and services for government agencies, businesses and consumers. The Company operates through the Unmanned Aircraft Systems (UAS) segment, which focuses primarily on the design, development, production, support and operation of UAS and tactical missile systems that provide situational awareness, multi-band communications, force protection and other mission effects. The Company supplies UAS, tactical missile systems and related services primarily to organizations within the United States Department of Defense (DoD). The Company's small UAS products include Raven, Wasp AE, Puma AE and Shrike. The Company also offers the Qube, an UAS for law enforcement, search and rescue and fire department personnel.</v>
    <v>823</v>
    <v>Nasdaq Stock Market</v>
    <v>XNAS</v>
    <v>XNAS</v>
    <v>900 Innovators Way, SIMI VALLEY, CA, 93065 US</v>
    <v>122.66</v>
    <v>2360</v>
    <v>Aerospace &amp; Defense</v>
    <v>Stock</v>
    <v>44266.961621087503</v>
    <v>2361</v>
    <v>109.88</v>
    <v>2618516000</v>
    <v>AEROVIRONMENT, INC.</v>
    <v>AEROVIRONMENT, INC.</v>
    <v>109.88</v>
    <v>98.082899999999995</v>
    <v>108.64</v>
    <v>122.33</v>
    <v>122.98</v>
    <v>24102690</v>
    <v>AVAV</v>
    <v>AEROVIRONMENT, INC. (XNAS:AVAV)</v>
    <v>292835</v>
    <v>246288</v>
    <v>2006</v>
  </rv>
  <rv s="4">
    <v>2362</v>
  </rv>
  <rv s="0">
    <v>https://www.bing.com/financeapi/forcetrigger?t=aa686h&amp;q=XASX%3aEXO&amp;form=skydnc</v>
    <v>Learn more on Bing</v>
  </rv>
  <rv s="72">
    <v>en-US</v>
    <v>aa686h</v>
    <v>268435456</v>
    <v>1</v>
    <v>Powered by Refinitiv</v>
    <v>217</v>
    <v>ENNOX GROUP LTD (XASX:EXO)</v>
    <v>8</v>
    <v>218</v>
    <v>Finance</v>
    <v>21</v>
    <v>2E-3</v>
    <v>2E-3</v>
    <v>-2.3812000000000002</v>
    <v>0</v>
    <v>0</v>
    <v>AUD</v>
    <v>Ennox Group Limited, formerly AG Financial Limited, is an Australia-based diversified financials company. The Company is engaged in stockbroking, funds management and investment management. The Company's segments include investment management, which comprises the management of an investment portfolio; funds management, which includes the provision of a multi-manager approach using sector specialists, and stockbroking. The Company focuses on undertaking corporate advisory activities, such as advising on cross border mergers and acquisitions, initial public offerings, capital raising (equity/debt/hybrid), underwriting, private equity investments and managed investment schemes. The Company's subsidiaries include AGF Funds Management Pty Ltd, AG Stockbroking Ltd, AGF Management Pty Ltd. and Ennox Capital Pty Ltd.</v>
    <v>Australian Securities Exchange</v>
    <v>XASX</v>
    <v>XASX</v>
    <v>L 13 200 Queen Street, MELBOURNE, VICTORIA, 3000 AU</v>
    <v>2E-3</v>
    <v>Investment Banking &amp; Investment Services</v>
    <v>Stock</v>
    <v>43769.371759259258</v>
    <v>2364</v>
    <v>2E-3</v>
    <v>3508580</v>
    <v>ENNOX GROUP LTD</v>
    <v>ENNOX GROUP LTD</v>
    <v>2E-3</v>
    <v>0.36</v>
    <v>2E-3</v>
    <v>2E-3</v>
    <v>EXO</v>
    <v>ENNOX GROUP LTD (XASX:EXO)</v>
    <v>2892999</v>
    <v>2004</v>
  </rv>
  <rv s="4">
    <v>2365</v>
  </rv>
  <rv s="0">
    <v>http://en.wikipedia.org/wiki/BHP</v>
    <v>Wikipedia</v>
  </rv>
  <rv s="1">
    <v>0</v>
    <v>2367</v>
  </rv>
  <rv s="2">
    <v>6</v>
    <v>https://www.bing.com/th?id=AMMS_e083acd5ce7fcc0aec98f46b754c1f1d&amp;qlt=95</v>
    <v>2368</v>
    <v>0</v>
    <v>https://www.bing.com/images/search?form=xlimg&amp;q=bhp+billiton</v>
    <v>Image of BHP GROUP LIMITED</v>
  </rv>
  <rv s="0">
    <v>https://www.bing.com/financeapi/forcetrigger?t=a1oh27&amp;q=XNYS%3aBHP&amp;form=skydnc</v>
    <v>Learn more on Bing</v>
  </rv>
  <rv s="24">
    <v>en-US</v>
    <v>a1oh27</v>
    <v>268435456</v>
    <v>1</v>
    <v>Powered by Refinitiv</v>
    <v>219</v>
    <v>BHP GROUP LIMITED (XNYS:BHP)</v>
    <v>41</v>
    <v>67</v>
    <v>Finance</v>
    <v>58</v>
    <v>80.62</v>
    <v>29.78</v>
    <v>0.9677</v>
    <v>1.34</v>
    <v>9.9880000000000004E-3</v>
    <v>1.7014000000000001E-2</v>
    <v>0.8</v>
    <v>USD</v>
    <v>BHP Group Ltd, formerly BHP Billiton Ltd, is a global resources company. The Company is a producer of various commodities, including iron ore, metallurgical coal, copper and uranium. Its segments include Petroleum, Copper, Iron Ore and Coal. The Petroleum segment is engaged in the exploration, development and production of oil and gas. The Copper segment is engaged in mining of copper, silver, lead, zinc, molybdenum, uranium and gold. The Iron Ore segment is engaged in mining of iron ore. The Coal segment is engaged in mining of metallurgical coal and thermal (energy) coal. Its businesses include Minerals Australia, Minerals Americas, Petroleum and Marketing. The Company extracts and processes minerals, oil and gas from its production operations located primarily in Australia and the Americas. The Company manages product distribution through its global logistics chain, including freight and pipeline transportation.</v>
    <v>31589</v>
    <v>New York Stock Exchange</v>
    <v>XNYS</v>
    <v>XNYS</v>
    <v>Shop 16 171 Collins St, MELBOURNE, VICTORIA, 3000 AU</v>
    <v>80.62</v>
    <v>2369</v>
    <v>Metals &amp; Mining</v>
    <v>Stock</v>
    <v>44258.040995289062</v>
    <v>2370</v>
    <v>78.97</v>
    <v>181754200000</v>
    <v>BHP GROUP LIMITED</v>
    <v>BHP GROUP LIMITED</v>
    <v>79</v>
    <v>29.1493</v>
    <v>78.760000000000005</v>
    <v>80.099999999999994</v>
    <v>80.900000000000006</v>
    <v>2528962000</v>
    <v>BHP</v>
    <v>BHP GROUP LIMITED (XNYS:BHP)</v>
    <v>3196008</v>
    <v>2810423</v>
    <v>1885</v>
  </rv>
  <rv s="4">
    <v>2371</v>
  </rv>
  <rv s="0">
    <v>https://www.bing.com/financeapi/forcetrigger?t=a221mw&amp;q=XNYS%3aRIO&amp;form=skydnc</v>
    <v>Learn more on Bing</v>
  </rv>
  <rv s="21">
    <v>en-US</v>
    <v>a221mw</v>
    <v>268435456</v>
    <v>1</v>
    <v>Powered by Refinitiv</v>
    <v>220</v>
    <v>RIO TINTO PLC (XNYS:RIO)</v>
    <v>45</v>
    <v>57</v>
    <v>Finance</v>
    <v>58</v>
    <v>92.85</v>
    <v>35.35</v>
    <v>0.68059999999999998</v>
    <v>1.54</v>
    <v>0</v>
    <v>1.7149000000000001E-2</v>
    <v>0</v>
    <v>USD</v>
    <v>Rio Tinto plc is a mining and metals company. The Company's business is finding, mining and processing mineral resources. The Company's segments include Iron Ore, Aluminium, Copper &amp; Diamonds, Energy &amp; Minerals and Other Operations. The Company operates an iron ore business, supplying the global seaborne iron ore trade. Its Iron Ore product operations are located in the Pilbara region of Western Australia and operations include approximately five iron ore products and approximately four port terminals. The Aluminium business includes bauxite mines, alumina refineries and aluminum smelters. Its bauxite mines are located in Australia, Brazil and Guinea. The Copper &amp; Diamonds segment has managed operations in Australia, Canada, Mongolia and the United States, and non-managed operations in Chile and Indonesia. The Energy &amp; Minerals segment consists of mining, refining and marketing operations across sectors including borates, iron ore concentrate and pellets, titanium dioxide and uranium.</v>
    <v>47500</v>
    <v>New York Stock Exchange</v>
    <v>XNYS</v>
    <v>XNYS</v>
    <v>6 St. James's Square, LONDON, UNITED KINGDOM-NA, SW1Y 4AD GB</v>
    <v>91.89</v>
    <v>Metals &amp; Mining</v>
    <v>Stock</v>
    <v>44258.041033321097</v>
    <v>2373</v>
    <v>90.38</v>
    <v>146027200000</v>
    <v>RIO TINTO PLC</v>
    <v>RIO TINTO PLC</v>
    <v>90.57</v>
    <v>15.2271</v>
    <v>89.8</v>
    <v>91.34</v>
    <v>91.34</v>
    <v>1618200000</v>
    <v>RIO</v>
    <v>RIO TINTO PLC (XNYS:RIO)</v>
    <v>2711933</v>
    <v>2138456</v>
    <v>1962</v>
  </rv>
  <rv s="4">
    <v>2374</v>
  </rv>
  <rv s="0">
    <v>http://es.wikipedia.org/wiki/Vale_S.A.</v>
    <v>Wikipedia</v>
  </rv>
  <rv s="1">
    <v>0</v>
    <v>2376</v>
  </rv>
  <rv s="2">
    <v>6</v>
    <v>https://www.bing.com/th?id=AMMS_cf3cd923ec86f4edc8a0772ac1ee40c3&amp;qlt=95</v>
    <v>2377</v>
    <v>0</v>
    <v>https://www.bing.com/images/search?form=xlimg&amp;q=vale+mining+company</v>
    <v>Image of Vale SA</v>
  </rv>
  <rv s="0">
    <v>https://www.bing.com/financeapi/forcetrigger?t=a256im&amp;q=XNYS%3aVALE&amp;form=skydnc</v>
    <v>Learn more on Bing</v>
  </rv>
  <rv s="24">
    <v>en-US</v>
    <v>a256im</v>
    <v>268435456</v>
    <v>1</v>
    <v>Powered by Refinitiv</v>
    <v>219</v>
    <v>Vale SA (XNYS:VALE)</v>
    <v>41</v>
    <v>90</v>
    <v>Finance</v>
    <v>58</v>
    <v>19</v>
    <v>6.49</v>
    <v>0.94620000000000004</v>
    <v>0.42</v>
    <v>2.7860000000000003E-3</v>
    <v>2.3959000000000001E-2</v>
    <v>0.05</v>
    <v>USD</v>
    <v>Vale S.A. is a global producer of iron ore and iron ore pellets, key raw materials for steelmaking, and producer of nickel. The Company also produces copper, metallurgical and thermal coal, potash, phosphates and other fertilizer nutrients, manganese ore, ferroalloys, platinum group metals, gold, silver and cobalt. The Company's segments include Ferrous minerals, which comprises the production and extraction of ferrous minerals, as iron ore fines, iron ore pellets and its logistic services, manganese and ferroalloys and others ferrous products and services; Coal, which comprises the extraction of metallurgical and thermal coal and its logistic services; Base metals, which includes the production and extraction of non-ferrous minerals, and are presented as nickel and its byproducts, and copper (copper concentrated), and Others, which comprises sales and expenses of other products, services and investments in joint ventures and associate in other business.</v>
    <v>74316</v>
    <v>New York Stock Exchange</v>
    <v>XNYS</v>
    <v>XNYS</v>
    <v>Torre Oscar Niemeyer, Praia de Botafogo n 186 sala 701 a sala 1901, Botafogo, RIO DE JANEIRO, RIO DE JANEIRO, 22.250-145 BR</v>
    <v>18.0899</v>
    <v>2378</v>
    <v>Metals &amp; Mining</v>
    <v>Stock</v>
    <v>44258.041545416403</v>
    <v>2379</v>
    <v>17.239999999999998</v>
    <v>92327040000</v>
    <v>Vale SA</v>
    <v>Vale SA</v>
    <v>17.27</v>
    <v>17.903099999999998</v>
    <v>17.53</v>
    <v>17.95</v>
    <v>18</v>
    <v>5284475000</v>
    <v>VALE</v>
    <v>Vale SA (XNYS:VALE)</v>
    <v>36880975</v>
    <v>27350106</v>
    <v>1943</v>
  </rv>
  <rv s="4">
    <v>2380</v>
  </rv>
  <rv s="0">
    <v>https://www.bing.com/financeapi/forcetrigger?t=a22ktc&amp;q=XNYS%3aSCCO&amp;form=skydnc</v>
    <v>Learn more on Bing</v>
  </rv>
  <rv s="21">
    <v>en-US</v>
    <v>a22ktc</v>
    <v>268435456</v>
    <v>1</v>
    <v>Powered by Refinitiv</v>
    <v>220</v>
    <v>SOUTHERN COPPER CORPORATION (XNYS:SCCO)</v>
    <v>45</v>
    <v>57</v>
    <v>Finance</v>
    <v>58</v>
    <v>83.15</v>
    <v>23.43</v>
    <v>1.1469</v>
    <v>1.25</v>
    <v>2.101E-3</v>
    <v>1.6691000000000001E-2</v>
    <v>0.16</v>
    <v>USD</v>
    <v>Southern Copper Corporation is an integrated copper producer. It produces copper and, in the production process, obtains several by-products, including molybdenum, silver, zinc, sulfuric acid and other metals. Its segments include the Peruvian operations, the Mexican open-pit operations and the Mexican underground mining operations segment identified as the IMMSA unit. The Peruvian operations segment includes the Toquepala and Cuajone mine complexes, and the smelting and refining plants, including a metals plant industrial railroad and port facilities that service both mines. The Mexican open-pit operations segment includes the La Caridad and Buenavista mine complexes, and the smelting and refining plants, including a metals plant and a copper rod plant, and support facilities that service both mines. As of December 31, 2016, the Mexican underground mining operations segment included five underground mines that produce zinc, copper, silver and gold, a coal mine and a zinc refinery.</v>
    <v>13777</v>
    <v>New York Stock Exchange</v>
    <v>XNYS</v>
    <v>XNYS</v>
    <v>1440 E Missouri Ave Ste 160, PHOENIX, AZ, 85014-2542 US</v>
    <v>76.855000000000004</v>
    <v>Metals &amp; Mining</v>
    <v>Stock</v>
    <v>44258.038245844531</v>
    <v>2382</v>
    <v>74.59</v>
    <v>57895460000</v>
    <v>SOUTHERN COPPER CORPORATION</v>
    <v>SOUTHERN COPPER CORPORATION</v>
    <v>75.53</v>
    <v>37.483400000000003</v>
    <v>74.89</v>
    <v>76.14</v>
    <v>76.3</v>
    <v>773073200</v>
    <v>SCCO</v>
    <v>SOUTHERN COPPER CORPORATION (XNYS:SCCO)</v>
    <v>1445281</v>
    <v>1183520</v>
    <v>1995</v>
  </rv>
  <rv s="4">
    <v>2383</v>
  </rv>
  <rv s="0">
    <v>https://www.bing.com/financeapi/forcetrigger?t=a26l5r&amp;q=OTCM%3aAAUKF&amp;form=skydnc</v>
    <v>Learn more on Bing</v>
  </rv>
  <rv s="47">
    <v>en-US</v>
    <v>a26l5r</v>
    <v>268435456</v>
    <v>1</v>
    <v>Powered by Refinitiv</v>
    <v>221</v>
    <v>ANGLO AMERICAN PLC (OTCM:AAUKF)</v>
    <v>45</v>
    <v>168</v>
    <v>Finance</v>
    <v>87</v>
    <v>41.94</v>
    <v>12.561999999999999</v>
    <v>1.3872</v>
    <v>0.11</v>
    <v>-1.82E-3</v>
    <v>2.6770000000000001E-3</v>
    <v>-7.4999999999999997E-2</v>
    <v>USD</v>
    <v>Anglo American PLC is a mining company. The Company has a portfolio of mining operations and undeveloped resources with a focus on diamonds, copper, platinum group metals (PGMs), and bulk commodities. Its segments include De Beers, Platinum Group Metals, Copper, Iron Ore, Nickel and Manganese, Coal, and Corporate and other. De Beers segment is engaged in the diamond business. Within the Platinum Group Metals segment, it has operations principally located in the Bushveld Complex in South Africa. It holds interests in two copper mines: Los Bronces and Collahuasi in Chile and is developing the Quellaveco mine in Peru. Its iron ore operations provide customers with iron content ore through assets in Brazil and South Africa. It has metallurgical coal assets in Australia, and thermal coal assets in Colombia and South Africa.</v>
    <v>63000</v>
    <v>OTC Markets</v>
    <v>OTCM</v>
    <v>OTCM</v>
    <v>Anglo American House, 20 Carlton House Terrace, LONDON, UNITED KINGDOM-NA, SW1Y 5AN GB</v>
    <v>41.2</v>
    <v>Metals &amp; Mining</v>
    <v>Stock</v>
    <v>44258.048611111109</v>
    <v>2385</v>
    <v>40.788600000000002</v>
    <v>39531780000</v>
    <v>ANGLO AMERICAN PLC</v>
    <v>ANGLO AMERICAN PLC</v>
    <v>40.788600000000002</v>
    <v>24.453399999999998</v>
    <v>41.09</v>
    <v>41.2</v>
    <v>41.125</v>
    <v>1363118000</v>
    <v>AAUKF</v>
    <v>ANGLO AMERICAN PLC (OTCM:AAUKF)</v>
    <v>27885</v>
    <v>1998</v>
  </rv>
  <rv s="4">
    <v>2386</v>
  </rv>
  <rv s="0">
    <v>http://en.wikipedia.org/wiki/Fortescue_Metals_Group</v>
    <v>Wikipedia</v>
  </rv>
  <rv s="1">
    <v>0</v>
    <v>2388</v>
  </rv>
  <rv s="2">
    <v>6</v>
    <v>https://www.bing.com/th?id=AMMS_354334fa9b44294fed1493245cc73dd8&amp;qlt=95</v>
    <v>2389</v>
    <v>0</v>
    <v>https://www.bing.com/images/search?form=xlimg&amp;q=fortescue+metals+group</v>
    <v>Image of FORTESCUE METALS GROUP LTD</v>
  </rv>
  <rv s="0">
    <v>https://www.bing.com/financeapi/forcetrigger?t=a2heoc&amp;q=OTCM%3aFSUGY&amp;form=skydnc</v>
    <v>Learn more on Bing</v>
  </rv>
  <rv s="58">
    <v>en-US</v>
    <v>a2heoc</v>
    <v>268435456</v>
    <v>1</v>
    <v>Powered by Refinitiv</v>
    <v>222</v>
    <v>FORTESCUE METALS GROUP LTD (OTCM:FSUGY)</v>
    <v>41</v>
    <v>175</v>
    <v>Finance</v>
    <v>87</v>
    <v>41.35</v>
    <v>9.9600000000000009</v>
    <v>-1.3605</v>
    <v>9.6079999999999994E-4</v>
    <v>-3.5611000000000004E-2</v>
    <v>3.5400000000000001E-2</v>
    <v>USD</v>
    <v>Fortescue Metals Group Limited (Fortescue) is engaged in the exploration, development, production, processing and sale of iron ore. Fortescue owns and operates a fully integrated infrastructure and supply chain including five berth Herb Elliott Port in Port Hedland, the Judith Street Harbour towage infrastructure and the heavy haul railway covering 620 kilometers (km) of track. The Company is developing the Eliwana Mine and Rail Project and the Iron Bridge Magnetite Project. The Chichester Hub, which includes the Cloudbreak and Christmas Creek mines, is located in the Chichester Ranges. The Solomon Hub is located in the Hamersley Ranges, and includes the Firetail and Kings Valley mines, which produce in excess of 70 million tons per annum (mtpa). Its Iron Bridge project is located over 145 kms south of Port Hedland. Its Eliwana Mine and Rail development includes 143km of rail and a 30mpta dry ore processing facilities.</v>
    <v>OTC Markets</v>
    <v>OTCM</v>
    <v>OTCM</v>
    <v>Level 2 87 Adelaide Terrace, East Perth, PERTH, WESTERN AUSTRALIA, 6004 AU</v>
    <v>36.909999999999997</v>
    <v>2390</v>
    <v>Stock</v>
    <v>44258.048611111109</v>
    <v>2391</v>
    <v>36</v>
    <v>FORTESCUE METALS GROUP LTD</v>
    <v>FORTESCUE METALS GROUP LTD</v>
    <v>36.61</v>
    <v>38.204500000000003</v>
    <v>36.844000000000001</v>
    <v>36.879399999999997</v>
    <v>FSUGY</v>
    <v>FORTESCUE METALS GROUP LTD (OTCM:FSUGY)</v>
    <v>59438</v>
  </rv>
  <rv s="4">
    <v>2392</v>
  </rv>
  <rv s="0">
    <v>http://en.wikipedia.org/wiki/Glencore</v>
    <v>Wikipedia</v>
  </rv>
  <rv s="1">
    <v>0</v>
    <v>2394</v>
  </rv>
  <rv s="2">
    <v>6</v>
    <v>https://www.bing.com/th?id=AMMS_3d1f0419df9c4613480e1499004477b0&amp;qlt=95</v>
    <v>2395</v>
    <v>0</v>
    <v>https://www.bing.com/images/search?form=xlimg&amp;q=glencore</v>
    <v>Image of GLENCORE PLC</v>
  </rv>
  <rv s="0">
    <v>https://www.bing.com/financeapi/forcetrigger?t=a2i8tc&amp;q=OTCM%3aGLNCY&amp;form=skydnc</v>
    <v>Learn more on Bing</v>
  </rv>
  <rv s="73">
    <v>en-US</v>
    <v>a2i8tc</v>
    <v>268435456</v>
    <v>1</v>
    <v>Powered by Refinitiv</v>
    <v>223</v>
    <v>GLENCORE PLC (OTCM:GLNCY)</v>
    <v>41</v>
    <v>224</v>
    <v>Finance</v>
    <v>87</v>
    <v>8.67</v>
    <v>2.5099999999999998</v>
    <v>1.925</v>
    <v>0.01</v>
    <v>-1.9859999999999999E-3</v>
    <v>1.2049999999999999E-3</v>
    <v>-1.6500000000000001E-2</v>
    <v>USD</v>
    <v>Glencore PLC is a Switzerland-based company that produces and markets commodities. It operates through three business segments: Metals and minerals segment, which is engaged in copper, zinc/lead, nickel, ferroalloys, alumina/aluminum and iron ore production and marketing, as well as has interests in industrial assets that include mining, smelting, refining and warehousing operations; Energy products segment, which includes coal mining and oil production operations and investments in strategic handling, storage and freight equipment and facilities, and Agricultural products segment, which is supported by controlled and non-controlled storage, handling and processing facilities in various locations, and is focused on grains, oils/oilseeds, cotton and sugar. The Company operates worldwide.</v>
    <v>160000</v>
    <v>OTC Markets</v>
    <v>OTCM</v>
    <v>OTCM</v>
    <v>Baarermattstrasse 3, P.O. Box 1363, BAAR, ZUG, 6341 CH</v>
    <v>8.35</v>
    <v>2396</v>
    <v>Coal</v>
    <v>Stock</v>
    <v>44258.048611111109</v>
    <v>2397</v>
    <v>8.25</v>
    <v>39515210000</v>
    <v>GLENCORE PLC</v>
    <v>GLENCORE PLC</v>
    <v>8.2650000000000006</v>
    <v>8.3000000000000007</v>
    <v>8.31</v>
    <v>8.2934999999999999</v>
    <v>13324310000</v>
    <v>GLNCY</v>
    <v>GLENCORE PLC (OTCM:GLNCY)</v>
    <v>259547</v>
    <v>2011</v>
  </rv>
  <rv s="4">
    <v>2398</v>
  </rv>
  <rv s="0">
    <v>https://www.bing.com/financeapi/forcetrigger?t=a1sp52&amp;q=XNYS%3aFCX&amp;form=skydnc</v>
    <v>Learn more on Bing</v>
  </rv>
  <rv s="21">
    <v>en-US</v>
    <v>a1sp52</v>
    <v>268435456</v>
    <v>1</v>
    <v>Powered by Refinitiv</v>
    <v>220</v>
    <v>FREEPORT-MCMORAN INC. (XNYS:FCX)</v>
    <v>45</v>
    <v>57</v>
    <v>Finance</v>
    <v>58</v>
    <v>39.1</v>
    <v>4.82</v>
    <v>2.1496</v>
    <v>0.28000000000000003</v>
    <v>2.843E-3</v>
    <v>8.0230000000000006E-3</v>
    <v>0.1</v>
    <v>USD</v>
    <v>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v>
    <v>24500</v>
    <v>New York Stock Exchange</v>
    <v>XNYS</v>
    <v>XNYS</v>
    <v>333 N Central Ave, PHOENIX, AZ, 85004-2121 US</v>
    <v>36.200000000000003</v>
    <v>Metals &amp; Mining</v>
    <v>Stock</v>
    <v>44258.041495775004</v>
    <v>2400</v>
    <v>34.89</v>
    <v>50900970000</v>
    <v>FREEPORT-MCMORAN INC.</v>
    <v>FREEPORT-MCMORAN INC.</v>
    <v>34.979999999999997</v>
    <v>89.296099999999996</v>
    <v>34.9</v>
    <v>35.18</v>
    <v>35.28</v>
    <v>1458480000</v>
    <v>FCX</v>
    <v>FREEPORT-MCMORAN INC. (XNYS:FCX)</v>
    <v>21625495</v>
    <v>25767049</v>
    <v>1987</v>
  </rv>
  <rv s="4">
    <v>2401</v>
  </rv>
  <rv s="0">
    <v>http://ja.wikipedia.org/wiki/ノリリスク・ニッケル</v>
    <v>Wikipedia</v>
  </rv>
  <rv s="1">
    <v>0</v>
    <v>2403</v>
  </rv>
  <rv s="2">
    <v>6</v>
    <v>https://www.bing.com/th?id=AMMS_6f302099922000d4ee06518887c74ea2&amp;qlt=95</v>
    <v>2404</v>
    <v>0</v>
    <v>https://www.bing.com/images/search?form=xlimg&amp;q=norilsk+nickel</v>
    <v>Image of Public Joint Stock Company "Mining and Metallurgical Company "NORILSK NICKEL"</v>
  </rv>
  <rv s="0">
    <v>https://www.bing.com/financeapi/forcetrigger?t=a2px52&amp;q=OTCM%3aNILSY&amp;form=skydnc</v>
    <v>Learn more on Bing</v>
  </rv>
  <rv s="55">
    <v>en-US</v>
    <v>a2px52</v>
    <v>268435456</v>
    <v>1</v>
    <v>Powered by Refinitiv</v>
    <v>225</v>
    <v>Public Joint Stock Company "Mining and Metallurgical Company "NORILSK NICKEL" (OTCM:NILSY)</v>
    <v>41</v>
    <v>226</v>
    <v>Finance</v>
    <v>87</v>
    <v>38.21</v>
    <v>18.62</v>
    <v>0.86570000000000003</v>
    <v>-0.33</v>
    <v>-1.3289999999999999E-3</v>
    <v>-1.0144E-2</v>
    <v>-4.2799999999999998E-2</v>
    <v>USD</v>
    <v>GMK Noril'skiy nikel' PAO is engaged in the exploration, extraction, refining of ore and nonmetallic minerals, and sale of base and precious metals produced from ore. The Company's segments include GMK Group, which includes mining and metallurgy operations, transport services, energy, repair and maintenance services located at Taimyr Peninsula; Group KGMK, which includes mining and metallurgy operations, energy, exploration activities located at Kola Peninsula; Norilsk Nickel Harjavalta, which includes refinery operations located in Finland; Other metallurgical, which includes other metallurgy operations and exploration activities located in Russia and abroad, and Other non-metallurgical, which includes metal and other trading, supply chain management, transport services, energy and utility, research and other activities located in Russia and abroad. Its production facilities are located in Taimyr and Kola Peninsulas of the Russian Federation and in Finland.</v>
    <v>73715</v>
    <v>OTC Markets</v>
    <v>OTCM</v>
    <v>OTCM</v>
    <v>Taymyrskiy Dolgano-Nenetskiy rayon, ulitsa Morozova, dom 1, Krasnoyarskiy kray, DUDINKA, TAYMYRSKIY AVTONOMNYI OKRUG, 647000 RU</v>
    <v>32.409999999999997</v>
    <v>2405</v>
    <v>Metals &amp; Mining</v>
    <v>Stock</v>
    <v>44258.048611111109</v>
    <v>2406</v>
    <v>31.96</v>
    <v>51737950000</v>
    <v>Public Joint Stock Company "Mining and Metallurgical Company "NORILSK NICKEL"</v>
    <v>Public Joint Stock Company "Mining and Metallurgical Company "NORILSK NICKEL"</v>
    <v>32.270000000000003</v>
    <v>15.3233</v>
    <v>32.53</v>
    <v>32.200000000000003</v>
    <v>32.157200000000003</v>
    <v>1582455000</v>
    <v>NILSY</v>
    <v>Public Joint Stock Company "Mining and Metallurgical Company "NORILSK NICKEL" (OTCM:NILSY)</v>
    <v>194336</v>
    <v>2002</v>
  </rv>
  <rv s="4">
    <v>2407</v>
  </rv>
  <rv s="0">
    <v>https://www.bing.com/financeapi/forcetrigger?t=a2ibcw&amp;q=OTCM%3aGMBXF&amp;form=skydnc</v>
    <v>Learn more on Bing</v>
  </rv>
  <rv s="33">
    <v>en-US</v>
    <v>a2ibcw</v>
    <v>268435456</v>
    <v>1</v>
    <v>Powered by Refinitiv</v>
    <v>227</v>
    <v>Grupo Mexico SAB de CV (OTCM:GMBXF)</v>
    <v>45</v>
    <v>89</v>
    <v>Finance</v>
    <v>12</v>
    <v>5.5</v>
    <v>1.32</v>
    <v>1.1556999999999999</v>
    <v>0.25950000000000001</v>
    <v>5.5448999999999998E-2</v>
    <v>USD</v>
    <v>Grupo Mexico, S.A.B. de C.V. is a holding company. The Company's principal activities are in the mining-metallurgic industry, the exploration, exploitation and benefit of metallic and non-metallic ores, multimodal freight railroad service, and infrastructure development. The Company's business lines include Mining, Transportation and Infrastructure. Its Mining Division is represented by its subsidiary Americas Mining Corporation, whose subsidiaries are Southern Copper Corporation in Mexico and Peru, and Asarco in the United States. Its Transportation Division is represented by its subsidiaries Infraestructura y Transportes Mexico, S.A. de C.V. and Grupo Mexico Transportes S.A. de C.V. Its subsidiaries are Grupo Ferroviario Mexicano, S.A. de C.V., Ferrocarril Mexicano, S.A. de C.V., Ferrosur, S. A. de C. V., Intermodal Mexico, S.A. de C.V., and Texas Pacifico, LP, Inc. Its Infrastructure Division is represented by its subsidiary Mexico Proyectos y Desarrollos, S.A. de C.V.</v>
    <v>29419</v>
    <v>OTC Markets</v>
    <v>OTCM</v>
    <v>OTCM</v>
    <v>Campos Eliseos No. 400, Col. Lomas de Chapultepec, MEXICO, D.F., MEXICO, D.F., 11000 MX</v>
    <v>5.03</v>
    <v>Metals &amp; Mining</v>
    <v>Stock</v>
    <v>44256.869838390623</v>
    <v>2409</v>
    <v>4.9000000000000004</v>
    <v>Grupo Mexico SAB de CV</v>
    <v>Grupo Mexico SAB de CV</v>
    <v>5.03</v>
    <v>16.701599999999999</v>
    <v>4.68</v>
    <v>4.9394999999999998</v>
    <v>7785000000</v>
    <v>GMBXF</v>
    <v>Grupo Mexico SAB de CV (OTCM:GMBXF)</v>
    <v>60052</v>
    <v>1999</v>
  </rv>
  <rv s="4">
    <v>2410</v>
  </rv>
  <rv s="0">
    <v>http://en.wikipedia.org/wiki/ArcelorMittal</v>
    <v>Wikipedia</v>
  </rv>
  <rv s="1">
    <v>0</v>
    <v>2412</v>
  </rv>
  <rv s="2">
    <v>6</v>
    <v>https://www.bing.com/th?id=AMMS_2ca6b972b15d22ba6da5cbcd3a2b126c&amp;qlt=95</v>
    <v>2413</v>
    <v>0</v>
    <v>https://www.bing.com/images/search?form=xlimg&amp;q=arcelormittal</v>
    <v>Image of ArcelorMittal SA</v>
  </rv>
  <rv s="0">
    <v>https://www.bing.com/financeapi/forcetrigger?t=bunzyc&amp;q=XNYS%3aMTCN&amp;form=skydnc</v>
    <v>Learn more on Bing</v>
  </rv>
  <rv s="24">
    <v>en-US</v>
    <v>bunzyc</v>
    <v>268435456</v>
    <v>1</v>
    <v>Powered by Refinitiv</v>
    <v>219</v>
    <v>ArcelorMittal SA (XNYS:MTCN)</v>
    <v>41</v>
    <v>67</v>
    <v>Finance</v>
    <v>58</v>
    <v>61.15</v>
    <v>25.37</v>
    <v>2.0156999999999998</v>
    <v>2.16</v>
    <v>8.386E-4</v>
    <v>3.7590999999999999E-2</v>
    <v>0.05</v>
    <v>USD</v>
    <v>ArcelorMittal SA is a Luxembourg-based holding company. The Company, via its subsidiaries, owns and operates steel, iron ore manufacturing and coal mining facilities in Europe, North and South America, Asia, and Africa. The Company is organized in five operating segments: NAFTA; Brazil; Europe; Africa and Commonwealth of Independent States (ACIS), and Mining. The NAFTA, Brazil, Europe, and ACIS segments produce flat, long, and tubular products including slabs, hot-rolled coil, cold-rolled coil, coated steel products, among others. The Mining segment provides steel operations and comprises all mines owned by the Company in the Americas, Europe, Africa, and countries of the Commonwealth of Independent States (CIS).</v>
    <v>191000</v>
    <v>New York Stock Exchange</v>
    <v>XNYS</v>
    <v>XNYS</v>
    <v>24-26 Boulevard d'Avranches, LUXEMBOURG, LUXEMBOURG-NA, 1160 LU</v>
    <v>59.73</v>
    <v>2414</v>
    <v>Metals &amp; Mining</v>
    <v>Stock</v>
    <v>44258.000000046093</v>
    <v>2415</v>
    <v>57.98</v>
    <v>22122040000</v>
    <v>ArcelorMittal SA</v>
    <v>ArcelorMittal SA</v>
    <v>57.98</v>
    <v>0</v>
    <v>57.46</v>
    <v>59.62</v>
    <v>59.67</v>
    <v>1102810000</v>
    <v>MTCN</v>
    <v>ArcelorMittal SA (XNYS:MTCN)</v>
    <v>143670</v>
    <v>51217</v>
    <v>2001</v>
  </rv>
  <rv s="4">
    <v>2416</v>
  </rv>
  <rv s="0">
    <v>https://www.bing.com/financeapi/forcetrigger?t=a27xtc&amp;q=OTCM%3aANFGF&amp;form=skydnc</v>
    <v>Learn more on Bing</v>
  </rv>
  <rv s="47">
    <v>en-US</v>
    <v>a27xtc</v>
    <v>268435456</v>
    <v>1</v>
    <v>Powered by Refinitiv</v>
    <v>221</v>
    <v>ANTOFAGASTA PLC (OTCM:ANFGF)</v>
    <v>45</v>
    <v>168</v>
    <v>Finance</v>
    <v>87</v>
    <v>26.45</v>
    <v>7.3</v>
    <v>1.0116000000000001</v>
    <v>0.05</v>
    <v>5.7691999999999993E-2</v>
    <v>1.9270000000000001E-3</v>
    <v>1.5</v>
    <v>USD</v>
    <v>Antofagasta plc is a copper mining company. The Company operates four copper mines in Chile, two of which produce by-products. In addition to mining, the Company has a transport division providing rail and road cargo services in northern Chile predominantly to mining customers, which include the Company’s own operations. The Company’s segments include Los Pelambres, Centinela, Antucoya, Zaldivar, Exploration and evaluation, Corporate and other items, and Transport division. Los Pelambres produces primarily copper concentrate and molybdenum as a by-product. Centinela produces copper concentrate containing gold as a by-product, molybdenum concentrates and copper cathodes. Antucoya and Zaldivar produce copper cathodes. The transport division provides rail cargo and road cargo transport together with its ancillary services.</v>
    <v>5719</v>
    <v>OTC Markets</v>
    <v>OTCM</v>
    <v>OTCM</v>
    <v>Cleveland HSE, 33 King Street, LONDON, UNITED KINGDOM-NA, SW1Y 6RJ GB</v>
    <v>26</v>
    <v>Metals &amp; Mining</v>
    <v>Stock</v>
    <v>44258.048611111109</v>
    <v>2418</v>
    <v>25.7</v>
    <v>18078910000</v>
    <v>ANTOFAGASTA PLC</v>
    <v>ANTOFAGASTA PLC</v>
    <v>25.7</v>
    <v>76.730099999999993</v>
    <v>25.95</v>
    <v>26</v>
    <v>27.5</v>
    <v>985856700</v>
    <v>ANFGF</v>
    <v>ANTOFAGASTA PLC (OTCM:ANFGF)</v>
    <v>898</v>
    <v>1982</v>
  </rv>
  <rv s="4">
    <v>2419</v>
  </rv>
  <rv s="0">
    <v>https://www.bing.com/financeapi/forcetrigger?t=a2cgrw&amp;q=OTCM%3aCMCLF&amp;form=skydnc</v>
    <v>Learn more on Bing</v>
  </rv>
  <rv s="47">
    <v>en-US</v>
    <v>a2cgrw</v>
    <v>268435456</v>
    <v>1</v>
    <v>Powered by Refinitiv</v>
    <v>221</v>
    <v>China Molybdenum Co., Ltd. (OTCM:CMCLF)</v>
    <v>45</v>
    <v>145</v>
    <v>Finance</v>
    <v>87</v>
    <v>0.96499999999999997</v>
    <v>0.25</v>
    <v>1.7612000000000001</v>
    <v>-0.03</v>
    <v>1.6667000000000001E-2</v>
    <v>-3.8462000000000003E-2</v>
    <v>1.2500000000000001E-2</v>
    <v>USD</v>
    <v>China Molybdenum Co., Ltd. is a China-based company, principally engaged in the mining, smelting, processing and trading of metals, such as molybdenum, tungsten and copper. The Company operates its businesses through five segments. Its Molybdenum, Tungsten and Related Products segment is mainly engaged in the mining of molybdenum and tungsten. Its Copper, Gold and Related Products segment is mainly engaged in the mining of copper and gold. The Niobium and Related Products segment is engaged in niobium manufacturing business. The Phosphorus segment is engaged in phosphate manufacturing business. The Copper and Cobalt segment is engaged in the production of Copper and Cobalt. The Company conducts its businesses mainly in China, Australia, Brazil and Congo.</v>
    <v>11183</v>
    <v>OTC Markets</v>
    <v>OTCM</v>
    <v>OTCM</v>
    <v>North of Yihe, Huameishan Road, Chengdong New District, Luanchuan County, LUOYANG, HENAN, 471500 CN</v>
    <v>0.78</v>
    <v>Metals &amp; Mining</v>
    <v>Stock</v>
    <v>44258.048611111109</v>
    <v>2421</v>
    <v>0.75</v>
    <v>145039800000</v>
    <v>China Molybdenum Co., Ltd.</v>
    <v>China Molybdenum Co., Ltd.</v>
    <v>0.78</v>
    <v>48.506399999999999</v>
    <v>0.78</v>
    <v>0.75</v>
    <v>0.76249999999999996</v>
    <v>21599240000</v>
    <v>CMCLF</v>
    <v>China Molybdenum Co., Ltd. (OTCM:CMCLF)</v>
    <v>37343</v>
    <v>1999</v>
  </rv>
  <rv s="4">
    <v>2422</v>
  </rv>
  <rv s="0">
    <v>http://en.wikipedia.org/wiki/POSCO</v>
    <v>Wikipedia</v>
  </rv>
  <rv s="1">
    <v>0</v>
    <v>2424</v>
  </rv>
  <rv s="2">
    <v>6</v>
    <v>https://www.bing.com/th?id=AMMS_57213831422660d899a8017ce1aed776&amp;qlt=95</v>
    <v>2425</v>
    <v>0</v>
    <v>https://www.bing.com/images/search?form=xlimg&amp;q=posco</v>
    <v>Image of POSCO</v>
  </rv>
  <rv s="0">
    <v>https://www.bing.com/financeapi/forcetrigger?t=a1zxoc&amp;q=XNYS%3aPKX&amp;form=skydnc</v>
    <v>Learn more on Bing</v>
  </rv>
  <rv s="24">
    <v>en-US</v>
    <v>a1zxoc</v>
    <v>268435456</v>
    <v>1</v>
    <v>Powered by Refinitiv</v>
    <v>219</v>
    <v>POSCO (XNYS:PKX)</v>
    <v>41</v>
    <v>228</v>
    <v>Finance</v>
    <v>58</v>
    <v>67.390600000000006</v>
    <v>26.27</v>
    <v>1.0948</v>
    <v>0.08</v>
    <v>-8.7829999999999991E-3</v>
    <v>1.256E-3</v>
    <v>-0.56000000000000005</v>
    <v>USD</v>
    <v>Posco is a Korea-based company principally engaged in the manufacture and distribution of steel products. The Company operates its business through four segments. The Steel segment produces and sells steel products such as hot rolled steel, cold rolled steel, stainless steel, among others. The Trading segment engages in the global trade, including the export and import of steel products. The Engineering and Construction (E&amp;C) segment plans, designs and builds industrial plants, civil engineering projects, commercial and residential buildings. The Other segment is engaged in the power plants, information and communication related services and other businesses.</v>
    <v>33784</v>
    <v>New York Stock Exchange</v>
    <v>XNYS</v>
    <v>XNYS</v>
    <v>6261, Donghaean-Ro, Nam-Gu, POHANG, GYEONGSANGBUK-DO, 37859 KR</v>
    <v>64.33</v>
    <v>2426</v>
    <v>Metals &amp; Mining</v>
    <v>Stock</v>
    <v>44258.000000010936</v>
    <v>2427</v>
    <v>63.28</v>
    <v>21937570000</v>
    <v>POSCO</v>
    <v>POSCO</v>
    <v>63.52</v>
    <v>25.040099999999999</v>
    <v>63.68</v>
    <v>63.76</v>
    <v>63.2</v>
    <v>348747300</v>
    <v>PKX</v>
    <v>POSCO (XNYS:PKX)</v>
    <v>128285</v>
    <v>151055</v>
    <v>1968</v>
  </rv>
  <rv s="4">
    <v>2428</v>
  </rv>
  <rv s="0">
    <v>http://en.wikipedia.org/wiki/Nucor</v>
    <v>Wikipedia</v>
  </rv>
  <rv s="1">
    <v>0</v>
    <v>2430</v>
  </rv>
  <rv s="2">
    <v>6</v>
    <v>https://www.bing.com/th?id=AMMS_d24042422dd77217310e39cf80cca10f&amp;qlt=95</v>
    <v>2431</v>
    <v>0</v>
    <v>https://www.bing.com/images/search?form=xlimg&amp;q=nucor</v>
    <v>Image of NUCOR CORPORATION</v>
  </rv>
  <rv s="0">
    <v>https://www.bing.com/financeapi/forcetrigger?t=a1ythw&amp;q=XNYS%3aNUE&amp;form=skydnc</v>
    <v>Learn more on Bing</v>
  </rv>
  <rv s="24">
    <v>en-US</v>
    <v>a1ythw</v>
    <v>268435456</v>
    <v>1</v>
    <v>Powered by Refinitiv</v>
    <v>219</v>
    <v>NUCOR CORPORATION (XNYS:NUE)</v>
    <v>41</v>
    <v>67</v>
    <v>Finance</v>
    <v>58</v>
    <v>63.48</v>
    <v>27.524999999999999</v>
    <v>1.3484</v>
    <v>0.28999999999999998</v>
    <v>7.4419999999999998E-3</v>
    <v>4.7139999999999994E-3</v>
    <v>0.46</v>
    <v>USD</v>
    <v>Nucor Corporation (Nucor) manufactures steel and steel products. The Company produces direct reduced iron (DRI) for use in its steel mills. It operates in three segments: steel mills, steel products and raw materials. The steel mills segment produces and distributes sheet steel (hot-rolled, cold-rolled and galvanized), plate steel, structural steel (wide-flange beams, beam blanks, H-piling and sheet piling) and bar steel (blooms, billets, concrete reinforcing bar, merchant bar, wire rod and special bar quality). The steel products segment produces steel joists and joist girders, steel deck, fabricated concrete reinforcing steel and cold finished steel. The raw materials produces DRI; brokers ferrous and nonferrous metals, pig iron, HBI and DRI; supplies ferro-alloys, and processes ferrous and nonferrous scrap metal. It also processes ferrous and nonferrous metals and brokers ferrous and nonferrous metals, pig iron, hot briquetted iron (HBI) and DRI.</v>
    <v>26800</v>
    <v>New York Stock Exchange</v>
    <v>XNYS</v>
    <v>XNYS</v>
    <v>1915 REXFORD RD, CHARLOTTE, NC, 28211-3465 US</v>
    <v>62.51</v>
    <v>2432</v>
    <v>Metals &amp; Mining</v>
    <v>Stock</v>
    <v>44258.040111330469</v>
    <v>2433</v>
    <v>61.3</v>
    <v>18335780000</v>
    <v>NUCOR CORPORATION</v>
    <v>NUCOR CORPORATION</v>
    <v>61.75</v>
    <v>26.179099999999998</v>
    <v>61.52</v>
    <v>61.81</v>
    <v>62.27</v>
    <v>298045900</v>
    <v>NUE</v>
    <v>NUCOR CORPORATION (XNYS:NUE)</v>
    <v>2395969</v>
    <v>2960844</v>
    <v>1958</v>
  </rv>
  <rv s="4">
    <v>2434</v>
  </rv>
  <rv s="0">
    <v>https://www.bing.com/financeapi/forcetrigger?t=a2pxxm&amp;q=OTCM%3aNISTF&amp;form=skydnc</v>
    <v>Learn more on Bing</v>
  </rv>
  <rv s="8">
    <v>en-US</v>
    <v>a2pxxm</v>
    <v>268435456</v>
    <v>1</v>
    <v>Powered by Refinitiv</v>
    <v>54</v>
    <v>NIPPON STEEL CORPORATION (OTCM:NISTF)</v>
    <v>45</v>
    <v>146</v>
    <v>Finance</v>
    <v>12</v>
    <v>14.481</v>
    <v>7.97</v>
    <v>1.6871</v>
    <v>2.1509999999999998</v>
    <v>0.174453</v>
    <v>USD</v>
    <v>Nippon Steel Corp is a Japan-based company mainly engaged in the steel manufacturing business, engineering business, chemical &amp; material business and system solution business. The Company operates through four business segments. The Steel Manufacturing segment is engaged in the manufacture and sale of steel bars, steel plates, steel pipes, special steels, steel secondary products and other steel products. The Engineering segment is engaged in the production and sale of industrial equipment and steel structures, the contract of construction work, the processing and recycling of waste, as well as the provision of electricity, gas and heat. The Chemical and Materials segment is engaged in the manufacture and sale of coal chemical products, petrochemical products, electronic materials, carbon fibers, composites and other products. The System Solution segment is engaged in the provision of computer system related engineering consulting services and outsourcing services.</v>
    <v>106599</v>
    <v>OTC Markets</v>
    <v>OTCM</v>
    <v>OTCM</v>
    <v>Marunouchi Park Bldg., 2-6-1, Marunouchi, CHIYODA-KU, TOKYO-TO, 100-8071 JP</v>
    <v>14.481</v>
    <v>Metals &amp; Mining</v>
    <v>Stock</v>
    <v>44257.048611111109</v>
    <v>2436</v>
    <v>14.481</v>
    <v>1491530000000</v>
    <v>NIPPON STEEL CORPORATION</v>
    <v>NIPPON STEEL CORPORATION</v>
    <v>14.481</v>
    <v>7.7910000000000004</v>
    <v>12.33</v>
    <v>14.481</v>
    <v>950321400</v>
    <v>NISTF</v>
    <v>NIPPON STEEL CORPORATION (OTCM:NISTF)</v>
    <v>100</v>
    <v>1950</v>
  </rv>
  <rv s="4">
    <v>2437</v>
  </rv>
  <rv s="0">
    <v>https://www.bing.com/financeapi/forcetrigger?t=a2h79c&amp;q=OTCM%3aFQVLF&amp;form=skydnc</v>
    <v>Learn more on Bing</v>
  </rv>
  <rv s="47">
    <v>en-US</v>
    <v>a2h79c</v>
    <v>268435456</v>
    <v>1</v>
    <v>Powered by Refinitiv</v>
    <v>221</v>
    <v>First Quantum Minerals Ltd. (OTCM:FQVLF)</v>
    <v>45</v>
    <v>168</v>
    <v>Finance</v>
    <v>87</v>
    <v>25.25</v>
    <v>3.33</v>
    <v>2.1566000000000001</v>
    <v>0.20499999999999999</v>
    <v>-1.1150000000000001E-3</v>
    <v>9.299E-3</v>
    <v>-2.4799999999999999E-2</v>
    <v>USD</v>
    <v>First Quantum Minerals Ltd is a Canada-based company engaged in the production of copper, nickel, gold, zinc, silver and acid, and other related activities including exploration and development of mining properties. The Company’s operating mines are Ravensthorpe, Kansashi, Sentinel, Guelb Moghrein, Cayeli, Las Cruces and Pyhasalmi. The Company has operating mines located in Zambia, Finland, Turkey, Spain and Mauritania. The Company is developing the Cobre Panama copper project in Panama, exploring the Haquira copper deposit in Peru, the Taca Taca copper-gold-molybdenum deposit in Argentina and Trident.</v>
    <v>26349</v>
    <v>OTC Markets</v>
    <v>OTCM</v>
    <v>OTCM</v>
    <v>Suite 2600, Three Bentall Centre, P.O. Box 49314, 595 Burrard Street, VANCOUVER, BC, M5H 2S8 CA</v>
    <v>22.56</v>
    <v>Metals &amp; Mining</v>
    <v>Stock</v>
    <v>44258.048611111109</v>
    <v>2439</v>
    <v>21.9925</v>
    <v>19288850000</v>
    <v>First Quantum Minerals Ltd.</v>
    <v>First Quantum Minerals Ltd.</v>
    <v>22.04</v>
    <v>24.1386</v>
    <v>22.045000000000002</v>
    <v>22.25</v>
    <v>22.225200000000001</v>
    <v>690366800</v>
    <v>FQVLF</v>
    <v>First Quantum Minerals Ltd. (OTCM:FQVLF)</v>
    <v>59192</v>
    <v>2014</v>
  </rv>
  <rv s="4">
    <v>2440</v>
  </rv>
  <rv s="0">
    <v>https://www.bing.com/financeapi/forcetrigger?t=a2w75r&amp;q=OTCM%3aSMMYY&amp;form=skydnc</v>
    <v>Learn more on Bing</v>
  </rv>
  <rv s="32">
    <v>en-US</v>
    <v>a2w75r</v>
    <v>268435456</v>
    <v>1</v>
    <v>Powered by Refinitiv</v>
    <v>229</v>
    <v>Sumitomo Metal Mining Co., Ltd. (OTCM:SMMYY)</v>
    <v>45</v>
    <v>123</v>
    <v>Finance</v>
    <v>87</v>
    <v>13.37</v>
    <v>3.98</v>
    <v>1.5541</v>
    <v>-0.16200000000000001</v>
    <v>-7.025E-3</v>
    <v>-1.3212E-2</v>
    <v>-8.5000000000000006E-2</v>
    <v>USD</v>
    <v>Sumitomo Metal Mining Co., Ltd. is a Japan-based company mainly engaged in the development of resources and the manufacture and sale of non-ferrous metal products, semiconductor and functional materials. The Company has three business segments. The Resource segment is engaged in the exploration, development, production and sale of non-ferrous metal resources, as well as the geological survey and civil engineering businesses. The Smelting and Refining segment is engaged in the smelting and sale of copper, nickel, zinc and precious metals, as well as the manufacture and sale of stretched copper products and special steel castings. The Material segment is engaged in the manufacture, processing and sale of semiconductor materials and functional materials, as well as the manufacture and sale of chemical catalysts and other products. The Company is also engaged in the real estate business, the engineering business, as well as the design and manufacture of equipment.</v>
    <v>6873</v>
    <v>OTC Markets</v>
    <v>OTCM</v>
    <v>OTCM</v>
    <v>Shimbashi Sumitomo Bldg., 5-11-3, Shimbashi, MINATO-KU, TOKYO-TO, 105-8716 JP</v>
    <v>12.1495</v>
    <v>Metals &amp; Mining</v>
    <v>Stock</v>
    <v>44258.048611111109</v>
    <v>2442</v>
    <v>12.1</v>
    <v>1511651000000</v>
    <v>Sumitomo Metal Mining Co., Ltd.</v>
    <v>Sumitomo Metal Mining Co., Ltd.</v>
    <v>12.1495</v>
    <v>12.262</v>
    <v>12.1</v>
    <v>12.015000000000001</v>
    <v>290814000</v>
    <v>SMMYY</v>
    <v>Sumitomo Metal Mining Co., Ltd. (OTCM:SMMYY)</v>
    <v>2781</v>
    <v>1950</v>
  </rv>
  <rv s="4">
    <v>2443</v>
  </rv>
  <rv s="0">
    <v>https://www.bing.com/financeapi/forcetrigger?t=a2m7cw&amp;q=OTCM%3aKIROY&amp;form=skydnc</v>
    <v>Learn more on Bing</v>
  </rv>
  <rv s="46">
    <v>en-US</v>
    <v>a2m7cw</v>
    <v>268435456</v>
    <v>1</v>
    <v>Powered by Refinitiv</v>
    <v>230</v>
    <v>KUMBA IRON ORE LIMITED (OTCM:KIROY)</v>
    <v>45</v>
    <v>231</v>
    <v>Finance</v>
    <v>12</v>
    <v>15.0144</v>
    <v>4.25</v>
    <v>-0.22</v>
    <v>-1.5351999999999999E-2</v>
    <v>USD</v>
    <v>Kumba Iron Ore Limited (Kumba) is a supplier of iron ore to the global steel industry. The Company is engaged in the exploration, beneficiation, marketing, sale and shipping of iron ore. The Company's segments include Sishen mine, Kolomela mine, Logistics, Shipping operations and Other. The Company operates primarily in South Africa, with mining operations in the Northern Cape and a port operation in Saldanha Bay, Western Cape Kumba holds interest in Sishen Iron Ore Company (Pty) Ltd (SIOC). The Company's mining operations and projects include Kolomela mine, which is located in the Northern Cape Province near the town of Postmasburg and Sishen mine, which is located in the Northern Cape Province near the town of Kathu.</v>
    <v>OTC Markets</v>
    <v>OTCM</v>
    <v>OTCM</v>
    <v>Centurion Gate, 124 Akkerboom Road, CENTURION, GAUTENG, 0157 ZA</v>
    <v>14.11</v>
    <v>Metals &amp; Mining</v>
    <v>Stock</v>
    <v>44257.048611111109</v>
    <v>2445</v>
    <v>14.11</v>
    <v>KUMBA IRON ORE LIMITED</v>
    <v>KUMBA IRON ORE LIMITED</v>
    <v>14.11</v>
    <v>14.33</v>
    <v>14.11</v>
    <v>KIROY</v>
    <v>KUMBA IRON ORE LIMITED (OTCM:KIROY)</v>
    <v>300</v>
    <v>2005</v>
  </rv>
  <rv s="4">
    <v>2446</v>
  </rv>
  <rv s="0">
    <v>https://www.bing.com/financeapi/forcetrigger?t=a2lqcw&amp;q=OTCM%3aJIAXF&amp;form=skydnc</v>
    <v>Learn more on Bing</v>
  </rv>
  <rv s="8">
    <v>en-US</v>
    <v>a2lqcw</v>
    <v>268435456</v>
    <v>1</v>
    <v>Powered by Refinitiv</v>
    <v>54</v>
    <v>Jiangxi Copper Company Limited (OTCM:JIAXF)</v>
    <v>45</v>
    <v>232</v>
    <v>Finance</v>
    <v>12</v>
    <v>3.5</v>
    <v>0.2001</v>
    <v>1.4762999999999999</v>
    <v>-0.19500000000000001</v>
    <v>-7.8312999999999994E-2</v>
    <v>USD</v>
    <v>Jiangxi Copper Company Limited is a China-based company, principally engaged in the mining, smelting and processing of copper. The Company is also engaged in the extraction and processing of precious metals and dissipated metals, sulfur chemical industry business, and financial and trading businesses. The company's products include cathode copper, gold, silver, sulfuric acid, copper rods, copper foils, selenium, tellurium, rhenium, bismuth and others. The Company mainly conducts its businesses within Mainland China and Hongkong.</v>
    <v>35432</v>
    <v>OTC Markets</v>
    <v>OTCM</v>
    <v>OTCM</v>
    <v>No. 7666, Changdong Avenue, Hi-tech Zone, NANCHANG, JIANGXI, 330096 CN</v>
    <v>2.41</v>
    <v>Metals &amp; Mining</v>
    <v>Stock</v>
    <v>44258.048611111109</v>
    <v>2448</v>
    <v>2.2949999999999999</v>
    <v>96015530000</v>
    <v>Jiangxi Copper Company Limited</v>
    <v>Jiangxi Copper Company Limited</v>
    <v>2.41</v>
    <v>30.9725</v>
    <v>2.4900000000000002</v>
    <v>2.2949999999999999</v>
    <v>3462729000</v>
    <v>JIAXF</v>
    <v>Jiangxi Copper Company Limited (OTCM:JIAXF)</v>
    <v>6000</v>
    <v>1997</v>
  </rv>
  <rv s="4">
    <v>2449</v>
  </rv>
  <rv s="0">
    <v>https://www.bing.com/financeapi/forcetrigger?t=az3gf2&amp;q=OTCM%3aEVRZF&amp;form=skydnc</v>
    <v>Learn more on Bing</v>
  </rv>
  <rv s="47">
    <v>en-US</v>
    <v>az3gf2</v>
    <v>268435456</v>
    <v>1</v>
    <v>Powered by Refinitiv</v>
    <v>221</v>
    <v>EVRAZ PLC (OTCM:EVRZF)</v>
    <v>45</v>
    <v>168</v>
    <v>Finance</v>
    <v>87</v>
    <v>8.3473000000000006</v>
    <v>2.4268000000000001</v>
    <v>1.4409000000000001</v>
    <v>0.56999999999999995</v>
    <v>8.7529999999999997E-4</v>
    <v>7.3358999999999994E-2</v>
    <v>7.3000000000000001E-3</v>
    <v>USD</v>
    <v>EVRAZ plc is a steel, mining and vanadium business with operations in the Russian Federation, the United States, Canada, the Czech Republic and Kazakhstan. The Company's principal activities include manufacturing steel and steel products; iron ore mining and enrichment; coal mining; manufacturing vanadium products, and trading operations and logistics. Its segments include Steel; Steel, North America, and Coal. The Steel segment is engaged in the production of steel and related products at all mills except for those located in North America. The Steel, North America segment is engaged in the production of steel and related products in the United States and Canada. The Coal segment includes coal mining and enrichment.</v>
    <v>69619</v>
    <v>OTC Markets</v>
    <v>OTCM</v>
    <v>OTCM</v>
    <v>2 Portman Street, LONDON, UNITED KINGDOM-NA, W1H 6DU GB</v>
    <v>8.3473000000000006</v>
    <v>Metals &amp; Mining</v>
    <v>Stock</v>
    <v>44258.048611111109</v>
    <v>2451</v>
    <v>8.34</v>
    <v>8636766000</v>
    <v>EVRAZ PLC</v>
    <v>EVRAZ PLC</v>
    <v>8.3473000000000006</v>
    <v>14.262499999999999</v>
    <v>7.77</v>
    <v>8.34</v>
    <v>8.3473000000000006</v>
    <v>1456873000</v>
    <v>EVRZF</v>
    <v>EVRAZ PLC (OTCM:EVRZF)</v>
    <v>42800</v>
    <v>2011</v>
  </rv>
  <rv s="4">
    <v>2452</v>
  </rv>
  <rv s="0">
    <v>https://www.bing.com/financeapi/forcetrigger?t=a1mslh&amp;q=XNYS%3aACH&amp;form=skydnc</v>
    <v>Learn more on Bing</v>
  </rv>
  <rv s="21">
    <v>en-US</v>
    <v>a1mslh</v>
    <v>268435456</v>
    <v>1</v>
    <v>Powered by Refinitiv</v>
    <v>220</v>
    <v>Aluminum Corporation of China Limited (XNYS:ACH)</v>
    <v>45</v>
    <v>233</v>
    <v>Finance</v>
    <v>58</v>
    <v>13.45</v>
    <v>4.5999999999999996</v>
    <v>1.9406000000000001</v>
    <v>-0.36</v>
    <v>0</v>
    <v>-2.9149999999999999E-2</v>
    <v>0</v>
    <v>USD</v>
    <v>Aluminum Corporation of China Limited (Chalco) is an aluminum producer with operations in bauxite and coal mining, alumina refining and primary aluminum smelting. The Company operates through alumina segment, including the mining and purchasing of bauxite and other raw materials, and production and sale of alumina, as well as alumina-related products; primary aluminum segment includes the procurement of alumina, other raw materials, supplemental materials and electricity power, the production and sale of primary aluminum and aluminum-related products; trading segment is engaged in the trading of alumina, primary aluminum, other non-ferrous metal products, and crude fuels; energy segment includes coal mining and power generation, including conventional coal-fire power generation and renewable energy generation, such as wind power and photovoltaic power, and corporate and other operating segment includes corporate and other aluminum-related research, development, and other activities.</v>
    <v>63935</v>
    <v>New York Stock Exchange</v>
    <v>XNYS</v>
    <v>XNYS</v>
    <v>No. 62, Xizhimen North Avenue, Haidian District, BEIJING, BEIJING, 100082 CN</v>
    <v>11.99</v>
    <v>Metals &amp; Mining</v>
    <v>Stock</v>
    <v>44258.000000046093</v>
    <v>2454</v>
    <v>11.81</v>
    <v>10766900000</v>
    <v>Aluminum Corporation of China Limited</v>
    <v>Aluminum Corporation of China Limited</v>
    <v>11.87</v>
    <v>0</v>
    <v>12.35</v>
    <v>11.99</v>
    <v>11.99</v>
    <v>680906900</v>
    <v>ACH</v>
    <v>Aluminum Corporation of China Limited (XNYS:ACH)</v>
    <v>251554</v>
    <v>160266</v>
    <v>2001</v>
  </rv>
  <rv s="4">
    <v>2455</v>
  </rv>
  <rv s="0">
    <v>http://zh.wikipedia.org/wiki/挪威海德鲁</v>
    <v>Wikipedia</v>
  </rv>
  <rv s="1">
    <v>0</v>
    <v>2457</v>
  </rv>
  <rv s="2">
    <v>6</v>
    <v>https://www.bing.com/th?id=AMMS_c3508a75c0527057ff422b26252e4654&amp;qlt=95</v>
    <v>2458</v>
    <v>0</v>
    <v>https://www.bing.com/images/search?form=xlimg&amp;q=norsk+hydro</v>
    <v>Image of Norsk Hydro ASA</v>
  </rv>
  <rv s="0">
    <v>https://www.bing.com/financeapi/forcetrigger?t=a2pvz2&amp;q=OTCM%3aNHYKF&amp;form=skydnc</v>
    <v>Learn more on Bing</v>
  </rv>
  <rv s="15">
    <v>en-US</v>
    <v>a2pvz2</v>
    <v>268435456</v>
    <v>1</v>
    <v>Powered by Refinitiv</v>
    <v>234</v>
    <v>Norsk Hydro ASA (OTCM:NHYKF)</v>
    <v>41</v>
    <v>235</v>
    <v>Finance</v>
    <v>12</v>
    <v>5.84</v>
    <v>1.81</v>
    <v>1.5118</v>
    <v>-0.16</v>
    <v>-2.7778000000000001E-2</v>
    <v>USD</v>
    <v>Norsk Hydro ASA (Hydro) is an integrated aluminum company with operations in various activities along the aluminum industry's value chain. The Company operates through six segments: Bauxite &amp; Alumina, which includes bauxite mining activities, production of alumina and related commercial activities, primarily the sale of alumina; Primary Metal, which includes primary aluminum production and casting activities; Metal Markets, which include sales activities relating to products from the its primary metal plants and operational responsibility for Hydro's stand-alone remelters, as well as physical and financial metal trading activities; Rolled Products, which include Hydro's rolling mills; Energy, which includes energy sourcing for Hydro's aluminum operations around the world, and Other and eliminations, which consists of its captive insurance company Industriforsikring, its industry parks, internal service providers, operation of Sapa and other activities.</v>
    <v>35000</v>
    <v>OTC Markets</v>
    <v>OTCM</v>
    <v>OTCM</v>
    <v>Drammensveien 264, OSLO, OSLO, 0283 NO</v>
    <v>5.6139999999999999</v>
    <v>2459</v>
    <v>Metals &amp; Mining</v>
    <v>Stock</v>
    <v>44253.799625728905</v>
    <v>2460</v>
    <v>5.6</v>
    <v>99498130000</v>
    <v>Norsk Hydro ASA</v>
    <v>Norsk Hydro ASA</v>
    <v>5.6139999999999999</v>
    <v>26.249300000000002</v>
    <v>5.76</v>
    <v>5.6</v>
    <v>2068998000</v>
    <v>NHYKF</v>
    <v>Norsk Hydro ASA (OTCM:NHYKF)</v>
    <v>2096</v>
    <v>1995</v>
  </rv>
  <rv s="4">
    <v>2461</v>
  </rv>
  <rv s="0">
    <v>http://es.wikipedia.org/wiki/Boliden_AB</v>
    <v>Wikipedia</v>
  </rv>
  <rv s="1">
    <v>0</v>
    <v>2463</v>
  </rv>
  <rv s="2">
    <v>6</v>
    <v>https://www.bing.com/th?id=AMMS_b019c2a82ab568b470187cf7008925ea&amp;qlt=95</v>
    <v>2464</v>
    <v>0</v>
    <v>https://www.bing.com/images/search?form=xlimg&amp;q=boliden+ab</v>
    <v>Image of Boliden AB</v>
  </rv>
  <rv s="0">
    <v>https://www.bing.com/financeapi/forcetrigger?t=a29hrw&amp;q=OTCM%3aBDNNY&amp;form=skydnc</v>
    <v>Learn more on Bing</v>
  </rv>
  <rv s="74">
    <v>en-US</v>
    <v>a29hrw</v>
    <v>268435456</v>
    <v>1</v>
    <v>Powered by Refinitiv</v>
    <v>236</v>
    <v>Boliden AB (OTCM:BDNNY)</v>
    <v>41</v>
    <v>237</v>
    <v>Finance</v>
    <v>87</v>
    <v>85.45</v>
    <v>30.8</v>
    <v>1.2791999999999999</v>
    <v>1.7649999999999999</v>
    <v>-3.8018000000000003E-2</v>
    <v>2.1907999999999997E-2</v>
    <v>-3.13</v>
    <v>USD</v>
    <v>Boliden AB is a Sweden-based parent company of the Boliden Group (the Group), which principal operations involve the mining and production of metals and operations compatible therewith. The Group’s operations are organized around two segments: Business Area Smelters and Business Area Mines. The Business Area Smelters is responsible for sales of the smelters’ products and handles all raw material flows between the Group’s mines, smelters and customers; The Business Area Smelters includes primarily zinc and copper smelters’ production, as well as lead recycling. Business Area Mines comprises the operations of the mines in Sweden, Norway, Ireland and Finland. The mines produce zinc, copper and lead concentrates with variable gold and silver content; it is also responsible for sales of mined concentrates. The Group’s primary markets are Germany, Nordic region and the United Kingdom.</v>
    <v>6119</v>
    <v>OTC Markets</v>
    <v>OTCM</v>
    <v>OTCM</v>
    <v>Klarabergsviadukten 90, STOCKHOLM, STOCKHOLM, 101 20 SE</v>
    <v>82.33</v>
    <v>2465</v>
    <v>Metals &amp; Mining</v>
    <v>Stock</v>
    <v>44258.048611111109</v>
    <v>2466</v>
    <v>82.33</v>
    <v>92692940000</v>
    <v>Boliden AB</v>
    <v>Boliden AB</v>
    <v>82.33</v>
    <v>80.564999999999998</v>
    <v>82.33</v>
    <v>79.2</v>
    <v>273511200</v>
    <v>BDNNY</v>
    <v>Boliden AB (OTCM:BDNNY)</v>
    <v>268</v>
  </rv>
  <rv s="4">
    <v>2467</v>
  </rv>
  <rv s="0">
    <v>http://en.wikipedia.org/wiki/Teck_Resources</v>
    <v>Wikipedia</v>
  </rv>
  <rv s="1">
    <v>0</v>
    <v>2469</v>
  </rv>
  <rv s="2">
    <v>6</v>
    <v>https://www.bing.com/th?id=AMMS_3adc9350ff3f1c45309a9ee1dded6ef4&amp;qlt=95</v>
    <v>2470</v>
    <v>0</v>
    <v>https://www.bing.com/images/search?form=xlimg&amp;q=teck+resources</v>
    <v>Image of Teck Resources Limited</v>
  </rv>
  <rv s="0">
    <v>https://www.bing.com/financeapi/forcetrigger?t=a243sm&amp;q=XNYS%3aTECK&amp;form=skydnc</v>
    <v>Learn more on Bing</v>
  </rv>
  <rv s="24">
    <v>en-US</v>
    <v>a243sm</v>
    <v>268435456</v>
    <v>1</v>
    <v>Powered by Refinitiv</v>
    <v>219</v>
    <v>Teck Resources Limited (XNYS:TECK)</v>
    <v>41</v>
    <v>208</v>
    <v>Finance</v>
    <v>58</v>
    <v>23.93</v>
    <v>5.6</v>
    <v>1.3759999999999999</v>
    <v>0.18</v>
    <v>0</v>
    <v>8.5509999999999996E-3</v>
    <v>0</v>
    <v>USD</v>
    <v>Teck Resources Ltd is a Canada-based company, which engaged in the business of exploring for, acquiring, developing and producing natural resources. The Company’s segments include steelmaking coal, copper, zinc and energy. The Company is a seaborne exporter of steelmaking coal, with approximately six operations in Western Canada. It has approximately four operating mines in Canada, Chile and Peru, and copper development projects in North and South America. It produces mined zinc, with approximately three operating mines in the United States and Peru, and owns one fully integrated zinc and lead smelting and refining facilities located in Canada. It also has an interest in producing oil sands mine in Alberta, as well as oil sands development assets.</v>
    <v>10000</v>
    <v>New York Stock Exchange</v>
    <v>XNYS</v>
    <v>XNYS</v>
    <v>550 Burrard St Suite 3300, VANCOUVER, BC, V6C 0B3 CA</v>
    <v>21.68</v>
    <v>2471</v>
    <v>Metals &amp; Mining</v>
    <v>Stock</v>
    <v>44258.014302753909</v>
    <v>2472</v>
    <v>20.71</v>
    <v>14172100000</v>
    <v>Teck Resources Limited</v>
    <v>Teck Resources Limited</v>
    <v>20.98</v>
    <v>45.973300000000002</v>
    <v>21.05</v>
    <v>21.23</v>
    <v>21.23</v>
    <v>531146900</v>
    <v>TECK</v>
    <v>Teck Resources Limited (XNYS:TECK)</v>
    <v>4446153</v>
    <v>4959329</v>
    <v>2008</v>
  </rv>
  <rv s="4">
    <v>2473</v>
  </rv>
  <rv s="0">
    <v>https://www.bing.com/financeapi/forcetrigger?t=a259gh&amp;q=XNYS%3aVEDL&amp;form=skydnc</v>
    <v>Learn more on Bing</v>
  </rv>
  <rv s="21">
    <v>en-US</v>
    <v>a259gh</v>
    <v>268435456</v>
    <v>1</v>
    <v>Powered by Refinitiv</v>
    <v>220</v>
    <v>Vedanta Limited (XNYS:VEDL)</v>
    <v>45</v>
    <v>238</v>
    <v>Finance</v>
    <v>58</v>
    <v>12.03</v>
    <v>3.24</v>
    <v>1.7826</v>
    <v>-0.02</v>
    <v>0</v>
    <v>-1.6719999999999999E-3</v>
    <v>0</v>
    <v>USD</v>
    <v>Vedanta Limited is a natural resource company engaged in the business of manufacturing copper and copper products, and aluminum and aluminum products. The Company's segments include Copper, which consists of manufacturing of copper cathode, continuous cast copper rod and anode slime, including from purchased concentrate and manufacturing of precious metal from anode slime, sulfuric acid, phosphoric acid; Iron ore; Aluminium, which consists of manufacturing of alumina and various aluminum products; Power, which consists of power, including power facilities engaged in generation and sale of commercial power, and Other, which consists pig iron and metallurgical coke. Its iron ore business consists of iron ore exploration, mining, beneficiation and exports. The Company has iron ore mining operations in the States of Goa and Karnataka. Its copper business consists of custom smelting. Its power business consists of 2,400 megawatt thermal coal based power facility in the State of Odisha.</v>
    <v>19358</v>
    <v>New York Stock Exchange</v>
    <v>XNYS</v>
    <v>XNYS</v>
    <v>Flr1, 103-C Wing,, Atul Project, Chakala,, Andheri (East), MUMBAI, MAHARASHTRA, 400 093 IN</v>
    <v>12.03</v>
    <v>Metals &amp; Mining</v>
    <v>Stock</v>
    <v>44258.000000034372</v>
    <v>2475</v>
    <v>11.83</v>
    <v>10704830000</v>
    <v>Vedanta Limited</v>
    <v>Vedanta Limited</v>
    <v>11.88</v>
    <v>0</v>
    <v>11.96</v>
    <v>11.94</v>
    <v>11.94</v>
    <v>926147900</v>
    <v>VEDL</v>
    <v>Vedanta Limited (XNYS:VEDL)</v>
    <v>1157318</v>
    <v>926881</v>
    <v>1965</v>
  </rv>
  <rv s="4">
    <v>2476</v>
  </rv>
  <rv s="0">
    <v>https://www.bing.com/financeapi/forcetrigger?t=a2vo1h&amp;q=OTCM%3aSHTLF&amp;form=skydnc</v>
    <v>Learn more on Bing</v>
  </rv>
  <rv s="47">
    <v>en-US</v>
    <v>a2vo1h</v>
    <v>268435456</v>
    <v>1</v>
    <v>Powered by Refinitiv</v>
    <v>221</v>
    <v>SOUTH32 LIMITED (OTCM:SHTLF)</v>
    <v>45</v>
    <v>168</v>
    <v>Finance</v>
    <v>87</v>
    <v>2.33</v>
    <v>0.89</v>
    <v>1.1122000000000001</v>
    <v>-0.25</v>
    <v>4.8079999999999998E-3</v>
    <v>-0.107296</v>
    <v>0.01</v>
    <v>USD</v>
    <v>South32 Ltd is an Australia-based company focused on developing natural resources. The Company’s segments include Worsley Alumina, focused on integrated bauxite mine and alumina refinery in Western Australia, Australia; Hillside Aluminium, which operates as an Aluminium smelter in South Africa; Mozal Aluminium, which operates as an Aluminium smelter in Mozambique; Brazil Alumina, which operates an Alumina refinery in Brazil; South Africa Energy Coal, which operates open-cut and underground energy coal mines and has processing operations in South Africa; Illawarra Metallurgical Coal, which operates uderground metallurgical coal mines in New South Wales, Australia; Eagle Downs Metallurgical Coal engaged in exploration and development of metallurgical coal deposit in Queensland, Australia, and Australia Manganese, which is an integrated producer of manganese ore in the Northern Territory and alloy in Tasmania, Australia.</v>
    <v>14192</v>
    <v>OTC Markets</v>
    <v>OTCM</v>
    <v>OTCM</v>
    <v>Level 47, 108 St Georges Terrace, PERTH, WESTERN AUSTRALIA, 6000 AU</v>
    <v>2.27</v>
    <v>Metals &amp; Mining</v>
    <v>Stock</v>
    <v>44258.048611111109</v>
    <v>2478</v>
    <v>2.08</v>
    <v>13338320000</v>
    <v>SOUTH32 LIMITED</v>
    <v>SOUTH32 LIMITED</v>
    <v>2.27</v>
    <v>21.976600000000001</v>
    <v>2.33</v>
    <v>2.08</v>
    <v>2.09</v>
    <v>4780760000</v>
    <v>SHTLF</v>
    <v>SOUTH32 LIMITED (OTCM:SHTLF)</v>
    <v>7483</v>
    <v>2000</v>
  </rv>
  <rv s="4">
    <v>2479</v>
  </rv>
  <rv s="0">
    <v>http://en.wikipedia.org/wiki/Steel_Dynamics</v>
    <v>Wikipedia</v>
  </rv>
  <rv s="1">
    <v>0</v>
    <v>2481</v>
  </rv>
  <rv s="2">
    <v>6</v>
    <v>https://www.bing.com/th?id=AMMS_8d203761c16e76dae4999ae18bd56e7b&amp;qlt=95</v>
    <v>2482</v>
    <v>0</v>
    <v>https://www.bing.com/images/search?form=xlimg&amp;q=steel+dynamics</v>
    <v>Image of STEEL DYNAMICS, INC.</v>
  </rv>
  <rv s="0">
    <v>https://www.bing.com/financeapi/forcetrigger?t=a23p6h&amp;q=XNAS%3aSTLD&amp;form=skydnc</v>
    <v>Learn more on Bing</v>
  </rv>
  <rv s="24">
    <v>en-US</v>
    <v>a23p6h</v>
    <v>268435456</v>
    <v>1</v>
    <v>Powered by Refinitiv</v>
    <v>219</v>
    <v>STEEL DYNAMICS, INC. (XNAS:STLD)</v>
    <v>41</v>
    <v>67</v>
    <v>Finance</v>
    <v>58</v>
    <v>44.57</v>
    <v>14.98</v>
    <v>1.4311</v>
    <v>-0.2</v>
    <v>-1.3700000000000001E-3</v>
    <v>-4.5440000000000003E-3</v>
    <v>-0.06</v>
    <v>USD</v>
    <v>Steel Dynamics, Inc. is a steel producing and a metal recycling company. The Company is engaged in the manufacture and sale of steel products, processing and sale of recycled ferrous and nonferrous metals, and fabrication and sale of steel joists and deck products. Its segments include steel operations, metals recycling operations, steel fabrication operations and Other Operations. It offers a range of steel products, such as sheet products, long products and steel finishing. The steel operations segment includes Butler Flat Roll Division, Columbus Flat Roll Division, The Techs galvanizing lines, Structural and Rail Division, Engineered Bar Products Division, Roanoke Bar Division, Steel of West Virginia and Iron Dynamics. The metals recycling operations segment consists of OmniSource Corporation. The fabrication operations produce steel building components. The Other Operations segment consists of subsidiary operations and smaller joint ventures.</v>
    <v>8385</v>
    <v>Nasdaq Stock Market</v>
    <v>XNAS</v>
    <v>XNAS</v>
    <v>7575 W JEFFERSON BLVD, FORT WAYNE, IN, 46804-4131 US</v>
    <v>44.49</v>
    <v>2483</v>
    <v>Metals &amp; Mining</v>
    <v>Stock</v>
    <v>44257.927524733597</v>
    <v>2484</v>
    <v>43.656799999999997</v>
    <v>9258229000</v>
    <v>STEEL DYNAMICS, INC.</v>
    <v>STEEL DYNAMICS, INC.</v>
    <v>44.02</v>
    <v>16.909400000000002</v>
    <v>44.01</v>
    <v>43.81</v>
    <v>43.75</v>
    <v>210366500</v>
    <v>STLD</v>
    <v>STEEL DYNAMICS, INC. (XNAS:STLD)</v>
    <v>1649461</v>
    <v>1959814</v>
    <v>1994</v>
  </rv>
  <rv s="4">
    <v>2485</v>
  </rv>
  <rv s="0">
    <v>http://en.wikipedia.org/wiki/Reliance_Steel_&amp;_Aluminum_Co.</v>
    <v>Wikipedia</v>
  </rv>
  <rv s="1">
    <v>150</v>
    <v>2487</v>
  </rv>
  <rv s="2">
    <v>6</v>
    <v>https://www.bing.com/th?id=AMMS_da470d9732fecdc275cd01bd356564f9&amp;qlt=95</v>
    <v>2488</v>
    <v>0</v>
    <v>https://www.bing.com/images/search?form=xlimg&amp;q=reliance+steel+%26+aluminum+co.</v>
    <v>Image of RELIANCE STEEL &amp; ALUMINUM CO.</v>
  </rv>
  <rv s="0">
    <v>https://www.bing.com/financeapi/forcetrigger?t=a229bh&amp;q=XNYS%3aRS&amp;form=skydnc</v>
    <v>Learn more on Bing</v>
  </rv>
  <rv s="24">
    <v>en-US</v>
    <v>a229bh</v>
    <v>268435456</v>
    <v>1</v>
    <v>Powered by Refinitiv</v>
    <v>219</v>
    <v>RELIANCE STEEL &amp; ALUMINUM CO. (XNYS:RS)</v>
    <v>41</v>
    <v>67</v>
    <v>Finance</v>
    <v>58</v>
    <v>139.91</v>
    <v>70.569999999999993</v>
    <v>1.0346</v>
    <v>-0.64</v>
    <v>7.4270000000000004E-3</v>
    <v>-4.5929999999999999E-3</v>
    <v>1.03</v>
    <v>USD</v>
    <v>Reliance Steel &amp; Aluminum Co. is a metals service center company in North America (the United States and Canada). As of December 31, 2018, the Company's network of metals service centers operated over 300 locations in 39 states in the United States and in 12 other countries (Australia, Belgium, Canada, China, France, Malaysia, Mexico, Singapore, South Korea, Turkey, the United Arab Emirates and the United Kingdom). As of December 31, 2018, it provided metals processing services and distributes a range of more than 100,000 metal products, including alloy, aluminum, brass, copper, carbon steel, stainless steel, titanium and specialty steel products in a range of industries. Its various metals service centers process and distribute only specialty metals. It delivers a range of products from facilities located across the United States and Canada. It provides a range of processing services for its customers' and delivers products to fabricators, manufacturers and other end users.</v>
    <v>12800</v>
    <v>New York Stock Exchange</v>
    <v>XNYS</v>
    <v>XNYS</v>
    <v>350 S Grand Ave Ste 5100, LOS ANGELES, CA, 90071-3421 US</v>
    <v>139.86000000000001</v>
    <v>2489</v>
    <v>Metals &amp; Mining</v>
    <v>Stock</v>
    <v>44258.000000010936</v>
    <v>2490</v>
    <v>137.6</v>
    <v>8861653000</v>
    <v>RELIANCE STEEL &amp; ALUMINUM CO.</v>
    <v>RELIANCE STEEL &amp; ALUMINUM CO.</v>
    <v>139.65</v>
    <v>24.434200000000001</v>
    <v>139.33000000000001</v>
    <v>138.69</v>
    <v>139.72</v>
    <v>63601900</v>
    <v>RS</v>
    <v>RELIANCE STEEL &amp; ALUMINUM CO. (XNYS:RS)</v>
    <v>380788</v>
    <v>370533</v>
    <v>2015</v>
  </rv>
  <rv s="4">
    <v>2491</v>
  </rv>
  <rv s="0">
    <v>https://www.bing.com/financeapi/forcetrigger?t=a22xvh&amp;q=XNYS%3aSID&amp;form=skydnc</v>
    <v>Learn more on Bing</v>
  </rv>
  <rv s="21">
    <v>en-US</v>
    <v>a22xvh</v>
    <v>268435456</v>
    <v>1</v>
    <v>Powered by Refinitiv</v>
    <v>220</v>
    <v>National Steel Company (XNYS:SID)</v>
    <v>45</v>
    <v>239</v>
    <v>Finance</v>
    <v>58</v>
    <v>7.2350000000000003</v>
    <v>1.02</v>
    <v>1.7422</v>
    <v>0.09</v>
    <v>0</v>
    <v>1.4975E-2</v>
    <v>0</v>
    <v>USD</v>
    <v>Companhia Siderurgica Nacional is a Brazil-based company engaged in the steel industry. The Company operates throughout the entire steel production chain, from the mining of iron ore to the production and sale of a range of steel products, including coated galvanized flat steel and tinplate. The Company operates in five segments: Steel, Mining, Cement, Logistics and Energy. The Steel segment focuses on the production, distribution and sale of flat steel, long steel, metallic containers and galvanized steel, with operations in Brazil, the United States, Portugal and Germany. The Mining segment encompasses the activities of iron ore and tin mining. The Cement segment is responsible for the cement production, distribution and sale operations. The Logistics segment manages port terminal for containers, as well as railway networks. The Energy segment includes generation of electric power. The Company is controlled by Vicunha Acos SA.</v>
    <v>38304</v>
    <v>New York Stock Exchange</v>
    <v>XNYS</v>
    <v>XNYS</v>
    <v>Av. Brigadeiro Faria Lima, 3400,20 andar, Itaim Bibi, SAO PAULO, SAO PAULO, 04.538-132 BR</v>
    <v>6.13</v>
    <v>Metals &amp; Mining</v>
    <v>Stock</v>
    <v>44258.000000010936</v>
    <v>2493</v>
    <v>5.81</v>
    <v>8354460000</v>
    <v>National Steel Company</v>
    <v>National Steel Company</v>
    <v>5.85</v>
    <v>11.5237</v>
    <v>6.01</v>
    <v>6.1</v>
    <v>6.1</v>
    <v>1387524000</v>
    <v>SID</v>
    <v>National Steel Company (XNYS:SID)</v>
    <v>3060473</v>
    <v>3759901</v>
    <v>1941</v>
  </rv>
  <rv s="4">
    <v>2494</v>
  </rv>
  <rv s="0">
    <v>https://www.bing.com/financeapi/forcetrigger?t=buxfa2&amp;q=XNYS%3aMP&amp;form=skydnc</v>
    <v>Learn more on Bing</v>
  </rv>
  <rv s="75">
    <v>en-US</v>
    <v>buxfa2</v>
    <v>268435456</v>
    <v>1</v>
    <v>Powered by Refinitiv</v>
    <v>240</v>
    <v>MP MATERIALS CORP. (XNYS:MP)</v>
    <v>45</v>
    <v>241</v>
    <v>Finance</v>
    <v>58</v>
    <v>51.77</v>
    <v>9.7799999999999994</v>
    <v>3.24</v>
    <v>5.2590000000000007E-3</v>
    <v>7.0129999999999998E-2</v>
    <v>0.26</v>
    <v>USD</v>
    <v>MP Materials Corp., formerly Fortress Value Acquisition Corp., is a producer of rare earth materials. The Company owns and operates Mountain Pass, an industrial asset, which is an earth mining and processing site of scale in the Western Hemisphere. The Company is focused on producing Neodymium-Praseodymium (NdPr). The Company’s produced rare earth elements are critical inputs for the magnets that enable the mobility of electric vehicles, drones, defense systems, wind turbines, robotics and many other high-growth, advanced technologies.</v>
    <v>New York Stock Exchange</v>
    <v>XNYS</v>
    <v>XNYS</v>
    <v>6720 Via Austi Parkway, Suite 450, LAS VEGAS, NV, 89119 US</v>
    <v>51.77</v>
    <v>Metals &amp; Mining</v>
    <v>Stock</v>
    <v>44258.041640289062</v>
    <v>2496</v>
    <v>47.73</v>
    <v>7203533000</v>
    <v>MP MATERIALS CORP.</v>
    <v>MP MATERIALS CORP.</v>
    <v>49.75</v>
    <v>0</v>
    <v>46.2</v>
    <v>49.44</v>
    <v>49.7</v>
    <v>MP</v>
    <v>MP MATERIALS CORP. (XNYS:MP)</v>
    <v>8889476</v>
    <v>5057991</v>
  </rv>
  <rv s="4">
    <v>2497</v>
  </rv>
  <rv s="0">
    <v>http://en.wikipedia.org/wiki/Lundin_Mining</v>
    <v>Wikipedia</v>
  </rv>
  <rv s="1">
    <v>0</v>
    <v>2499</v>
  </rv>
  <rv s="2">
    <v>6</v>
    <v>https://www.bing.com/th?id=AMMS_ccb46f6d2ab0b5560aae76805ae1bb02&amp;qlt=95</v>
    <v>2500</v>
    <v>0</v>
    <v>https://www.bing.com/images/search?form=xlimg&amp;q=lundin+mining</v>
    <v>Image of Lundin Mining Corporation</v>
  </rv>
  <rv s="0">
    <v>https://www.bing.com/financeapi/forcetrigger?t=a2nhtc&amp;q=OTCM%3aLUNMF&amp;form=skydnc</v>
    <v>Learn more on Bing</v>
  </rv>
  <rv s="55">
    <v>en-US</v>
    <v>a2nhtc</v>
    <v>268435456</v>
    <v>1</v>
    <v>Powered by Refinitiv</v>
    <v>225</v>
    <v>Lundin Mining Corporation (OTCM:LUNMF)</v>
    <v>41</v>
    <v>167</v>
    <v>Finance</v>
    <v>87</v>
    <v>12.45</v>
    <v>2.82</v>
    <v>1.8548</v>
    <v>-0.126</v>
    <v>0</v>
    <v>-1.0931999999999999E-2</v>
    <v>0</v>
    <v>USD</v>
    <v>Lundin Mining Corporation is a diversified base metals mining company. The Company is engaged in mining, exploration and development of mineral properties, primarily in Chile, the United States, Portugal, Sweden and the Democratic Republic of Congo (DRC). Its segments include Candeleria, Chapada, Eagle, Neves-Corvo, Zinkgruvan, Tenke Fungurume and Other. Its geographical segments include Europe, Asia, South America and North America. It is engaged in producing copper, nickel and zinc. Its operating assets include the Eagle mine located in the United States, the Neves-Corvo mine located in Portugal and the Zinkgruvan mine located in Sweden. It also owns the Candelaria and Ojos del Salado mining complex (Candelaria) located in Chile. It is engaged in drilling on the Elida porphyry project.</v>
    <v>4170</v>
    <v>OTC Markets</v>
    <v>OTCM</v>
    <v>OTCM</v>
    <v>2200-150 King St W, P.O. Box 38, TORONTO, ON, M5H 1J9 CA</v>
    <v>11.99</v>
    <v>2501</v>
    <v>Metals &amp; Mining</v>
    <v>Stock</v>
    <v>44258.048611111109</v>
    <v>2502</v>
    <v>11.248900000000001</v>
    <v>10726550000</v>
    <v>Lundin Mining Corporation</v>
    <v>Lundin Mining Corporation</v>
    <v>11.604200000000001</v>
    <v>49.744700000000002</v>
    <v>11.526</v>
    <v>11.4</v>
    <v>11.4</v>
    <v>736208300</v>
    <v>LUNMF</v>
    <v>Lundin Mining Corporation (OTCM:LUNMF)</v>
    <v>75137</v>
    <v>2007</v>
  </rv>
  <rv s="4">
    <v>2503</v>
  </rv>
  <rv s="0">
    <v>http://nl.wikipedia.org/wiki/SSAB</v>
    <v>Wikipedia</v>
  </rv>
  <rv s="1">
    <v>0</v>
    <v>2505</v>
  </rv>
  <rv s="2">
    <v>6</v>
    <v>https://www.bing.com/th?id=AMMS_bf5cb18c3104bc603641e76f1a963efc&amp;qlt=95</v>
    <v>2506</v>
    <v>0</v>
    <v>https://www.bing.com/images/search?form=xlimg&amp;q=ssab</v>
    <v>Image of SSAB AB</v>
  </rv>
  <rv s="0">
    <v>https://www.bing.com/financeapi/forcetrigger?t=a2wyqh&amp;q=OTCM%3aSSAAY&amp;form=skydnc</v>
    <v>Learn more on Bing</v>
  </rv>
  <rv s="76">
    <v>en-US</v>
    <v>a2wyqh</v>
    <v>268435456</v>
    <v>1</v>
    <v>Powered by Refinitiv</v>
    <v>242</v>
    <v>SSAB AB (OTCM:SSAAY)</v>
    <v>41</v>
    <v>243</v>
    <v>Finance</v>
    <v>162</v>
    <v>2.38</v>
    <v>0.95799999999999996</v>
    <v>1.3441000000000001</v>
    <v>0.05</v>
    <v>2.2523000000000001E-2</v>
    <v>USD</v>
    <v>SSAB AB is a Sweden-based company active within the steel industry. The Company is engaged in the development, manufacture and marketing of high strength steel products and solutions. It develops its products together with customers in order to create an offering comprised of solutions ranging from lightness and durability to strength, efficiency, sustainability and safety. Its offering includes such brands as SSAB Domex, Hardox, Docol, Greencoat, Armox and Toolox. The Company’s operations are structured into five divisions: SSAB Special Steels, SSAB Europe, SSAB Americas, Tibnor and Rukki Construction. Tibnor and Ruukki Construction are operated as independent subsidiaries by their respective boards.</v>
    <v>13617</v>
    <v>OTC Markets</v>
    <v>OTCM</v>
    <v>OTCM</v>
    <v>Klarabergsviadukten 70, D6, Box 70, STOCKHOLM, STOCKHOLM, 101 21 SE</v>
    <v>2.27</v>
    <v>2507</v>
    <v>Metals &amp; Mining</v>
    <v>Stock</v>
    <v>44257.048611111109</v>
    <v>2508</v>
    <v>2.27</v>
    <v>36329060000</v>
    <v>SSAB AB</v>
    <v>SSAB AB</v>
    <v>2.27</v>
    <v>2.2200000000000002</v>
    <v>2.27</v>
    <v>2.38</v>
    <v>1029835000</v>
    <v>SSAAY</v>
    <v>SSAB AB (OTCM:SSAAY)</v>
    <v>3</v>
  </rv>
  <rv s="4">
    <v>2509</v>
  </rv>
  <rv s="0">
    <v>https://www.bing.com/financeapi/forcetrigger?t=a2lir7&amp;q=OTCM%3aIVPAF&amp;form=skydnc</v>
    <v>Learn more on Bing</v>
  </rv>
  <rv s="47">
    <v>en-US</v>
    <v>a2lir7</v>
    <v>268435456</v>
    <v>1</v>
    <v>Powered by Refinitiv</v>
    <v>221</v>
    <v>IVANHOE MINES LTD (OTCM:IVPAF)</v>
    <v>45</v>
    <v>168</v>
    <v>Finance</v>
    <v>87</v>
    <v>6.57</v>
    <v>1.35</v>
    <v>2.1343999999999999</v>
    <v>0.19</v>
    <v>-2.379E-3</v>
    <v>3.0644999999999999E-2</v>
    <v>-1.52E-2</v>
    <v>USD</v>
    <v>Ivanhoe Mines Ltd is a Canada-based mining company. The Company’s segments include the Platreef property, Kamoa Holding joint venture and Kipushi properties. The reportable segments are engaged in the development of mineral properties in South Africa; exploration and development of mineral properties through a joint venture in the Democratic Republic of Congo (DRC); and the upgrading of mining infrastructure and refurbishment of a mine in the DRC respectively. It is focused on three projects in Southern Africa: the development of new mines at the Kamoa-Kakula copper discovery in the Democratic Republic of Congo (DRC) and the Platreef platinum-palladium-nickel-copper-gold discovery in South Africa; and the redevelopment and upgrading of the Kipushi zinc-copper-germanium-silver mine, also in the DRC.</v>
    <v>750</v>
    <v>OTC Markets</v>
    <v>OTCM</v>
    <v>OTCM</v>
    <v>654 - 999 Canada Place, VANCOUVER, BC, V6C 3E1 CA</v>
    <v>6.4010999999999996</v>
    <v>Metals &amp; Mining</v>
    <v>Stock</v>
    <v>44258.048611111109</v>
    <v>2511</v>
    <v>6.15</v>
    <v>9487269000</v>
    <v>IVANHOE MINES LTD</v>
    <v>IVANHOE MINES LTD</v>
    <v>6.22</v>
    <v>915</v>
    <v>6.2</v>
    <v>6.39</v>
    <v>6.3747999999999996</v>
    <v>1207032000</v>
    <v>IVPAF</v>
    <v>IVANHOE MINES LTD (OTCM:IVPAF)</v>
    <v>106441</v>
    <v>2012</v>
  </rv>
  <rv s="4">
    <v>2512</v>
  </rv>
  <rv s="0">
    <v>http://en.wikipedia.org/wiki/Gerdau</v>
    <v>Wikipedia</v>
  </rv>
  <rv s="1">
    <v>0</v>
    <v>2514</v>
  </rv>
  <rv s="2">
    <v>6</v>
    <v>https://www.bing.com/th?id=AMMS_46c0123f752cd0be8801ff6d1dc2b75b&amp;qlt=95</v>
    <v>2515</v>
    <v>0</v>
    <v>https://www.bing.com/images/search?form=xlimg&amp;q=gerdau</v>
    <v>Image of Gerdau SA</v>
  </rv>
  <rv s="0">
    <v>https://www.bing.com/financeapi/forcetrigger?t=a1ttec&amp;q=XNYS%3aGGB&amp;form=skydnc</v>
    <v>Learn more on Bing</v>
  </rv>
  <rv s="24">
    <v>en-US</v>
    <v>a1ttec</v>
    <v>268435456</v>
    <v>1</v>
    <v>Powered by Refinitiv</v>
    <v>219</v>
    <v>Gerdau SA (XNYS:GGB)</v>
    <v>41</v>
    <v>90</v>
    <v>Finance</v>
    <v>58</v>
    <v>5.47</v>
    <v>1.65</v>
    <v>1.544</v>
    <v>0.03</v>
    <v>-2.101E-3</v>
    <v>6.3419999999999995E-3</v>
    <v>-0.01</v>
    <v>USD</v>
    <v>Gerdau S.A. (Gerdau) is a manufacturer of long steel in the North and South America. The Company is engaged in the production and commercialization of steel products in general, through its mills located in Argentina, Brazil, Canada, Chile, Colombia, Spain, the United States, Guatemala, India, Mexico, Peru, the Dominican Republic, Uruguay and Venezuela. Its segments are Brazil Operations, which includes operations of steel and iron ore in Brazil, except Special Steels, and the operation of metallurgical coal and coke in Colombia; North America Operations, which includes all operations in North America, except those of Mexico and Special Steels; South America Operations, which includes operations in South America, except Brazil and the operation of metallurgical coal and coke in Colombia, and Special Steel Operations, including special steel operations in Brazil, Spain, the United States and India. It supplies its customers a range of products, including iron ore semi-finished products.</v>
    <v>40061</v>
    <v>New York Stock Exchange</v>
    <v>XNYS</v>
    <v>XNYS</v>
    <v>Avenida Doutora Ruth Cardoso, 8.501,8 andar, Pinheiros, SAO PAULO, SAO PAULO, 05.425-070 BR</v>
    <v>4.8</v>
    <v>2516</v>
    <v>Metals &amp; Mining</v>
    <v>Stock</v>
    <v>44258.000000034372</v>
    <v>2517</v>
    <v>4.5715000000000003</v>
    <v>7642175000</v>
    <v>Gerdau SA</v>
    <v>Gerdau SA</v>
    <v>4.6100000000000003</v>
    <v>0</v>
    <v>4.7300000000000004</v>
    <v>4.76</v>
    <v>4.75</v>
    <v>1719659000</v>
    <v>GGB</v>
    <v>Gerdau SA (XNYS:GGB)</v>
    <v>10359984</v>
    <v>6091802</v>
    <v>1961</v>
  </rv>
  <rv s="4">
    <v>2518</v>
  </rv>
  <rv s="0">
    <v>https://www.bing.com/financeapi/forcetrigger?t=a319r7&amp;q=OTCM%3aVLPNF&amp;form=skydnc</v>
    <v>Learn more on Bing</v>
  </rv>
  <rv s="9">
    <v>en-US</v>
    <v>a319r7</v>
    <v>268435456</v>
    <v>1</v>
    <v>Powered by Refinitiv</v>
    <v>244</v>
    <v>voestalpine AG (OTCM:VLPNF)</v>
    <v>45</v>
    <v>245</v>
    <v>Finance</v>
    <v>12</v>
    <v>40.950000000000003</v>
    <v>15.2165</v>
    <v>0.68879999999999997</v>
    <v>0.99</v>
    <v>2.4775000000000002E-2</v>
    <v>USD</v>
    <v>voestalpine AG is an Austria-based holding company engaged in the production and distribution of steel and related products. The Company operates, along with its subsidiaries, in four divisions: the Steel Division focuses on the production and processing of flat steel products for the automotive, white goods, and construction industries; the Special Steel Division manufactures long steel products, medium-wide strip steel, open-die forgings, and drop forgings; the Metal Engineering Division manufactures rails and turnout products, rod wire, drawn wire and pre-stressing steel, among others; and the Metal Forming Division provides metal processing solutions, in particular special tubes and sections, special strip steel, and complex components for the automotive industry, as well as manufactures welded tubes and hollow sections, open special sections, custom-made special tubes, and precision parts.</v>
    <v>47871</v>
    <v>OTC Markets</v>
    <v>OTCM</v>
    <v>OTCM</v>
    <v>voestalpine-Strasse 1, LINZ, OBEROESTERREICH, 4020 AT</v>
    <v>40.950000000000003</v>
    <v>Metals &amp; Mining</v>
    <v>Stock</v>
    <v>44257.048611111109</v>
    <v>2520</v>
    <v>40.950000000000003</v>
    <v>6034962000</v>
    <v>voestalpine AG</v>
    <v>voestalpine AG</v>
    <v>40.950000000000003</v>
    <v>19.343599999999999</v>
    <v>39.96</v>
    <v>40.950000000000003</v>
    <v>178549200</v>
    <v>VLPNF</v>
    <v>voestalpine AG (OTCM:VLPNF)</v>
    <v>250</v>
  </rv>
  <rv s="4">
    <v>2521</v>
  </rv>
  <rv s="0">
    <v>https://www.bing.com/financeapi/forcetrigger?t=a1ptbh&amp;q=XNYS%3aCLF&amp;form=skydnc</v>
    <v>Learn more on Bing</v>
  </rv>
  <rv s="21">
    <v>en-US</v>
    <v>a1ptbh</v>
    <v>268435456</v>
    <v>1</v>
    <v>Powered by Refinitiv</v>
    <v>220</v>
    <v>CLEVELAND-CLIFFS INC. (XNYS:CLF)</v>
    <v>45</v>
    <v>57</v>
    <v>Finance</v>
    <v>58</v>
    <v>18.77</v>
    <v>2.63</v>
    <v>2.1810999999999998</v>
    <v>0.69</v>
    <v>1.7710999999999998E-2</v>
    <v>4.9321000000000004E-2</v>
    <v>0.26</v>
    <v>USD</v>
    <v>Cleveland-Cliffs Inc is a vertically integrated producer of iron ore and steel products. The Company has upstream and downstream operations. It supplies both customized iron ore pellets and steel solutions. Its segments include Steel and Manufacturing segment and Mining and Pelletizing segment. Its Steel and Manufacturing segment is a producer of flat-rolled carbon, stainless and electrical steel products, primarily for the automotive, infrastructure and manufacturing, and distributors and converters markets. The Company's Steel and Manufacturing segment includes subsidiaries that provide customer solutions with carbon and stainless-steel tubing products, engineered solutions, tool design and build, hot- and cold-stamped steel components and complex assemblies. Its Mining and Pelletizing segment is a supplier of iron ore pellets to the North American steel industry from its mines and pellet plants located in Michigan and Minnesota.</v>
    <v>25000</v>
    <v>New York Stock Exchange</v>
    <v>XNYS</v>
    <v>XNYS</v>
    <v>200 Public Sq Ste 3300, CLEVELAND, OH, 44114-2315 US</v>
    <v>14.97</v>
    <v>Metals &amp; Mining</v>
    <v>Stock</v>
    <v>44258.04127704844</v>
    <v>2523</v>
    <v>13.82</v>
    <v>6979409000</v>
    <v>CLEVELAND-CLIFFS INC.</v>
    <v>CLEVELAND-CLIFFS INC.</v>
    <v>14.25</v>
    <v>0</v>
    <v>13.99</v>
    <v>14.68</v>
    <v>14.94</v>
    <v>498885600</v>
    <v>CLF</v>
    <v>CLEVELAND-CLIFFS INC. (XNYS:CLF)</v>
    <v>22679064</v>
    <v>22146248</v>
    <v>1985</v>
  </rv>
  <rv s="4">
    <v>2524</v>
  </rv>
  <rv s="0">
    <v>http://en.wikipedia.org/wiki/Ternium</v>
    <v>Wikipedia</v>
  </rv>
  <rv s="1">
    <v>0</v>
    <v>2526</v>
  </rv>
  <rv s="2">
    <v>6</v>
    <v>https://www.bing.com/th?id=AMMS_c11183b2162c58001f5e466245f12def&amp;qlt=95</v>
    <v>2527</v>
    <v>0</v>
    <v>https://www.bing.com/images/search?form=xlimg&amp;q=ternium</v>
    <v>Image of Ternium SA</v>
  </rv>
  <rv s="0">
    <v>https://www.bing.com/financeapi/forcetrigger?t=a24our&amp;q=XNYS%3aTX&amp;form=skydnc</v>
    <v>Learn more on Bing</v>
  </rv>
  <rv s="24">
    <v>en-US</v>
    <v>a24our</v>
    <v>268435456</v>
    <v>1</v>
    <v>Powered by Refinitiv</v>
    <v>219</v>
    <v>Ternium SA (XNYS:TX)</v>
    <v>41</v>
    <v>67</v>
    <v>Finance</v>
    <v>58</v>
    <v>34.450000000000003</v>
    <v>9.59</v>
    <v>1.3130999999999999</v>
    <v>1.93</v>
    <v>1.3073999999999999E-2</v>
    <v>5.9402999999999997E-2</v>
    <v>0.45</v>
    <v>USD</v>
    <v>Ternium S.A. is a producer of steel products. The Company produces finished and semi-finished steel products and iron ore, which are sold either directly to steel manufacturers, steel processors or end users. The Company operates through two segments: Steel and Mining. The Steel segment includes the sales of steel products and the Mining segment includes the sales of iron ore products, which are primarily inter-company. The Steel segment comprises three operating segments: Mexico, the Southern Region and Other Markets. In the steel segment, steel products include slabs, billets and round bars (steel in its basic, semi-finished state), hot-rolled coils and sheets, bars and stirrups, wire rods, cold-rolled coils and sheets, tin plate, hot dipped galvanized and electrogalvanized sheets and pre-painted sheets, steel pipes and tubular products, beams, roll-formed products, and other products. In the mining segment, iron ore is sold as concentrates (fines) and pellets.</v>
    <v>20061</v>
    <v>New York Stock Exchange</v>
    <v>XNYS</v>
    <v>XNYS</v>
    <v>26 Boulevard Royal, 4th Floor, LUXEMBOURG, LUXEMBOURG-NA, 2449 LU</v>
    <v>34.450000000000003</v>
    <v>2528</v>
    <v>Metals &amp; Mining</v>
    <v>Stock</v>
    <v>44258.039988784374</v>
    <v>2529</v>
    <v>32.21</v>
    <v>6378037000</v>
    <v>Ternium SA</v>
    <v>Ternium SA</v>
    <v>32.9</v>
    <v>27.608899999999998</v>
    <v>32.49</v>
    <v>34.42</v>
    <v>34.869999999999997</v>
    <v>196307700</v>
    <v>TX</v>
    <v>Ternium SA (XNYS:TX)</v>
    <v>809303</v>
    <v>418243</v>
    <v>2004</v>
  </rv>
  <rv s="4">
    <v>2530</v>
  </rv>
  <rv s="0">
    <v>http://pl.wikipedia.org/wiki/Bluescope_Steel</v>
    <v>Wikipedia</v>
  </rv>
  <rv s="1">
    <v>362</v>
    <v>2532</v>
  </rv>
  <rv s="2">
    <v>6</v>
    <v>https://www.bing.com/th?id=AMMS_99db700a3b88f90df2ab7a29896db2c9&amp;qlt=95</v>
    <v>2533</v>
    <v>0</v>
    <v>https://www.bing.com/images/search?form=xlimg&amp;q=bluescope+steel</v>
    <v>Image of BLUESCOPE STEEL LIMITED</v>
  </rv>
  <rv s="0">
    <v>https://www.bing.com/financeapi/forcetrigger?t=a2a3ww&amp;q=OTCM%3aBLSFY&amp;form=skydnc</v>
    <v>Learn more on Bing</v>
  </rv>
  <rv s="38">
    <v>en-US</v>
    <v>a2a3ww</v>
    <v>268435456</v>
    <v>1</v>
    <v>Powered by Refinitiv</v>
    <v>246</v>
    <v>BLUESCOPE STEEL LIMITED (OTCM:BLSFY)</v>
    <v>41</v>
    <v>247</v>
    <v>Finance</v>
    <v>12</v>
    <v>72.16</v>
    <v>27.33</v>
    <v>1.6383000000000001</v>
    <v>-1.5249999999999999</v>
    <v>-2.2501000000000004E-2</v>
    <v>USD</v>
    <v>BlueScope Steel Limited is a steel manufacturing company. The Company offers metal coated and painted steel building products and is also a supplier of engineered building solutions (EBS) to industrial and commercial markets. It operates through segments: North Star BlueScope Steel(North Star); Australian Steel Products(ASP); Building Products Asia &amp; North America(BP); Buildings North America (BNA), and New Zealand &amp; Pacific Steel (NZPac). North Star is a regional supplier of hot-rolled coil in the United States. ASP produces and markets a coated and painted flat steel products, as well as various commodity flat steel products. BP is a provider of metal coated and painted steel building products. BNA provides engineered building solutions, servicing the non-residential construction needs of customers from an engineering and manufacturing base in North America. NZPac includes the New Zealand Steel, Pacific Steel, New Zealand Minerals and BlueScope Pacific Islands business areas.</v>
    <v>17063</v>
    <v>OTC Markets</v>
    <v>OTCM</v>
    <v>OTCM</v>
    <v>L 11 120 Collins St, MELBOURNE, VICTORIA, 3000 AU</v>
    <v>66.72</v>
    <v>2534</v>
    <v>Metals &amp; Mining</v>
    <v>Stock</v>
    <v>44257.048611111109</v>
    <v>2535</v>
    <v>66.25</v>
    <v>8690243000</v>
    <v>BLUESCOPE STEEL LIMITED</v>
    <v>BLUESCOPE STEEL LIMITED</v>
    <v>66.25</v>
    <v>67.775000000000006</v>
    <v>66.25</v>
    <v>503782200</v>
    <v>BLSFY</v>
    <v>BLUESCOPE STEEL LIMITED (OTCM:BLSFY)</v>
    <v>662</v>
    <v>1921</v>
  </rv>
  <rv s="4">
    <v>2536</v>
  </rv>
  <rv s="0">
    <v>https://www.bing.com/financeapi/forcetrigger?t=a2lp52&amp;q=OTCM%3aJFEEF&amp;form=skydnc</v>
    <v>Learn more on Bing</v>
  </rv>
  <rv s="63">
    <v>en-US</v>
    <v>a2lp52</v>
    <v>268435456</v>
    <v>1</v>
    <v>Powered by Refinitiv</v>
    <v>248</v>
    <v>JFE Holdings, Inc. (OTCM:JFEEF)</v>
    <v>45</v>
    <v>189</v>
    <v>Finance</v>
    <v>162</v>
    <v>10.38</v>
    <v>6.19</v>
    <v>1.9512</v>
    <v>0.56999999999999995</v>
    <v>5.8103999999999996E-2</v>
    <v>USD</v>
    <v>JFE Holdings, Inc. is a Japan-based company mainly engaged in the planning of business strategy, the management of business and risk, as well as the presentation of group investor information. The Steel segment is engaged in the manufacture and sale of steel products, processed steel products and raw materials, as well as the delivery, facility maintenance and construction businesses. The Engineering segment is engaged in the engineering construction business related to energy, urban environment, recycling, steel structure and industrial machinery. The Trading segment provides steel products, welding materials, iron powder, steel processing products, steel raw materials and equipment, non-ferrous metal products and food, among others.</v>
    <v>64009</v>
    <v>OTC Markets</v>
    <v>OTCM</v>
    <v>OTCM</v>
    <v>28F, Hibiya International Bldg., 2-2-3, Uchisaiwai-cho, CHIYODA-KU, TOKYO-TO, 100-0011 JP</v>
    <v>10.38</v>
    <v>Metals &amp; Mining</v>
    <v>Stock</v>
    <v>44257.048611111109</v>
    <v>2538</v>
    <v>10.38</v>
    <v>686942100000</v>
    <v>JFE Holdings, Inc.</v>
    <v>JFE Holdings, Inc.</v>
    <v>10.38</v>
    <v>12.510199999999999</v>
    <v>9.81</v>
    <v>10.38</v>
    <v>10.19</v>
    <v>614438400</v>
    <v>JFEEF</v>
    <v>JFE Holdings, Inc. (OTCM:JFEEF)</v>
    <v>10</v>
    <v>2002</v>
  </rv>
  <rv s="4">
    <v>2539</v>
  </rv>
  <rv s="0">
    <v>https://www.bing.com/financeapi/forcetrigger?t=a2nocw&amp;q=OTCM%3aMALRF&amp;form=skydnc</v>
    <v>Learn more on Bing</v>
  </rv>
  <rv s="47">
    <v>en-US</v>
    <v>a2nocw</v>
    <v>268435456</v>
    <v>1</v>
    <v>Powered by Refinitiv</v>
    <v>221</v>
    <v>MINERAL RESOURCES LIMITED (OTCM:MALRF)</v>
    <v>45</v>
    <v>249</v>
    <v>Finance</v>
    <v>87</v>
    <v>32</v>
    <v>11.3</v>
    <v>1.1917</v>
    <v>0</v>
    <v>-4.5311999999999998E-2</v>
    <v>0</v>
    <v>-1.45</v>
    <v>USD</v>
    <v>Mineral Resources Ltd is an Australia-based mining services company. The Company owns a portfolio of mining operations across lithium and iron ore. It provides mining services through CSI Mining Services and Process Minerals International (PMI). Its services include open pit mining, crushing, processing, supply chain services, port operations, site services and marketing and shipping. It operates mine sites in the Pilbara and Goldfields regions of Western Australia, including Iron Valley, Koolyanobbing, Wodgina and Mt Marion. Iron Valley is located in the Pilbara region. Iron Valley and Koolyanobbing sites are focused on iron ore and Wodgina and Mt Marion is focused on lithium. The Company also has a commodities portfolio located in the Pilbara and Yilgarn regions in Western Australia. Its commodities portfolio includes iron ore, lithium and graphite.</v>
    <v>2347</v>
    <v>OTC Markets</v>
    <v>OTCM</v>
    <v>OTCM</v>
    <v>1 Sleat Road Applecross, WESTERN AUSTRALIA, 6153 AU</v>
    <v>32</v>
    <v>Metals &amp; Mining</v>
    <v>Stock</v>
    <v>44258.048611111109</v>
    <v>2541</v>
    <v>32</v>
    <v>7330785000</v>
    <v>MINERAL RESOURCES LIMITED</v>
    <v>MINERAL RESOURCES LIMITED</v>
    <v>32</v>
    <v>12.287100000000001</v>
    <v>32</v>
    <v>32</v>
    <v>30.55</v>
    <v>188597500</v>
    <v>MALRF</v>
    <v>MINERAL RESOURCES LIMITED (OTCM:MALRF)</v>
    <v>192</v>
    <v>2006</v>
  </rv>
  <rv s="4">
    <v>2542</v>
  </rv>
  <rv s="0">
    <v>https://www.bing.com/financeapi/forcetrigger?t=a2rh6h&amp;q=OTCM%3aOZMLF&amp;form=skydnc</v>
    <v>Learn more on Bing</v>
  </rv>
  <rv s="8">
    <v>en-US</v>
    <v>a2rh6h</v>
    <v>268435456</v>
    <v>1</v>
    <v>Powered by Refinitiv</v>
    <v>54</v>
    <v>OZ MINERALS LIMITED (OTCM:OZMLF)</v>
    <v>45</v>
    <v>250</v>
    <v>Finance</v>
    <v>12</v>
    <v>17.5</v>
    <v>3.4820000000000002</v>
    <v>1.0549999999999999</v>
    <v>-0.06</v>
    <v>-3.4289999999999998E-3</v>
    <v>USD</v>
    <v>OZ Minerals Limited is an Australia-based mining company with a focus on copper. The Company’s operations include Prominent Hill, Carrapateena, West Musgrave, Antas, Pedra Brance and CentroGold. Prominent Hill is engaged in mining copper, gold and silver from Prominent Hill Mine, a combined open pit and underground mine located in the Gawler Craton of South Australia. Carrapateena is engaged in exploration and evaluation activities associated with Carrapateena project located in South Australia. West Musgrave project is located in the Musgrave Province of Western Australia and includes the Nebo-Babel nickel-copper and Succoth copper deposits. Antas is a high-grade open pit copper-gold mine located in the Carajas, Brazil.</v>
    <v>785</v>
    <v>OTC Markets</v>
    <v>OTCM</v>
    <v>OTCM</v>
    <v>2 Hamra Dr, ADELAIDE, SOUTH AUSTRALIA, 5950 AU</v>
    <v>17.45</v>
    <v>Metals &amp; Mining</v>
    <v>Stock</v>
    <v>44253.858901064064</v>
    <v>2544</v>
    <v>17.440000000000001</v>
    <v>7292162000</v>
    <v>OZ MINERALS LIMITED</v>
    <v>OZ MINERALS LIMITED</v>
    <v>17.45</v>
    <v>34.802199999999999</v>
    <v>17.5</v>
    <v>17.440000000000001</v>
    <v>331763500</v>
    <v>OZMLF</v>
    <v>OZ MINERALS LIMITED (OTCM:OZMLF)</v>
    <v>53</v>
    <v>1932</v>
  </rv>
  <rv s="4">
    <v>2545</v>
  </rv>
  <rv s="0">
    <v>https://www.bing.com/financeapi/forcetrigger?t=a2mmdm&amp;q=OTCM%3aKZMYY&amp;form=skydnc</v>
    <v>Learn more on Bing</v>
  </rv>
  <rv s="32">
    <v>en-US</v>
    <v>a2mmdm</v>
    <v>268435456</v>
    <v>1</v>
    <v>Powered by Refinitiv</v>
    <v>229</v>
    <v>KAZ MINERALS PLC (OTCM:KZMYY)</v>
    <v>45</v>
    <v>251</v>
    <v>Finance</v>
    <v>87</v>
    <v>6.1</v>
    <v>1.51</v>
    <v>1.3236000000000001</v>
    <v>0.09</v>
    <v>-2.5300000000000001E-3</v>
    <v>1.5410999999999999E-2</v>
    <v>-1.4999999999999999E-2</v>
    <v>USD</v>
    <v>KAZ Minerals PLC is a United Kingdom-based copper company. The Company operates in the natural resources industry through five segments: East Region, Bozymchak, Bozshakol, Aktogay and Mining Projects. The East Region, Bozshakol and Aktogay segments are engaged in mining and processing of copper and other metals in Kazakhstan. The Bozymchak segment is engaged in mining and processing of copper and gold in Kyrgyzstan. The Mining Projects segment is engaged in the development of metal deposits and processing facilities Kazakhstan. The East Region segment contains the entity Vostoktsvetmet LLC (VCM), whose principal activity is the mining and processing of copper and other metals, which are produced as by-products from four underground mines and three concentrators located in the eastern region of Kazakhstan.</v>
    <v>15637</v>
    <v>OTC Markets</v>
    <v>OTCM</v>
    <v>OTCM</v>
    <v>6th Fl, Cardinal Place, 100 Victoria Street, LONDON, UNITED KINGDOM-NA, SW1E 5JL GB</v>
    <v>5.93</v>
    <v>Metals &amp; Mining</v>
    <v>Stock</v>
    <v>44258.048611111109</v>
    <v>2547</v>
    <v>5.8650000000000002</v>
    <v>4010614000</v>
    <v>KAZ MINERALS PLC</v>
    <v>KAZ MINERALS PLC</v>
    <v>5.8650000000000002</v>
    <v>5.84</v>
    <v>5.93</v>
    <v>5.915</v>
    <v>472495900</v>
    <v>KZMYY</v>
    <v>KAZ MINERALS PLC (OTCM:KZMYY)</v>
    <v>1468</v>
    <v>2004</v>
  </rv>
  <rv s="4">
    <v>2548</v>
  </rv>
  <rv s="0">
    <v>https://www.bing.com/financeapi/forcetrigger?t=a2l73m&amp;q=OTCM%3aIPOAF&amp;form=skydnc</v>
    <v>Learn more on Bing</v>
  </rv>
  <rv s="47">
    <v>en-US</v>
    <v>a2l73m</v>
    <v>268435456</v>
    <v>1</v>
    <v>Powered by Refinitiv</v>
    <v>221</v>
    <v>Industrias Penoles SAB de CV (OTCM:IPOAF)</v>
    <v>45</v>
    <v>168</v>
    <v>Finance</v>
    <v>87</v>
    <v>19.600000000000001</v>
    <v>5.17</v>
    <v>1.0163</v>
    <v>-0.43</v>
    <v>2.6040000000000004E-3</v>
    <v>-2.9451999999999999E-2</v>
    <v>3.6900000000000002E-2</v>
    <v>USD</v>
    <v>Industrias Penoles SAB de CV is a Mexico-based company engaged in the mining industry. The Company's activities are divided into four business segments: Precious metals, Base metals, Metallurgical and Others. The Precious metals division is responsible for the extraction and processing of silver and gold concentrates. The Base metals area focuses on mineral exploration, extraction and processing of zinc, lead and copper concentrates. The Metallurgical segment provides treating and refining of precious and base metals concentrates. The Others division includes production and sale of chemical products, mainly sodium sulfate, operation of water treatment and rail transportation concessions, as well as administrative and operating support activities. It operates through a range of subsidiaries, such as Minas Penoles SA de CV and Quimica Magna SA de CV. The Company is a part of BAL Group.</v>
    <v>13342</v>
    <v>OTC Markets</v>
    <v>OTCM</v>
    <v>OTCM</v>
    <v>Edificio Corporativo BAL, Calzada Legaria No. 549 Torre 2 Colonia 10 de abril, Delegacion Miguel Hidalgo, MEXICO, D.F., MEXICO, D.F., 11250 MX</v>
    <v>14.39</v>
    <v>Metals &amp; Mining</v>
    <v>Stock</v>
    <v>44258.048611111109</v>
    <v>2550</v>
    <v>14.005000000000001</v>
    <v>114528700000</v>
    <v>Industrias Penoles SAB de CV</v>
    <v>Industrias Penoles SAB de CV</v>
    <v>14.39</v>
    <v>83.360399999999998</v>
    <v>14.6</v>
    <v>14.17</v>
    <v>14.206899999999999</v>
    <v>397475700</v>
    <v>IPOAF</v>
    <v>Industrias Penoles SAB de CV (OTCM:IPOAF)</v>
    <v>53695</v>
    <v>2007</v>
  </rv>
  <rv s="4">
    <v>2551</v>
  </rv>
  <rv s="0">
    <v>https://www.bing.com/financeapi/forcetrigger?t=a1mnur&amp;q=XNYS%3aAA&amp;form=skydnc</v>
    <v>Learn more on Bing</v>
  </rv>
  <rv s="21">
    <v>en-US</v>
    <v>a1mnur</v>
    <v>268435456</v>
    <v>1</v>
    <v>Powered by Refinitiv</v>
    <v>220</v>
    <v>ALCOA CORPORATION (XNYS:AA)</v>
    <v>45</v>
    <v>57</v>
    <v>Finance</v>
    <v>58</v>
    <v>27.86</v>
    <v>5.16</v>
    <v>2.6535000000000002</v>
    <v>1.51</v>
    <v>9.0910000000000001E-3</v>
    <v>5.8098999999999998E-2</v>
    <v>0.25</v>
    <v>USD</v>
    <v>Alcoa Corporation (Alcoa) is engaged in the production of bauxite, alumina and aluminum of various cast and rolled products. The Company’s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Company’s aluminum smelting, casting, and rolling businesses, along with the energy production business. Its Bauxite segment consists of the Company’s global bauxite mining operations. The Company’s Alumina segment consists of the Company’s worldwide refining system, which processes bauxite into alumina. The Aluminum segment consists of its worldwide smelting and casthouse system, a rolling mill in the United States, and a portfolio of energy assets in Brazil, Canada, and the United States.</v>
    <v>12900</v>
    <v>New York Stock Exchange</v>
    <v>XNYS</v>
    <v>XNYS</v>
    <v>201 Isabella St Ste 500, PITTSBURGH, PA, 15212-5873 US</v>
    <v>27.86</v>
    <v>Metals &amp; Mining</v>
    <v>Stock</v>
    <v>44258.039816573437</v>
    <v>2553</v>
    <v>26.2</v>
    <v>4840677000</v>
    <v>ALCOA CORPORATION</v>
    <v>ALCOA CORPORATION</v>
    <v>26.2</v>
    <v>0</v>
    <v>25.99</v>
    <v>27.5</v>
    <v>27.75</v>
    <v>186251500</v>
    <v>AA</v>
    <v>ALCOA CORPORATION (XNYS:AA)</v>
    <v>8530319</v>
    <v>6631506</v>
    <v>2016</v>
  </rv>
  <rv s="4">
    <v>2554</v>
  </rv>
  <rv s="0">
    <v>https://www.bing.com/financeapi/forcetrigger?t=bjqfcw&amp;q=OTCM%3aPAEKY&amp;form=skydnc</v>
    <v>Learn more on Bing</v>
  </rv>
  <rv s="17">
    <v>en-US</v>
    <v>bjqfcw</v>
    <v>268435456</v>
    <v>1</v>
    <v>Powered by Refinitiv</v>
    <v>252</v>
    <v>PT Aneka Tambang Tbk (OTCM:PAEKY)</v>
    <v>45</v>
    <v>253</v>
    <v>Finance</v>
    <v>12</v>
    <v>22.85</v>
    <v>3.42</v>
    <v>2.2565</v>
    <v>0.3</v>
    <v>1.4911000000000001E-2</v>
    <v>USD</v>
    <v>PT Aneka Tambang Tbk is an Indonesia-based vertically integrated and diversified mining and metals company. It is engaged in the exploration, exploitation, processing, refining and marketing of nickel ore, ferronickel, gold, silver, bauxite, coal and other precious metals. Its business segment is classified into nickel segment, gold and refinery segment and others operating segment. The commodities under its nickel segment include ferronickel and nickel ores, while those under its gold and refinery segment are gold, silver, platinum and palladium. Its others operating segment is comprised of bauxite and coal. Its subsidiaries include Asia Pacific Nickel Pty Ltd, PT Indonesia Coal Resources, PT Antam Resourcindo, PT Mega Citra Utama and PT International Mineral Capital.</v>
    <v>3935</v>
    <v>OTC Markets</v>
    <v>OTCM</v>
    <v>OTCM</v>
    <v>Gedung. Aneka Tambang Jl. Letjen TB. Simatupang No. 1, JAKARTA SELATAN, DKI JAKARTA, 12530 ID</v>
    <v>20.420000000000002</v>
    <v>Metals &amp; Mining</v>
    <v>Stock</v>
    <v>44253.846896875002</v>
    <v>2556</v>
    <v>20.420000000000002</v>
    <v>68247370000000</v>
    <v>PT Aneka Tambang Tbk</v>
    <v>PT Aneka Tambang Tbk</v>
    <v>20.420000000000002</v>
    <v>20.12</v>
    <v>20.420000000000002</v>
    <v>24030770000</v>
    <v>PAEKY</v>
    <v>PT Aneka Tambang Tbk (OTCM:PAEKY)</v>
    <v>338</v>
    <v>1975</v>
  </rv>
  <rv s="4">
    <v>2557</v>
  </rv>
  <rv s="0">
    <v>http://en.wikipedia.org/wiki/Lynas</v>
    <v>Wikipedia</v>
  </rv>
  <rv s="1">
    <v>0</v>
    <v>2559</v>
  </rv>
  <rv s="2">
    <v>6</v>
    <v>https://www.bing.com/th?id=AMMS_8ee5778e3cd0f502bae785cbd14c1080&amp;qlt=95</v>
    <v>2560</v>
    <v>0</v>
    <v>https://www.bing.com/images/search?form=xlimg&amp;q=lynas</v>
    <v>Image of LYNAS RARE EARTHS LIMITED</v>
  </rv>
  <rv s="0">
    <v>https://www.bing.com/financeapi/forcetrigger?t=a2nlkr&amp;q=OTCM%3aLYSCF&amp;form=skydnc</v>
    <v>Learn more on Bing</v>
  </rv>
  <rv s="55">
    <v>en-US</v>
    <v>a2nlkr</v>
    <v>268435456</v>
    <v>1</v>
    <v>Powered by Refinitiv</v>
    <v>225</v>
    <v>LYNAS RARE EARTHS LIMITED (OTCM:LYSCF)</v>
    <v>41</v>
    <v>254</v>
    <v>Finance</v>
    <v>87</v>
    <v>5.08</v>
    <v>0.57720000000000005</v>
    <v>1.2634000000000001</v>
    <v>0.11</v>
    <v>-5.7580000000000001E-3</v>
    <v>2.2727000000000001E-2</v>
    <v>-2.8500000000000001E-2</v>
    <v>USD</v>
    <v>Lynas Rare Earths Limited, formerly Lynas Corporation Ltd, is a Malaysia-based company engaged in integrated extraction and processing of rare earth minerals, primarily in Australia and Malaysia, and development of rare earth deposits. The Company’s assets include Mt Weld, Mt Weld Concentration Plant and Lynas Malaysia. Mt Weld is a rare earths mine, located approximately 35 kilometer (km) south of Laverton in Western Australia. Mt Weld Concentration Plant is located approximately 1.5km from the mine site. Lynas Malaysia is an integrated manufacturing facility, separating and processing rare earths materials, located in the Gebeng Industrial Estate near the Port of Kuantan in Malaysia. Its subsidiaries include Lynas Malaysia Sdn Bhd and Lynas Services Pty Ltd.</v>
    <v>270</v>
    <v>OTC Markets</v>
    <v>OTCM</v>
    <v>OTCM</v>
    <v>PT17212 Jalan Gebeng 3, Kawasan Perindustrian Gebeng, Pahang Darul Makmur, KUANTAN, PAHANG, 26080 MY</v>
    <v>5.08</v>
    <v>2561</v>
    <v>Metals &amp; Mining</v>
    <v>Stock</v>
    <v>44258.048611111109</v>
    <v>2562</v>
    <v>4.72</v>
    <v>5469547000</v>
    <v>LYNAS RARE EARTHS LIMITED</v>
    <v>LYNAS RARE EARTHS LIMITED</v>
    <v>5.08</v>
    <v>394.6841</v>
    <v>4.84</v>
    <v>4.95</v>
    <v>4.9215</v>
    <v>901078600</v>
    <v>LYSCF</v>
    <v>LYNAS RARE EARTHS LIMITED (OTCM:LYSCF)</v>
    <v>397389</v>
    <v>1983</v>
  </rv>
  <rv s="4">
    <v>2563</v>
  </rv>
  <rv s="0">
    <v>https://www.bing.com/financeapi/forcetrigger?t=a2l5rw&amp;q=OTCM%3aIPGDF&amp;form=skydnc</v>
    <v>Learn more on Bing</v>
  </rv>
  <rv s="47">
    <v>en-US</v>
    <v>a2l5rw</v>
    <v>268435456</v>
    <v>1</v>
    <v>Powered by Refinitiv</v>
    <v>221</v>
    <v>IGO LIMITED (OTCM:IPGDF)</v>
    <v>45</v>
    <v>249</v>
    <v>Finance</v>
    <v>87</v>
    <v>5.96</v>
    <v>2</v>
    <v>1.1158999999999999</v>
    <v>-0.1</v>
    <v>-2.7522999999999999E-2</v>
    <v>-1.8017999999999999E-2</v>
    <v>-0.15</v>
    <v>USD</v>
    <v>IGO Limited, formerly Independence Group NL, is an Australia-based exploration and mining company. The Company’s segments include The Nova Operation, the Tropicana Operation and Growth, which comprises regional exploration activities and project evaluation. The Nova Operation produces nickel and copper concentrates. The Tropicana Operation represents the Company’s joint venture interest in the Tropicana Gold Mine. The Company is engaged in nickel, copper and cobalt mining and processing at the Nova Operation and non-operator gold mining in the Tropicana Operation. The Nova Operation is located in the Fraser Range, approximately 140 kilometer (km) east-northeast of Norseman, 360km southeast of Kalgoorlie and 380km from the port of Esperance in Western Australia. The Tropicana Operation is located 330km east northeast of Kalgoorlie. The Company’s exploration projects are located in Western Australia, South Australia, the Northern Territory and Greenland.</v>
    <v>244</v>
    <v>OTC Markets</v>
    <v>OTCM</v>
    <v>OTCM</v>
    <v>Suite 4, Level 5, South Shore Centre, 85 South Perth Esplanade, PERTH, WESTERN AUSTRALIA, 6151 AU</v>
    <v>5.45</v>
    <v>Metals &amp; Mining</v>
    <v>Stock</v>
    <v>44258.048611111109</v>
    <v>2565</v>
    <v>5.45</v>
    <v>5247866000</v>
    <v>IGO LIMITED</v>
    <v>IGO LIMITED</v>
    <v>5.45</v>
    <v>38.902900000000002</v>
    <v>5.55</v>
    <v>5.45</v>
    <v>5.3</v>
    <v>757267800</v>
    <v>IPGDF</v>
    <v>IGO LIMITED (OTCM:IPGDF)</v>
    <v>630</v>
    <v>2000</v>
  </rv>
  <rv s="4">
    <v>2566</v>
  </rv>
  <rv s="0">
    <v>http://en.wikipedia.org/wiki/Alumina_Limited</v>
    <v>Wikipedia</v>
  </rv>
  <rv s="1">
    <v>0</v>
    <v>2568</v>
  </rv>
  <rv s="2">
    <v>6</v>
    <v>https://www.bing.com/th?id=AMMS_7c5aad983b9ca0358e86947f6a3096db&amp;qlt=95</v>
    <v>2569</v>
    <v>0</v>
    <v>https://www.bing.com/images/search?form=xlimg&amp;q=alumina+limited</v>
    <v>Image of ALUMINA LIMITED</v>
  </rv>
  <rv s="0">
    <v>https://www.bing.com/financeapi/forcetrigger?t=a291xm&amp;q=OTCM%3aAWCMY&amp;form=skydnc</v>
    <v>Learn more on Bing</v>
  </rv>
  <rv s="55">
    <v>en-US</v>
    <v>a291xm</v>
    <v>268435456</v>
    <v>1</v>
    <v>Powered by Refinitiv</v>
    <v>225</v>
    <v>ALUMINA LIMITED (OTCM:AWCMY)</v>
    <v>41</v>
    <v>167</v>
    <v>Finance</v>
    <v>87</v>
    <v>5.97</v>
    <v>3.09</v>
    <v>1.2405999999999999</v>
    <v>5.45E-2</v>
    <v>-3.8540000000000002E-3</v>
    <v>1.0612E-2</v>
    <v>-0.02</v>
    <v>USD</v>
    <v>Alumina Limited invests in bauxite mining, alumina refining and selected aluminum smelting operations. The Company's business undertaking is in the global bauxite, alumina and aluminum industry, which it conducts principally through bauxite mining and alumina refining, with some minor alumina-based chemicals businesses, aluminum smelting and the marketing of those products. The Company conducts these business activities through its joint venture, Alcoa World Alumina &amp; Chemicals (AWAC). AWAC is a producer of alumina and miner of bauxite. AWAC operates mines integrated with alumina refineries in Western Australia and Brazil. Other refineries operate in Spain and Texas in the United States. AWAC operates approximately six alumina refineries and one aluminum smelter.</v>
    <v>7466</v>
    <v>OTC Markets</v>
    <v>OTCM</v>
    <v>OTCM</v>
    <v>Ibm Ctr, L 12 60 City Road, SOUTHBANK, VICTORIA, 3006 AU</v>
    <v>5.19</v>
    <v>2570</v>
    <v>Metals &amp; Mining</v>
    <v>Stock</v>
    <v>44258.048611111109</v>
    <v>2571</v>
    <v>5.03</v>
    <v>3621904000</v>
    <v>ALUMINA LIMITED</v>
    <v>ALUMINA LIMITED</v>
    <v>5.03</v>
    <v>25.531300000000002</v>
    <v>5.1355000000000004</v>
    <v>5.19</v>
    <v>5.17</v>
    <v>725420300</v>
    <v>AWCMY</v>
    <v>ALUMINA LIMITED (OTCM:AWCMY)</v>
    <v>14998</v>
    <v>1970</v>
  </rv>
  <rv s="4">
    <v>2572</v>
  </rv>
  <rv s="0">
    <v>https://www.bing.com/financeapi/forcetrigger?t=a2zwa2&amp;q=OTCM%3aUSNZY&amp;form=skydnc</v>
    <v>Learn more on Bing</v>
  </rv>
  <rv s="61">
    <v>en-US</v>
    <v>a2zwa2</v>
    <v>268435456</v>
    <v>1</v>
    <v>Powered by Refinitiv</v>
    <v>255</v>
    <v>Usinas Siderurgicas de Minas Gerais SA USIMINAS (OTCM:USNZY)</v>
    <v>45</v>
    <v>185</v>
    <v>Finance</v>
    <v>12</v>
    <v>3.13</v>
    <v>0.6</v>
    <v>0.03</v>
    <v>1.0239E-2</v>
    <v>USD</v>
    <v>Usinas Siderurgicas de Minas Gerais SA USIMINAS and its subsidiaries, jointly-controlled companies and affiliates are engaged in steelworks and other related activities. The Company's activities include iron ore extraction, steel transformation, production of capital goods and logistics. It operates through four segments: Steelworks, Mining and Logistics, Steel Transformation and Capital Goods. It manufactures and sells various products and raw materials, such as flat steel, iron ore, stamped steel parts for the automotive industry and products for the civil construction and capital goods industry. It provides technology transfer services in the steel activity, in project management and provision of services in the civil construction area and capital goods industry, road transport of flat steel, hot-dip steel galvanizing, texturing and cylinders chromium. It has over two steel plants in Brazil located in the cities of Ipatinga, State of Minas Gerais, and of Cubatao, State of Sao Paulo.</v>
    <v>OTC Markets</v>
    <v>OTCM</v>
    <v>OTCM</v>
    <v>Rua Professor Jose Vieira de Mendonca, 3011, Engenho Nogueira, BELO HORIZONTE, MINAS GERAIS, 31.310-260 BR</v>
    <v>2.96</v>
    <v>Stock</v>
    <v>44258.048611111109</v>
    <v>2574</v>
    <v>2.91</v>
    <v>Usinas Siderurgicas de Minas Gerais SA USIMINAS</v>
    <v>Usinas Siderurgicas de Minas Gerais SA USIMINAS</v>
    <v>2.91</v>
    <v>2.93</v>
    <v>2.96</v>
    <v>USNZY</v>
    <v>Usinas Siderurgicas de Minas Gerais SA USIMINAS (OTCM:USNZY)</v>
    <v>1100</v>
  </rv>
  <rv s="4">
    <v>2575</v>
  </rv>
  <rv s="0">
    <v>https://www.bing.com/financeapi/forcetrigger?t=a291ur&amp;q=OTCM%3aAWCMF&amp;form=skydnc</v>
    <v>Learn more on Bing</v>
  </rv>
  <rv s="26">
    <v>en-US</v>
    <v>a291ur</v>
    <v>268435456</v>
    <v>1</v>
    <v>Powered by Refinitiv</v>
    <v>256</v>
    <v>ALUMINA LIMITED (OTCM:AWCMF)</v>
    <v>41</v>
    <v>102</v>
    <v>Finance</v>
    <v>12</v>
    <v>1.46</v>
    <v>0.84599999999999997</v>
    <v>1.1673</v>
    <v>-0.04</v>
    <v>-3.0074999999999998E-2</v>
    <v>USD</v>
    <v>Alumina Limited invests in bauxite mining, alumina refining and selected aluminum smelting operations. The Company's business undertaking is in the global bauxite, alumina and aluminum industry, which it conducts principally through bauxite mining and alumina refining, with some minor alumina-based chemicals businesses, aluminum smelting and the marketing of those products. The Company conducts these business activities through its joint venture, Alcoa World Alumina &amp; Chemicals (AWAC). AWAC is a producer of alumina and miner of bauxite. AWAC operates mines integrated with alumina refineries in Western Australia and Brazil. Other refineries operate in Spain and Texas in the United States. AWAC operates approximately six alumina refineries and one aluminum smelter.</v>
    <v>7880</v>
    <v>OTC Markets</v>
    <v>OTCM</v>
    <v>OTCM</v>
    <v>Ibm Ctr, L 12 60 City Road, SOUTHBANK, VICTORIA, 3006 AU</v>
    <v>1.29</v>
    <v>2570</v>
    <v>Metals &amp; Mining</v>
    <v>Stock</v>
    <v>44256.78339673594</v>
    <v>2577</v>
    <v>1.29</v>
    <v>ALUMINA LIMITED</v>
    <v>ALUMINA LIMITED</v>
    <v>1.29</v>
    <v>25.383700000000001</v>
    <v>1.33</v>
    <v>1.29</v>
    <v>2901681000</v>
    <v>AWCMF</v>
    <v>ALUMINA LIMITED (OTCM:AWCMF)</v>
    <v>27343</v>
    <v>1970</v>
  </rv>
  <rv s="4">
    <v>2578</v>
  </rv>
  <rv s="0">
    <v>https://www.bing.com/financeapi/forcetrigger?t=a2nmk2&amp;q=OTCM%3aMAANF&amp;form=skydnc</v>
    <v>Learn more on Bing</v>
  </rv>
  <rv s="47">
    <v>en-US</v>
    <v>a2nmk2</v>
    <v>268435456</v>
    <v>1</v>
    <v>Powered by Refinitiv</v>
    <v>221</v>
    <v>MAANSHAN IRON &amp; STEEL COMPANY LIMITED (OTCM:MAANF)</v>
    <v>45</v>
    <v>145</v>
    <v>Finance</v>
    <v>87</v>
    <v>0.375</v>
    <v>0.22</v>
    <v>1.0494000000000001</v>
    <v>5.0000000000000001E-3</v>
    <v>-4.7618999999999995E-2</v>
    <v>1.6129000000000001E-2</v>
    <v>-1.4999999999999999E-2</v>
    <v>USD</v>
    <v>MAANSHAN IRON &amp; STEEL COMPANY LIMITED is a China based company principally engaged in the production and sales of iron and steel products. The Company is mainly engaged in ironmaking, steelmaking and steel rolling business. The Company's main product is steel, which can be divided into three board categories of plates, long products and axles. The Plates mainly include thin plates and medium-thick plates. The Long Products include shaped steel and wire rods. The Axles mainly include the main train wheels, axles and rings. The Company distributes its products in the domestic market and to overseas markets.</v>
    <v>26219</v>
    <v>OTC Markets</v>
    <v>OTCM</v>
    <v>OTCM</v>
    <v>No. 8, Jiuhua West Road, MAANSHAN, ANHUI, 243003 CN</v>
    <v>0.33</v>
    <v>Metals &amp; Mining</v>
    <v>Stock</v>
    <v>44258.048611111109</v>
    <v>2580</v>
    <v>0.3</v>
    <v>24693080000</v>
    <v>MAANSHAN IRON &amp; STEEL COMPANY LIMITED</v>
    <v>MAANSHAN IRON &amp; STEEL COMPANY LIMITED</v>
    <v>0.3</v>
    <v>13.4918</v>
    <v>0.31</v>
    <v>0.315</v>
    <v>0.3</v>
    <v>7700681000</v>
    <v>MAANF</v>
    <v>MAANSHAN IRON &amp; STEEL COMPANY LIMITED (OTCM:MAANF)</v>
    <v>7810</v>
    <v>1993</v>
  </rv>
  <rv s="4">
    <v>2581</v>
  </rv>
  <rv s="0">
    <v>https://www.bing.com/financeapi/forcetrigger?t=a2t5dm&amp;q=OTCM%3aPTNDF&amp;form=skydnc</v>
    <v>Learn more on Bing</v>
  </rv>
  <rv s="8">
    <v>en-US</v>
    <v>a2t5dm</v>
    <v>268435456</v>
    <v>1</v>
    <v>Powered by Refinitiv</v>
    <v>54</v>
    <v>PT Vale Indonesia Tbk (OTCM:PTNDF)</v>
    <v>45</v>
    <v>163</v>
    <v>Finance</v>
    <v>12</v>
    <v>0.53700000000000003</v>
    <v>0.11700000000000001</v>
    <v>1.5526</v>
    <v>-0.02</v>
    <v>-4.7058999999999997E-2</v>
    <v>USD</v>
    <v>PT Vale Indonesia Tbk is an Indonesia-based company primarily engaged in nickel mining and producing. It has nickel mining concessions in several areas in Sulawesi, Indonesia, including Kolonodale, Bahodopi, Sorowako-Towuti, Matano, Pomalaa and Suasua. The Company produces nickel in matte from lateritic ores at its integrated mining and processing facilities near Sorowako, Indonesia.</v>
    <v>3026</v>
    <v>OTC Markets</v>
    <v>OTCM</v>
    <v>OTCM</v>
    <v>The Energy Building 31st Floor SCBD Lot 11 A, Jl. Jend. Sudirman Kav. 52-53, JAKARTA, DKI JAKARTA, 12190 ID</v>
    <v>0.40500000000000003</v>
    <v>Metals &amp; Mining</v>
    <v>Stock</v>
    <v>44257.048611111109</v>
    <v>2583</v>
    <v>0.40500000000000003</v>
    <v>60363260000000</v>
    <v>PT Vale Indonesia Tbk</v>
    <v>PT Vale Indonesia Tbk</v>
    <v>0.40500000000000003</v>
    <v>30.089200000000002</v>
    <v>0.42499999999999999</v>
    <v>0.40500000000000003</v>
    <v>9936339000</v>
    <v>PTNDF</v>
    <v>PT Vale Indonesia Tbk (OTCM:PTNDF)</v>
    <v>1000</v>
    <v>1968</v>
  </rv>
  <rv s="4">
    <v>2584</v>
  </rv>
  <rv s="0">
    <v>https://www.bing.com/financeapi/forcetrigger?t=a2851h&amp;q=OTCM%3aAPEMY&amp;form=skydnc</v>
    <v>Learn more on Bing</v>
  </rv>
  <rv s="40">
    <v>en-US</v>
    <v>a2851h</v>
    <v>268435456</v>
    <v>1</v>
    <v>Powered by Refinitiv</v>
    <v>257</v>
    <v>Aperam SA (OTCM:APEMY)</v>
    <v>45</v>
    <v>109</v>
    <v>Finance</v>
    <v>87</v>
    <v>45.34</v>
    <v>16.45</v>
    <v>1.7805</v>
    <v>-2.3544999999999996E-2</v>
    <v>4.2599999999999999E-2</v>
    <v>-1.026</v>
    <v>USD</v>
    <v>Aperam SA is a steel producer based in France. The Company is focused on producing of stainless and specialty steels, specialty products, including grain oriented (GO) and non-grain oriented (NGO) electrical steels and specialty alloys. Its three operating segments include: Stainless &amp; Electrical Steel, Services &amp; Solutions, and Alloys &amp; Specialties. The Company, via subsidiaries, operates through service centres and distribution networks with customer-tailored products. Its production facilities are in Brazil, Belgium and France. The Company sells its products in over 40 countries, and to customers operating in a range of industries, including aerospace, automotive, catering, construction, household appliances, electrical engineering, industrial processes, medical, and oil &amp; gas.</v>
    <v>OTC Markets</v>
    <v>OTCM</v>
    <v>OTCM</v>
    <v>12C rue Guillaume Kroll, LUXEMBOURG, LUXEMBOURG-NA, 1882 LU</v>
    <v>43.576000000000001</v>
    <v>Stock</v>
    <v>44258.048611111109</v>
    <v>2586</v>
    <v>43.576000000000001</v>
    <v>Aperam SA</v>
    <v>Aperam SA</v>
    <v>43.576000000000001</v>
    <v>41.795499999999997</v>
    <v>43.576000000000001</v>
    <v>42.55</v>
    <v>APEMY</v>
    <v>Aperam SA (OTCM:APEMY)</v>
    <v>206</v>
  </rv>
  <rv s="4">
    <v>2587</v>
  </rv>
  <rv s="0">
    <v>http://en.wikipedia.org/wiki/Commercial_Metals_Company</v>
    <v>Wikipedia</v>
  </rv>
  <rv s="1">
    <v>0</v>
    <v>2589</v>
  </rv>
  <rv s="2">
    <v>6</v>
    <v>https://www.bing.com/th?id=AMMS_be29fb8937e109a4e6ff890f03f2168a&amp;qlt=95</v>
    <v>2590</v>
    <v>0</v>
    <v>https://www.bing.com/images/search?form=xlimg&amp;q=commercial+metals+company</v>
    <v>Image of COMMERCIAL METALS COMPANY</v>
  </rv>
  <rv s="0">
    <v>https://www.bing.com/financeapi/forcetrigger?t=a1pwf2&amp;q=XNYS%3aCMC&amp;form=skydnc</v>
    <v>Learn more on Bing</v>
  </rv>
  <rv s="24">
    <v>en-US</v>
    <v>a1pwf2</v>
    <v>268435456</v>
    <v>1</v>
    <v>Powered by Refinitiv</v>
    <v>219</v>
    <v>COMMERCIAL METALS COMPANY (XNYS:CMC)</v>
    <v>41</v>
    <v>67</v>
    <v>Finance</v>
    <v>58</v>
    <v>28.47</v>
    <v>10.76</v>
    <v>1.2824</v>
    <v>0.54</v>
    <v>0</v>
    <v>1.9737000000000001E-2</v>
    <v>0</v>
    <v>USD</v>
    <v>Commercial Metals Company, recycles and markets steel and metal products, related materials and services. The Company operates through four segments: Americas Recycling, Americas Mills, Americas Fabrication, and International Mill. Americas Recycling segment processes scrap metals for use as a raw material by manufacturers of new metal products. Americas Mills segment includes its three EAF mini mills, two EAF micro mills, a rerolling mill, two scrap metal shredders, eight scrap metal processing facilities that directly support the mills, and a railroad salvage operation, all of which are based in the U.S. Americas Fabrication segment consists of its steel fabrication facilities that bend, weld, cut and fabricate steel, primarily rebar, and produce steel fence posts. The International Mill segment is comprised of its mini mill, recycling and fabrication operations located in Poland. The Company also owns and manufactures GalvaBar, which is a continuous galvanized rebar (CGR).</v>
    <v>11297</v>
    <v>New York Stock Exchange</v>
    <v>XNYS</v>
    <v>XNYS</v>
    <v>6565 N Macarthur Blvd Ste 800, Po Box 1046, IRVING, TX, 75039-6283 US</v>
    <v>28.47</v>
    <v>2591</v>
    <v>Metals &amp; Mining</v>
    <v>Stock</v>
    <v>44258.018279814059</v>
    <v>2592</v>
    <v>27.41</v>
    <v>3285070000</v>
    <v>COMMERCIAL METALS COMPANY</v>
    <v>COMMERCIAL METALS COMPANY</v>
    <v>27.5</v>
    <v>12.963200000000001</v>
    <v>27.36</v>
    <v>27.9</v>
    <v>27.9</v>
    <v>120068300</v>
    <v>CMC</v>
    <v>COMMERCIAL METALS COMPANY (XNYS:CMC)</v>
    <v>2542320</v>
    <v>1592365</v>
    <v>1946</v>
  </rv>
  <rv s="4">
    <v>2593</v>
  </rv>
  <rv s="0">
    <v>https://www.bing.com/financeapi/forcetrigger?t=a27yec&amp;q=OTCM%3aANIOY&amp;form=skydnc</v>
    <v>Learn more on Bing</v>
  </rv>
  <rv s="53">
    <v>en-US</v>
    <v>a27yec</v>
    <v>268435456</v>
    <v>1</v>
    <v>Powered by Refinitiv</v>
    <v>258</v>
    <v>Acerinox SA (OTCM:ANIOY)</v>
    <v>45</v>
    <v>259</v>
    <v>Finance</v>
    <v>162</v>
    <v>6.05</v>
    <v>2.97</v>
    <v>0.91210000000000002</v>
    <v>0.16</v>
    <v>2.7164999999999998E-2</v>
    <v>USD</v>
    <v>Acerinox SA is a Spain-based company active in the steel sector. It is engaged in the manufacturing, alloy and distribution of flat and long stainless steel products. The Company’s activities are divided into three business segments: Flat stainless steel products, which offers slabs, flats, coils, plates, sheets, circles and flat bars; Long stainless steel products, which provides bars, angles, wires and wire rod, and Other, which includes other stainless steel products. The Company owns factories, warehouses, service centers and representative office in Europe, the Americas, Asia, Oceania and Africa. The Company is a parent of the Acerinox Group, which comprises a number of subsidiaries, such as Acerinox Europa SAU, North American Stainless Inc, Columbus Stainless Pty Ltd, Bahru Stainless SDN BHD, Roldan SA and Inoxfil SA.</v>
    <v>8207</v>
    <v>OTC Markets</v>
    <v>OTCM</v>
    <v>OTCM</v>
    <v>C/ Santiago de Compostela n 100, MADRID, MADRID, 28035 ES</v>
    <v>6.05</v>
    <v>Metals &amp; Mining</v>
    <v>Stock</v>
    <v>44257.048611111109</v>
    <v>2595</v>
    <v>6.0250000000000004</v>
    <v>2754160000</v>
    <v>Acerinox SA</v>
    <v>Acerinox SA</v>
    <v>6.0250000000000004</v>
    <v>5.89</v>
    <v>6.05</v>
    <v>6</v>
    <v>270546200</v>
    <v>ANIOY</v>
    <v>Acerinox SA (OTCM:ANIOY)</v>
    <v>152</v>
  </rv>
  <rv s="4">
    <v>2596</v>
  </rv>
  <rv s="0">
    <v>https://www.bing.com/financeapi/forcetrigger?t=a24if2&amp;q=XNYS%3aTRQ&amp;form=skydnc</v>
    <v>Learn more on Bing</v>
  </rv>
  <rv s="21">
    <v>en-US</v>
    <v>a24if2</v>
    <v>268435456</v>
    <v>1</v>
    <v>Powered by Refinitiv</v>
    <v>220</v>
    <v>TURQUOISE HILL RESOURCES LTD. (XNYS:TRQ)</v>
    <v>45</v>
    <v>57</v>
    <v>Finance</v>
    <v>58</v>
    <v>16.86</v>
    <v>3.0110000000000001</v>
    <v>2.0089999999999999</v>
    <v>0.27</v>
    <v>8.9119999999999998E-3</v>
    <v>1.7486999999999999E-2</v>
    <v>0.14000000000000001</v>
    <v>USD</v>
    <v>Turquoise Hill Resources Ltd. is an international mining company. The Company focuses on the operation and further development of the Oyu Tolgoi copper-gold mine in Southern Mongolia, which is the Company's principal material mineral resource property. The Company's Oyu Tolgoi mine is held through approximately 65% interest in Oyu Tolgoi LLC (Oyu Tolgoi) and the remaining approximately 35% interest is held by Erdenes Oyu Tolgoi LLC (Erdenes). The Company's Oyu Tolgoi mine is located approximately 550 kilometers south of Ulaanbaatar, Mongolia's capital city, and 80 kilometers north of the Mongolia-China border. The Company's Mineralization on the property consists of porphyry-style copper, gold, silver and molybdenum contained in a linear structural trend (the Oyu Tolgoi Trend) of deposits throughout this trend. They include, from south to north, the Heruga Deposit, the Oyut deposit and the Hugo Dummett deposits (Hugo South, Hugo North and Hugo North Extension).</v>
    <v>2854</v>
    <v>New York Stock Exchange</v>
    <v>XNYS</v>
    <v>XNYS</v>
    <v>1 Place Ville-Marie, Suite 3680, MONTREAL, QC, H3B 3P2 CA</v>
    <v>16</v>
    <v>Metals &amp; Mining</v>
    <v>Stock</v>
    <v>44258.000000046093</v>
    <v>2598</v>
    <v>15.4701</v>
    <v>3903048000</v>
    <v>TURQUOISE HILL RESOURCES LTD.</v>
    <v>TURQUOISE HILL RESOURCES LTD.</v>
    <v>15.5</v>
    <v>8.2769999999999992</v>
    <v>15.44</v>
    <v>15.71</v>
    <v>15.85</v>
    <v>201231400</v>
    <v>TRQ</v>
    <v>TURQUOISE HILL RESOURCES LTD. (XNYS:TRQ)</v>
    <v>1137757</v>
    <v>998757</v>
    <v>1996</v>
  </rv>
  <rv s="4">
    <v>2599</v>
  </rv>
  <rv s="0">
    <v>https://www.bing.com/financeapi/forcetrigger?t=a2m1pr&amp;q=OTCM%3aKBSTF&amp;form=skydnc</v>
    <v>Learn more on Bing</v>
  </rv>
  <rv s="8">
    <v>en-US</v>
    <v>a2m1pr</v>
    <v>268435456</v>
    <v>1</v>
    <v>Powered by Refinitiv</v>
    <v>54</v>
    <v>Kobe Steel, Ltd. (OTCM:KBSTF)</v>
    <v>45</v>
    <v>146</v>
    <v>Finance</v>
    <v>12</v>
    <v>6.45</v>
    <v>3.4</v>
    <v>1.8202</v>
    <v>0.27</v>
    <v>4.3688999999999999E-2</v>
    <v>USD</v>
    <v>Kobe Steel, Ltd. is a Japan-based company mainly engaged in the steel business. The Company has seven business segments. The Iron and Steel segment is engaged in the manufacture and sale of steel bars, stainless-steel products and titanium products. The Welding segment is engaged in the provision of welding materials and welding robots. The Aluminum and Copper segment is engaged in the provision of rolled aluminum products, rolled copper and aluminum alloy products. The Equipment segment is engaged in the provision of energy, chemical and nuclear power related equipment. The Engineering segment is engaged in the provision of transportation systems, disaster prevention products, chemical and food related equipment. The Electric segment is engaged in the provision of electric power. The Construction Equipment segment is engaged in the provision of hydraulic, mini excavators and other products. The Company is also engaged in the special materials business and materials analysis business.</v>
    <v>40831</v>
    <v>OTC Markets</v>
    <v>OTCM</v>
    <v>OTCM</v>
    <v>2-2-4, Wakinohama Kaigan-dori, Chuo-ku, KOBE-SHI, HYOGO-KEN, 651-8585 JP</v>
    <v>6.45</v>
    <v>Metals &amp; Mining</v>
    <v>Stock</v>
    <v>44252.829461631249</v>
    <v>2601</v>
    <v>6.45</v>
    <v>238294200000</v>
    <v>Kobe Steel, Ltd.</v>
    <v>Kobe Steel, Ltd.</v>
    <v>6.45</v>
    <v>9.8925999999999998</v>
    <v>6.18</v>
    <v>6.45</v>
    <v>364364200</v>
    <v>KBSTF</v>
    <v>Kobe Steel, Ltd. (OTCM:KBSTF)</v>
    <v>257</v>
    <v>1911</v>
  </rv>
  <rv s="4">
    <v>2602</v>
  </rv>
  <rv s="0">
    <v>https://www.bing.com/financeapi/forcetrigger?t=bsg3ar&amp;q=OTCM%3aNICMF&amp;form=skydnc</v>
    <v>Learn more on Bing</v>
  </rv>
  <rv s="77">
    <v>en-US</v>
    <v>bsg3ar</v>
    <v>268435456</v>
    <v>1</v>
    <v>Powered by Refinitiv</v>
    <v>260</v>
    <v>NICKEL MINES LIMITED (OTCM:NICMF)</v>
    <v>45</v>
    <v>261</v>
    <v>Finance</v>
    <v>12</v>
    <v>1.3</v>
    <v>0.37</v>
    <v>0.01</v>
    <v>9.0910000000000001E-3</v>
    <v>USD</v>
    <v>Nickel Mines Ltd is an Australia-based company that is focused on producing nickel pig iron (NPI). The Company, through its subsidiary PT Hengjaya Mineralindo, owns the Hengjaya Mineralindo Nickel Mine (HM Mine). The HM Mine is located in the Morowali Regency of the east coast province of Central Sulawesi, Indonesia. The HM Mine covers an area of approximately 6,200 hectares.</v>
    <v>OTC Markets</v>
    <v>OTCM</v>
    <v>OTCM</v>
    <v>L 2 66 Hunter Street, Sydney, NEW SOUTH WALES, 2000 AU</v>
    <v>1.1100000000000001</v>
    <v>Metals &amp; Mining</v>
    <v>Stock</v>
    <v>44258.048611111109</v>
    <v>2604</v>
    <v>1.1100000000000001</v>
    <v>3458165000</v>
    <v>NICKEL MINES LIMITED</v>
    <v>NICKEL MINES LIMITED</v>
    <v>1.1100000000000001</v>
    <v>20.267399999999999</v>
    <v>1.1000000000000001</v>
    <v>1.1100000000000001</v>
    <v>2515029000</v>
    <v>NICMF</v>
    <v>NICKEL MINES LIMITED (OTCM:NICMF)</v>
    <v>400</v>
    <v>2007</v>
  </rv>
  <rv s="4">
    <v>2605</v>
  </rv>
  <rv s="0">
    <v>https://www.bing.com/financeapi/forcetrigger?t=a2ks52&amp;q=OTCM%3aILKAY&amp;form=skydnc</v>
    <v>Learn more on Bing</v>
  </rv>
  <rv s="78">
    <v>en-US</v>
    <v>a2ks52</v>
    <v>268435456</v>
    <v>1</v>
    <v>Powered by Refinitiv</v>
    <v>262</v>
    <v>ILUKA RESOURCES LIMITED (OTCM:ILKAY)</v>
    <v>45</v>
    <v>263</v>
    <v>Finance</v>
    <v>162</v>
    <v>35.110900000000001</v>
    <v>10.892799999999999</v>
    <v>-0.28999999999999998</v>
    <v>-9.7019999999999988E-3</v>
    <v>USD</v>
    <v>Iluka Resources Limited is a mineral sands company. The Company’s segments include Jacinth-Ambrosia/Mid West, Cataby/South West, Sierra Rutile, Mining Area C and United States/Murray Basin. The Jacinth-Ambrosia/Mid West segment comprises of the mining operations at Jacinth-Ambrosia located in South Australia, and associated processing operations at the Narngulu mineral separation plant in Western Australia. Cataby/South West segment comprises of mining activities at Cataby and processing of ilmenite at Synthetic Rutile Kiln 2, both located in Western Australia. Sierra Rutile segment comprises of the integrated mineral sands mining and processing operations in Sierra Leone. Mining Area C segment comprises a deferred consideration iron ore royalty interest over certain mining tenements. United States/Murray Basin segment comprises of rehabilitation obligations in the United States and assets located in Australia.</v>
    <v>OTC Markets</v>
    <v>OTCM</v>
    <v>OTCM</v>
    <v>L 14 240 St Georges Terrace, PERTH, WESTERN AUSTRALIA, 6000 AU</v>
    <v>29.6</v>
    <v>Stock</v>
    <v>44257.048611111109</v>
    <v>2607</v>
    <v>29.6</v>
    <v>ILUKA RESOURCES LIMITED</v>
    <v>ILUKA RESOURCES LIMITED</v>
    <v>29.6</v>
    <v>29.89</v>
    <v>29.6</v>
    <v>29</v>
    <v>ILKAY</v>
    <v>ILUKA RESOURCES LIMITED (OTCM:ILKAY)</v>
    <v>1</v>
  </rv>
  <rv s="4">
    <v>2608</v>
  </rv>
  <rv s="0">
    <v>https://www.bing.com/financeapi/forcetrigger?t=a22yxm&amp;q=XNYS%3aSIM&amp;form=skydnc</v>
    <v>Learn more on Bing</v>
  </rv>
  <rv s="21">
    <v>en-US</v>
    <v>a22yxm</v>
    <v>268435456</v>
    <v>1</v>
    <v>Powered by Refinitiv</v>
    <v>220</v>
    <v>GROUP SIMEC SA DE CV (XNYS:SIM)</v>
    <v>45</v>
    <v>264</v>
    <v>Finance</v>
    <v>58</v>
    <v>15.04</v>
    <v>5.2000999999999999</v>
    <v>0.35980000000000001</v>
    <v>0.1</v>
    <v>5.7034000000000001E-2</v>
    <v>7.6629999999999997E-3</v>
    <v>0.75</v>
    <v>USD</v>
    <v>Grupo Simec, S.A.B. de C.V. is a manufacturer, processor and distributor of special bar quality (SBQ) steel and structural steel products. The Company operates through two segments Mexican and USA. The Mexican segment includes the plants in Mexicali, Guadalajara, Tlaxcala and San Luis Potosi. The USA segment includes approximately seven Republic Steel, Inc. (Republic) plants of which over six are located in the United States (distributed in the states of Ohio, Indiana and New York) and approximately one in Canada (Ontario). The Company produces a range of SBQ steel, long steel and medium-sized structural steel products. In its Mexican facilities, it produces I-beams, channels, structural and commercial angles, hot rolled bars, flat bars, rebars, cold finished bars and wire rods. In its United States facilities, the Company produces hot rolled bars, cold finished bars, semi-finished tube rounds and other semi-finished trade products.</v>
    <v>4244</v>
    <v>New York Stock Exchange</v>
    <v>XNYS</v>
    <v>XNYS</v>
    <v>Av. Lazaro Cardenas No. 601, La Nogalera, GUADALAJARA, JALISCO, 44470 MX</v>
    <v>13.15</v>
    <v>Metals &amp; Mining</v>
    <v>Stock</v>
    <v>44258.04166668906</v>
    <v>2610</v>
    <v>13.15</v>
    <v>2218471000</v>
    <v>GROUP SIMEC SA DE CV</v>
    <v>GROUP SIMEC SA DE CV</v>
    <v>13.15</v>
    <v>10.3712</v>
    <v>13.05</v>
    <v>13.15</v>
    <v>13.9</v>
    <v>165903100</v>
    <v>SIM</v>
    <v>GROUP SIMEC SA DE CV (XNYS:SIM)</v>
    <v>327</v>
    <v>1266</v>
    <v>1990</v>
  </rv>
  <rv s="4">
    <v>2611</v>
  </rv>
  <rv s="0">
    <v>https://www.bing.com/financeapi/forcetrigger?t=a2s577&amp;q=OTCM%3aPILBF&amp;form=skydnc</v>
    <v>Learn more on Bing</v>
  </rv>
  <rv s="32">
    <v>en-US</v>
    <v>a2s577</v>
    <v>268435456</v>
    <v>1</v>
    <v>Powered by Refinitiv</v>
    <v>229</v>
    <v>PILBARA MINERALS LIMITED (OTCM:PILBF)</v>
    <v>45</v>
    <v>265</v>
    <v>Finance</v>
    <v>87</v>
    <v>1.07</v>
    <v>8.1000000000000003E-2</v>
    <v>1.9106000000000001</v>
    <v>1.7999999999999999E-2</v>
    <v>0</v>
    <v>2.2785000000000003E-2</v>
    <v>0</v>
    <v>USD</v>
    <v>Pilbara Minerals Limited is a strategic metals producer. It is engaged in the exploration, development and mining of mineral resources. It owns the Pilgangoora Lithium-Tantalite Project, which is located in the Pilbara region of Western Australia. The Pilgangoora Lithium-Tantalite Project is located approximately 120 kilometers southeast of Port Hedland in Western Australia. The Pilgangoora Lithium-Tantalite Project is a spodumene (lithium-mineral) deposit. It has a farm-in and joint venture agreement over approximately six tenements comprising its West Pilbara project. The Pilgangoora Lithium-Tantalite Project has an Indicated and Inferred Resource of approximately 213 metric tons grading over 1.32% lithium oxide and 116 parts per million (ppm) Tantalite and 1.08 Iron oxide. It also holds interest in Altura Lithium Operations. Its subsidiaries include Tabba Tabba Tantalum Pty Ltd, Sturt Resources Ltd, Pilbara Lithium Pty Ltd and Pilgangoora Operations Pty Ltd.</v>
    <v>109</v>
    <v>OTC Markets</v>
    <v>OTCM</v>
    <v>OTCM</v>
    <v>L 2 88 Colin St, PERTH, WESTERN AUSTRALIA, 6005 AU</v>
    <v>0.83650000000000002</v>
    <v>Metals &amp; Mining</v>
    <v>Stock</v>
    <v>44258.048611111109</v>
    <v>2613</v>
    <v>0.77300000000000002</v>
    <v>2925777000</v>
    <v>PILBARA MINERALS LIMITED</v>
    <v>PILBARA MINERALS LIMITED</v>
    <v>0.80149999999999999</v>
    <v>0.79</v>
    <v>0.80800000000000005</v>
    <v>0.80800000000000005</v>
    <v>2896809000</v>
    <v>PILBF</v>
    <v>PILBARA MINERALS LIMITED (OTCM:PILBF)</v>
    <v>424105</v>
    <v>2005</v>
  </rv>
  <rv s="4">
    <v>2614</v>
  </rv>
  <rv s="0">
    <v>https://www.bing.com/financeapi/forcetrigger?t=ayqwc7&amp;q=XNYS%3aLAC&amp;form=skydnc</v>
    <v>Learn more on Bing</v>
  </rv>
  <rv s="21">
    <v>en-US</v>
    <v>ayqwc7</v>
    <v>268435456</v>
    <v>1</v>
    <v>Powered by Refinitiv</v>
    <v>220</v>
    <v>Lithium Americas Corp. (XNYS:LAC)</v>
    <v>45</v>
    <v>57</v>
    <v>Finance</v>
    <v>58</v>
    <v>28.75</v>
    <v>1.92</v>
    <v>1.6267</v>
    <v>-0.09</v>
    <v>1.1639999999999999E-2</v>
    <v>-4.7390000000000002E-3</v>
    <v>0.22</v>
    <v>USD</v>
    <v>Lithium Americas Corp., formerly Western Lithium USA Corp., is a resource company. The Company is focused on development of two lithium development projects: the Cauchari-Olaroz project, which is located in Jujuy province of Argentina and the Lithium Nevada project, which is located in north-western Nevada, the United States. Its segments are Organoclay, Lithium Nevada, Cauchari-Olaroz and Corporate. Its geographical segments are Canada, the United States, Germany and Argentina. The Cauchari-Olaroz project is a lithium brine mineral project. The Lithium Nevada project is a smectite clay-based lithium project. In addition, its plant facility located in Fernley, Nevada, is constructed to manufacture specialty organoclay products (Hectatone products), derived from hectorite and other clays. Hectatone specialty organoclay products, derived from its hectorite clay and other clays, are used by oil and gas industry as specialty viscosifier additives for drilling fluids and in other sectors.</v>
    <v>35</v>
    <v>New York Stock Exchange</v>
    <v>XNYS</v>
    <v>XNYS</v>
    <v>Suite 300 - 900 West Hastings Street, VANCOUVER, BC, V6C 1E6 CA</v>
    <v>20.2</v>
    <v>Metals &amp; Mining</v>
    <v>Stock</v>
    <v>44258.041304964841</v>
    <v>2616</v>
    <v>18.739999999999998</v>
    <v>2728232000</v>
    <v>Lithium Americas Corp.</v>
    <v>Lithium Americas Corp.</v>
    <v>19.25</v>
    <v>0</v>
    <v>18.989999999999998</v>
    <v>18.899999999999999</v>
    <v>19.12</v>
    <v>114330800</v>
    <v>LAC</v>
    <v>Lithium Americas Corp. (XNYS:LAC)</v>
    <v>4410796</v>
    <v>6694074</v>
    <v>2007</v>
  </rv>
  <rv s="4">
    <v>2617</v>
  </rv>
  <rv s="0">
    <v>https://www.bing.com/financeapi/forcetrigger?t=a2w8gh&amp;q=OTCM%3aSMSMY&amp;form=skydnc</v>
    <v>Learn more on Bing</v>
  </rv>
  <rv s="32">
    <v>en-US</v>
    <v>a2w8gh</v>
    <v>268435456</v>
    <v>1</v>
    <v>Powered by Refinitiv</v>
    <v>229</v>
    <v>SIMS LIMITED (OTCM:SMSMY)</v>
    <v>45</v>
    <v>265</v>
    <v>Finance</v>
    <v>87</v>
    <v>11.34</v>
    <v>3.1789999999999998</v>
    <v>1.5936999999999999</v>
    <v>0.61</v>
    <v>-8.482E-3</v>
    <v>5.7602E-2</v>
    <v>-9.5000000000000001E-2</v>
    <v>USD</v>
    <v>Sims Limited, formerly Sims Metal Management Limited is a metals and electronics recycler. The Company is engaged in the buying, processing and selling of ferrous and non-ferrous recycled metals and the provision of solutions for the disposal of post-consumer electronic products, including information technology (IT) assets recycled for commercial customers. The Company operates through four segments: North America Metals, Australia/New Zealand (ANZ) Metals, Europe Metals and Global E-Recycling. The Company's product groups include ferrous secondary recycling, non-ferrous secondary recycling, recycling solutions, and secondary processing and other services. Its ferrous secondary recycling includes the collection, processing and trading of iron and steel secondary raw material. Its non-ferrous secondary recycling includes the collection, processing and trading of other metal alloys and residues, principally aluminum, lead, copper, zinc and nickel bearing materials.</v>
    <v>4075</v>
    <v>OTC Markets</v>
    <v>OTCM</v>
    <v>OTCM</v>
    <v>555 Theodore Fremd Ave Ste C300, RYE, NY, 10580-1455 US</v>
    <v>11.2</v>
    <v>Metals &amp; Mining</v>
    <v>Stock</v>
    <v>44258.048611111109</v>
    <v>2619</v>
    <v>10.77</v>
    <v>2111202000</v>
    <v>SIMS LIMITED</v>
    <v>SIMS LIMITED</v>
    <v>10.77</v>
    <v>10.59</v>
    <v>11.2</v>
    <v>11.105</v>
    <v>201473900</v>
    <v>SMSMY</v>
    <v>SIMS LIMITED (OTCM:SMSMY)</v>
    <v>4001</v>
    <v>2005</v>
  </rv>
  <rv s="4">
    <v>2620</v>
  </rv>
  <rv s="0">
    <v>https://www.bing.com/financeapi/forcetrigger?t=a1pxpr&amp;q=XNYS%3aCMP&amp;form=skydnc</v>
    <v>Learn more on Bing</v>
  </rv>
  <rv s="21">
    <v>en-US</v>
    <v>a1pxpr</v>
    <v>268435456</v>
    <v>1</v>
    <v>Powered by Refinitiv</v>
    <v>220</v>
    <v>COMPASS MINERALS INTERNATIONAL, INC. (XNYS:CMP)</v>
    <v>45</v>
    <v>57</v>
    <v>Finance</v>
    <v>58</v>
    <v>69.239999999999995</v>
    <v>34.390099999999997</v>
    <v>1.6215999999999999</v>
    <v>-1.73</v>
    <v>0</v>
    <v>-2.6227999999999998E-2</v>
    <v>0</v>
    <v>USD</v>
    <v>Compass Minerals International, Inc. (CMI) is a provider of essential minerals that solve nature's challenges, including salt for winter roadway safety and other consumer, industrial and agricultural uses; specialty plant nutrition minerals for the quality and yield of crops, and specialty chemicals for water treatment and other industrial processes. The Company has three segments: Salt, Plant Nutrition North America and Plant Nutrition South America. The Salt segment produces and markets salt and magnesium chloride for use in road deicing and dust control, food processing, water softeners, and agricultural and industrial applications. Its Plant Nutrition North America segment includes sales of sulfate of potash (SOP) specialty fertilizer and micronutrients. The Plant Nutrition South America segment operates two primary businesses in Brazil: agricultural productivity and chemical solutions.</v>
    <v>3229</v>
    <v>New York Stock Exchange</v>
    <v>XNYS</v>
    <v>XNYS</v>
    <v>9900 W 109th St Ste 100, OVERLAND PARK, KS, 66210-1436 US</v>
    <v>66.289900000000003</v>
    <v>Chemicals</v>
    <v>Stock</v>
    <v>44258.000000034372</v>
    <v>2622</v>
    <v>64.09</v>
    <v>2240939000</v>
    <v>COMPASS MINERALS INTERNATIONAL, INC.</v>
    <v>COMPASS MINERALS INTERNATIONAL, INC.</v>
    <v>65.930000000000007</v>
    <v>37.441899999999997</v>
    <v>65.959999999999994</v>
    <v>64.23</v>
    <v>64.23</v>
    <v>33974220</v>
    <v>CMP</v>
    <v>COMPASS MINERALS INTERNATIONAL, INC. (XNYS:CMP)</v>
    <v>200553</v>
    <v>240526</v>
    <v>1993</v>
  </rv>
  <rv s="4">
    <v>2623</v>
  </rv>
  <rv s="0">
    <v>https://www.bing.com/financeapi/forcetrigger?t=a2rfar&amp;q=OTCM%3aOUTKY&amp;form=skydnc</v>
    <v>Learn more on Bing</v>
  </rv>
  <rv s="17">
    <v>en-US</v>
    <v>a2rfar</v>
    <v>268435456</v>
    <v>1</v>
    <v>Powered by Refinitiv</v>
    <v>252</v>
    <v>Outokumpu Oyj (OTCM:OUTKY)</v>
    <v>45</v>
    <v>128</v>
    <v>Finance</v>
    <v>12</v>
    <v>2.66</v>
    <v>1.1299999999999999</v>
    <v>1.7236</v>
    <v>1.4999999999999999E-2</v>
    <v>5.9760000000000004E-3</v>
    <v>USD</v>
    <v>Outokumpu Oyj is a Finland-based stainless steel company. It operates within four business areas, namely Stainless Coil EMEA (Europe, the Middle East and Africa), Stainless Coil Americas, Stainless APAC (Asia-Pacific) and High Performance Stainless &amp; Alloys. The Company produces a range of stainless steel products, including hot and cold rolled, precision strip, tubular and stainless long products together with a range of stainless fittings, flanges and welding consumables. Its products are used in automotive, heavy transport, white goods, building and construction, as well as in process industries. The Company’s main production plants are located in Finland, Sweden and the United Kingdom. The Company operates in over 40 countries.</v>
    <v>10118</v>
    <v>OTC Markets</v>
    <v>OTCM</v>
    <v>OTCM</v>
    <v>Salmisaarenranta 11, HELSINKI, ETELA-SUOMEN, 00180 FI</v>
    <v>2.5249999999999999</v>
    <v>Metals &amp; Mining</v>
    <v>Stock</v>
    <v>44258.048611111109</v>
    <v>2625</v>
    <v>2.5249999999999999</v>
    <v>1746691000</v>
    <v>Outokumpu Oyj</v>
    <v>Outokumpu Oyj</v>
    <v>2.5249999999999999</v>
    <v>2.5099999999999998</v>
    <v>2.5249999999999999</v>
    <v>416374500</v>
    <v>OUTKY</v>
    <v>Outokumpu Oyj (OTCM:OUTKY)</v>
    <v>1000</v>
    <v>1932</v>
  </rv>
  <rv s="4">
    <v>2626</v>
  </rv>
  <rv s="0">
    <v>https://www.bing.com/financeapi/forcetrigger?t=a2fvjc&amp;q=OTCM%3aERMAY&amp;form=skydnc</v>
    <v>Learn more on Bing</v>
  </rv>
  <rv s="79">
    <v>en-US</v>
    <v>a2fvjc</v>
    <v>268435456</v>
    <v>1</v>
    <v>Powered by Refinitiv</v>
    <v>266</v>
    <v>Eramet SA (OTCM:ERMAY)</v>
    <v>45</v>
    <v>267</v>
    <v>Finance</v>
    <v>87</v>
    <v>7.89</v>
    <v>2.2000000000000002</v>
    <v>1.7426999999999999</v>
    <v>0.24</v>
    <v>-8.8719999999999997E-3</v>
    <v>3.1373000000000005E-2</v>
    <v>-7.0000000000000007E-2</v>
    <v>USD</v>
    <v>Eramet SA is a France-based integrated mining and metallurgical company. The Company’s activities are spread across three business divisions: Nickel, which specializes in production of nickel ore in New Caledonia (mining), processing of ore to produce ferronickel, high-purity nickel, production of chemical derivatives of nickel and the manufacture of tungsten carbide and cobalt powders; Manganese, which is engaged in the production of manganese ore and sinter, processing of ore to produce manganese alloys, production of high-purity chrome and hardeners for aluminum production, collection and recycling of catalysts used by oil refineries, extraction and upgrading of metal content; and Alloys, which specializes in the production of closed-die forged parts in titanium, aluminum, steels and nickel-based alloys on high-power presses, production of high-speed steels, special high-performance steels, nickel-based alloys and tool steels, among others.</v>
    <v>12600</v>
    <v>OTC Markets</v>
    <v>OTCM</v>
    <v>OTCM</v>
    <v>Tour Maine Montparnasse, 10 boulevard de Grenelle, PARIS, ILE-DE-FRANCE, 75015 FR</v>
    <v>7.89</v>
    <v>Metals &amp; Mining</v>
    <v>Stock</v>
    <v>44258.048611111109</v>
    <v>2628</v>
    <v>7.65</v>
    <v>1671143000</v>
    <v>Eramet SA</v>
    <v>Eramet SA</v>
    <v>7.65</v>
    <v>7.65</v>
    <v>7.89</v>
    <v>7.82</v>
    <v>ERMAY</v>
    <v>Eramet SA (OTCM:ERMAY)</v>
    <v>7316</v>
    <v>1985</v>
  </rv>
  <rv s="4">
    <v>2629</v>
  </rv>
  <rv s="0">
    <v>https://www.bing.com/financeapi/forcetrigger?t=a2c1r7&amp;q=OTCM%3aCHPRF&amp;form=skydnc</v>
    <v>Learn more on Bing</v>
  </rv>
  <rv s="80">
    <v>en-US</v>
    <v>a2c1r7</v>
    <v>268435456</v>
    <v>1</v>
    <v>Powered by Refinitiv</v>
    <v>268</v>
    <v>CHAMPION IRON LIMITED (OTCM:CHPRF)</v>
    <v>45</v>
    <v>269</v>
    <v>Finance</v>
    <v>12</v>
    <v>4.6639999999999997</v>
    <v>0.76500000000000001</v>
    <v>1.8489</v>
    <v>2.5499999999999998E-2</v>
    <v>6.2039999999999994E-3</v>
    <v>USD</v>
    <v>Champion Iron Limited, formerly Mamba Minerals Limited, is engaged in the exploration and development of iron ore properties in Quebec, Canada. The Company's projects include Consolidated Fire Lake North Project, Snelgrove Lake Project, Powderhorn Lake Project and Gullbridge Property. The Company owns interest in over 12 properties covering approximately 847.5 square kilometers located in the Fermont Iron Ore District of northeastern Quebec. The Snelgrove Lake Project is located in western Labrador and is approximately 55 kilometers southeast of the community of Schefferville, Quebec and approximately 200 kilometers north of Labrador City, Labrador. Powderhorn Lake Project consists of approximately 148 claims covering an area of over 37 square kilometers situated in the Buchans-Robert's Arm Belt in Central Newfoundland. Gullbridge Property consists of approximately 179 claims covering over 45 square kilometers situated in the Buchans Robert's Arm Belt in Central Newfoundland.</v>
    <v>OTC Markets</v>
    <v>OTCM</v>
    <v>OTCM</v>
    <v>L 1 91 Evans St, Rozelle, SYDNEY, NEW SOUTH WALES, 2039 AU</v>
    <v>4.2004000000000001</v>
    <v>Metals &amp; Mining</v>
    <v>Stock</v>
    <v>44257.048611111109</v>
    <v>2631</v>
    <v>4.1355000000000004</v>
    <v>2680221000</v>
    <v>CHAMPION IRON LIMITED</v>
    <v>CHAMPION IRON LIMITED</v>
    <v>4.2004000000000001</v>
    <v>7.6041999999999996</v>
    <v>4.1100000000000003</v>
    <v>4.1355000000000004</v>
    <v>502049900</v>
    <v>CHPRF</v>
    <v>CHAMPION IRON LIMITED (OTCM:CHPRF)</v>
    <v>359</v>
    <v>2006</v>
  </rv>
  <rv s="4">
    <v>2632</v>
  </rv>
  <rv s="0">
    <v>https://www.bing.com/financeapi/forcetrigger?t=a1qfrw&amp;q=XNYS%3aCSTM&amp;form=skydnc</v>
    <v>Learn more on Bing</v>
  </rv>
  <rv s="21">
    <v>en-US</v>
    <v>a1qfrw</v>
    <v>268435456</v>
    <v>1</v>
    <v>Powered by Refinitiv</v>
    <v>220</v>
    <v>CONSTELLIUM SE (XNYS:CSTM)</v>
    <v>45</v>
    <v>212</v>
    <v>Finance</v>
    <v>58</v>
    <v>15.3</v>
    <v>3.9037999999999999</v>
    <v>2.7008999999999999</v>
    <v>0.36</v>
    <v>0</v>
    <v>2.5640999999999997E-2</v>
    <v>0</v>
    <v>USD</v>
    <v>Constellium SE (France) is a France-based company. It aims to incorporate, to participate in, to finance, to collaborate with, to manage, to supervise businesses, companies and other enterprises and provide advice and other services; to acquire, use and/or assign industrial and intellectual property rights and real property; to finance and/or acquire companies and any businesses; to borrow, to lend and to raise funds, including through the issue of bonds, debt instruments or other securities or evidence of indebtedness as well as to enter into agreements in connection with the aforementioned activities; to invest funds; to provide guarantees and security for debts of legal persons or of other companies with which the Company is affiliated in a Group or for the debts of third parties; to undertake all that which is connected to the foregoing or in furtherance thereof, all of the above being understood in the broadest sense of the words.</v>
    <v>13200</v>
    <v>New York Stock Exchange</v>
    <v>XNYS</v>
    <v>XNYS</v>
    <v>Washington Plaza, 40-44 rue Washington, PARIS, ILE-DE-FRANCE, 75008 FR</v>
    <v>14.68</v>
    <v>Metals &amp; Mining</v>
    <v>Stock</v>
    <v>44258.000000046093</v>
    <v>2634</v>
    <v>13.96</v>
    <v>1936254000</v>
    <v>CONSTELLIUM SE</v>
    <v>CONSTELLIUM SE</v>
    <v>14.01</v>
    <v>0</v>
    <v>14.04</v>
    <v>14.4</v>
    <v>14.4</v>
    <v>137909800</v>
    <v>CSTM</v>
    <v>CONSTELLIUM SE (XNYS:CSTM)</v>
    <v>957361</v>
    <v>828687</v>
    <v>2010</v>
  </rv>
  <rv s="4">
    <v>2635</v>
  </rv>
  <rv s="21">
    <v>en-US</v>
    <v>a22ktc</v>
    <v>268435456</v>
    <v>1</v>
    <v>Powered by Refinitiv</v>
    <v>56</v>
    <v>SOUTHERN COPPER CORPORATION (XNYS:SCCO)</v>
    <v>8</v>
    <v>57</v>
    <v>Finance</v>
    <v>58</v>
    <v>83.15</v>
    <v>26.15</v>
    <v>1.1214999999999999</v>
    <v>-1.34</v>
    <v>2.2033000000000001E-2</v>
    <v>-1.9303000000000001E-2</v>
    <v>1.5</v>
    <v>USD</v>
    <v>Southern Copper Corporation is an integrated copper producer. It produces copper and, in the production process, obtains several by-products, including molybdenum, silver, zinc, sulfuric acid and other metals. Its segments include the Peruvian operations, the Mexican open-pit operations and the Mexican underground mining operations segment identified as the IMMSA unit. The Peruvian operations segment includes the Toquepala and Cuajone mine complexes, and the smelting and refining plants, including a metals plant industrial railroad and port facilities that service both mines. The Mexican open-pit operations segment includes the La Caridad and Buenavista mine complexes, and the smelting and refining plants, including a metals plant and a copper rod plant, and support facilities that service both mines. As of December 31, 2016, the Mexican underground mining operations segment included five underground mines that produce zinc, copper, silver and gold, a coal mine and a zinc refinery.</v>
    <v>13777</v>
    <v>New York Stock Exchange</v>
    <v>XNYS</v>
    <v>XNYS</v>
    <v>1440 E Missouri Ave Ste 160, PHOENIX, AZ, 85014-2542 US</v>
    <v>69.075000000000003</v>
    <v>Metals &amp; Mining</v>
    <v>Stock</v>
    <v>44284.998050462498</v>
    <v>2382</v>
    <v>67.47</v>
    <v>53666750000</v>
    <v>SOUTHERN COPPER CORPORATION</v>
    <v>SOUTHERN COPPER CORPORATION</v>
    <v>68.989999999999995</v>
    <v>34.175199999999997</v>
    <v>69.42</v>
    <v>68.08</v>
    <v>69.58</v>
    <v>773073200</v>
    <v>SCCO</v>
    <v>SOUTHERN COPPER CORPORATION (XNYS:SCCO)</v>
    <v>1233545</v>
    <v>1415042</v>
    <v>1995</v>
  </rv>
  <rv s="4">
    <v>2637</v>
  </rv>
  <rv s="21">
    <v>en-US</v>
    <v>a1sp52</v>
    <v>268435456</v>
    <v>1</v>
    <v>Powered by Refinitiv</v>
    <v>56</v>
    <v>FREEPORT-MCMORAN INC. (XNYS:FCX)</v>
    <v>8</v>
    <v>57</v>
    <v>Finance</v>
    <v>58</v>
    <v>39.1</v>
    <v>5.99</v>
    <v>2.1164999999999998</v>
    <v>-0.86</v>
    <v>0</v>
    <v>-2.6092000000000001E-2</v>
    <v>0</v>
    <v>USD</v>
    <v>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v>
    <v>24500</v>
    <v>New York Stock Exchange</v>
    <v>XNYS</v>
    <v>XNYS</v>
    <v>333 N Central Ave, PHOENIX, AZ, 85004-2121 US</v>
    <v>33.31</v>
    <v>Metals &amp; Mining</v>
    <v>Stock</v>
    <v>44284.999958610941</v>
    <v>2400</v>
    <v>31.88</v>
    <v>48071520000</v>
    <v>FREEPORT-MCMORAN INC.</v>
    <v>FREEPORT-MCMORAN INC.</v>
    <v>32.72</v>
    <v>83.661199999999994</v>
    <v>32.96</v>
    <v>32.1</v>
    <v>32.1</v>
    <v>1458480000</v>
    <v>FCX</v>
    <v>FREEPORT-MCMORAN INC. (XNYS:FCX)</v>
    <v>19461679</v>
    <v>26981623</v>
    <v>1987</v>
  </rv>
  <rv s="4">
    <v>2639</v>
  </rv>
  <rv s="24">
    <v>en-US</v>
    <v>bunzyc</v>
    <v>268435456</v>
    <v>1</v>
    <v>Powered by Refinitiv</v>
    <v>66</v>
    <v>ArcelorMittal SA (XNYS:MTCN)</v>
    <v>3</v>
    <v>67</v>
    <v>Finance</v>
    <v>58</v>
    <v>67.8</v>
    <v>25.37</v>
    <v>2.0775000000000001</v>
    <v>-1.61</v>
    <v>-1.6619999999999998E-3</v>
    <v>-2.3746E-2</v>
    <v>-0.11</v>
    <v>USD</v>
    <v>ArcelorMittal SA is a Luxembourg-based holding company. The Company, via its subsidiaries, owns and operates steel, iron ore manufacturing and coal mining facilities in Europe, North and South America, Asia, and Africa. The Company is organized in five operating segments: NAFTA; Brazil; Europe; Africa and Commonwealth of Independent States (ACIS), and Mining. The NAFTA, Brazil, Europe, and ACIS segments produce flat, long, and tubular products including slabs, hot-rolled coil, cold-rolled coil, coated steel products, among others. The Mining segment provides steel operations and comprises all mines owned by the Company in the Americas, Europe, Africa, and countries of the Commonwealth of Independent States (CIS).</v>
    <v>168000</v>
    <v>New York Stock Exchange</v>
    <v>XNYS</v>
    <v>XNYS</v>
    <v>24-26 Boulevard d'Avranches, LUXEMBOURG, LUXEMBOURG-NA, 1160 LU</v>
    <v>67.319999999999993</v>
    <v>2414</v>
    <v>Metals &amp; Mining</v>
    <v>Stock</v>
    <v>44284.958333378905</v>
    <v>2415</v>
    <v>65.64</v>
    <v>26318520000</v>
    <v>ArcelorMittal SA</v>
    <v>ArcelorMittal SA</v>
    <v>66.89</v>
    <v>0</v>
    <v>67.8</v>
    <v>66.19</v>
    <v>66.08</v>
    <v>1102810000</v>
    <v>MTCN</v>
    <v>ArcelorMittal SA (XNYS:MTCN)</v>
    <v>21504</v>
    <v>57165</v>
    <v>2001</v>
  </rv>
  <rv s="4">
    <v>2641</v>
  </rv>
  <rv s="24">
    <v>en-US</v>
    <v>a1ythw</v>
    <v>268435456</v>
    <v>1</v>
    <v>Powered by Refinitiv</v>
    <v>66</v>
    <v>NUCOR CORPORATION (XNYS:NUE)</v>
    <v>3</v>
    <v>67</v>
    <v>Finance</v>
    <v>58</v>
    <v>82.76</v>
    <v>32.159999999999997</v>
    <v>1.4262999999999999</v>
    <v>-0.55000000000000004</v>
    <v>6.7300000000000007E-3</v>
    <v>-6.9360000000000003E-3</v>
    <v>0.53</v>
    <v>USD</v>
    <v>Nucor Corporation (Nucor) manufactures steel and steel products. The Company produces direct reduced iron (DRI) for use in its steel mills. It operates in three segments: steel mills, steel products and raw materials. The steel mills segment produces and distributes sheet steel (hot-rolled, cold-rolled and galvanized), plate steel, structural steel (wide-flange beams, beam blanks, H-piling and sheet piling) and bar steel (blooms, billets, concrete reinforcing bar, merchant bar, wire rod and special bar quality). The steel products segment produces steel joists and joist girders, steel deck, fabricated concrete reinforcing steel and cold finished steel. The raw materials produces DRI; brokers ferrous and nonferrous metals, pig iron, HBI and DRI; supplies ferro-alloys, and processes ferrous and nonferrous scrap metal. It also processes ferrous and nonferrous metals and brokers ferrous and nonferrous metals, pig iron, hot briquetted iron (HBI) and DRI.</v>
    <v>26400</v>
    <v>New York Stock Exchange</v>
    <v>XNYS</v>
    <v>XNYS</v>
    <v>1915 REXFORD RD, CHARLOTTE, NC, 28211-3465 US</v>
    <v>82.76</v>
    <v>2432</v>
    <v>Metals &amp; Mining</v>
    <v>Stock</v>
    <v>44284.999760185157</v>
    <v>2433</v>
    <v>78.39</v>
    <v>23635040000</v>
    <v>NUCOR CORPORATION</v>
    <v>NUCOR CORPORATION</v>
    <v>80</v>
    <v>33.5869</v>
    <v>79.3</v>
    <v>78.75</v>
    <v>79.28</v>
    <v>298045900</v>
    <v>NUE</v>
    <v>NUCOR CORPORATION (XNYS:NUE)</v>
    <v>6114016</v>
    <v>3171777</v>
    <v>1958</v>
  </rv>
  <rv s="4">
    <v>2643</v>
  </rv>
  <rv s="24">
    <v>en-US</v>
    <v>a1zxoc</v>
    <v>268435456</v>
    <v>1</v>
    <v>Powered by Refinitiv</v>
    <v>66</v>
    <v>POSCO (XNYS:PKX)</v>
    <v>3</v>
    <v>228</v>
    <v>Finance</v>
    <v>58</v>
    <v>72.680000000000007</v>
    <v>30.8</v>
    <v>1.1301000000000001</v>
    <v>0.14000000000000001</v>
    <v>0</v>
    <v>1.9500000000000001E-3</v>
    <v>0</v>
    <v>USD</v>
    <v>Posco is a Korea-based company principally engaged in the manufacture and distribution of steel products. The Company operates its business through four segments. The Steel segment produces and sells steel products such as hot rolled steel, cold rolled steel, stainless steel, among others. The Trading segment engages in the global trade, including the export and import of steel products. The Engineering and Construction (E&amp;C) segment plans, designs and builds industrial plants, civil engineering projects, commercial and residential buildings. The Other segment is engaged in the power plants, information and communication related services and other businesses.</v>
    <v>33784</v>
    <v>New York Stock Exchange</v>
    <v>XNYS</v>
    <v>XNYS</v>
    <v>6261, Donghaean-Ro, Nam-Gu, POHANG, GYEONGSANGBUK-DO, 37859 KR</v>
    <v>72.680000000000007</v>
    <v>2426</v>
    <v>Metals &amp; Mining</v>
    <v>Stock</v>
    <v>44284.981030810159</v>
    <v>2427</v>
    <v>71.3</v>
    <v>24425100000</v>
    <v>POSCO</v>
    <v>POSCO</v>
    <v>71.86</v>
    <v>15.3253</v>
    <v>71.78</v>
    <v>71.92</v>
    <v>71.92</v>
    <v>348747300</v>
    <v>PKX</v>
    <v>POSCO (XNYS:PKX)</v>
    <v>168002</v>
    <v>251145</v>
    <v>1968</v>
  </rv>
  <rv s="4">
    <v>2645</v>
  </rv>
  <rv s="47">
    <v>en-US</v>
    <v>a27xtc</v>
    <v>268435456</v>
    <v>1</v>
    <v>Powered by Refinitiv</v>
    <v>139</v>
    <v>ANTOFAGASTA PLC (OTCM:ANFGF)</v>
    <v>8</v>
    <v>168</v>
    <v>Finance</v>
    <v>87</v>
    <v>26.45</v>
    <v>8.6999999999999993</v>
    <v>0.97109999999999996</v>
    <v>-0.85</v>
    <v>3.1310000000000001E-3</v>
    <v>-3.6622000000000002E-2</v>
    <v>7.0000000000000007E-2</v>
    <v>USD</v>
    <v>Antofagasta plc is a copper mining company. The Company operates four copper mines in Chile, two of which produce by-products. In addition to mining, the Company has a transport division providing rail and road cargo services in northern Chile predominantly to mining customers, which include the Company’s own operations. The Company’s segments include Los Pelambres, Centinela, Antucoya, Zaldivar, Exploration and evaluation, Corporate and other items, and Transport division. Los Pelambres produces primarily copper concentrate and molybdenum as a by-product. Centinela produces copper concentrate containing gold as a by-product, molybdenum concentrates and copper cathodes. Antucoya and Zaldivar produce copper cathodes. The transport division provides rail cargo and road cargo transport together with its ancillary services.</v>
    <v>5719</v>
    <v>OTC Markets</v>
    <v>OTCM</v>
    <v>OTCM</v>
    <v>Cleveland HSE, 33 King Street, LONDON, UNITED KINGDOM-NA, SW1Y 6RJ GB</v>
    <v>22.36</v>
    <v>Metals &amp; Mining</v>
    <v>Stock</v>
    <v>44285.006944444445</v>
    <v>2418</v>
    <v>22.36</v>
    <v>16618950000</v>
    <v>ANTOFAGASTA PLC</v>
    <v>ANTOFAGASTA PLC</v>
    <v>22.36</v>
    <v>45.858699999999999</v>
    <v>23.21</v>
    <v>22.36</v>
    <v>22.43</v>
    <v>985856700</v>
    <v>ANFGF</v>
    <v>ANTOFAGASTA PLC (OTCM:ANFGF)</v>
    <v>111</v>
    <v>1982</v>
  </rv>
  <rv s="4">
    <v>2647</v>
  </rv>
  <rv s="8">
    <v>en-US</v>
    <v>a2pxxm</v>
    <v>268435456</v>
    <v>1</v>
    <v>Powered by Refinitiv</v>
    <v>13</v>
    <v>NIPPON STEEL CORPORATION (OTCM:NISTF)</v>
    <v>8</v>
    <v>146</v>
    <v>Finance</v>
    <v>12</v>
    <v>17.100000000000001</v>
    <v>7.97</v>
    <v>1.7306999999999999</v>
    <v>-0.40500000000000003</v>
    <v>-2.3683999999999997E-2</v>
    <v>USD</v>
    <v>Nippon Steel Corp is a Japan-based company mainly engaged in the steel manufacturing business, engineering business, chemical &amp; material business and system solution business. The Company operates through four business segments. The Steel Manufacturing segment is engaged in the manufacture and sale of steel bars, steel plates, steel pipes, special steels, steel secondary products and other steel products. The Engineering segment is engaged in the production and sale of industrial equipment and steel structures, the contract of construction work, the processing and recycling of waste, as well as the provision of electricity, gas and heat. The Chemical and Materials segment is engaged in the manufacture and sale of coal chemical products, petrochemical products, electronic materials, carbon fibers, composites and other products. The System Solution segment is engaged in the provision of computer system related engineering consulting services and outsourcing services.</v>
    <v>106599</v>
    <v>OTC Markets</v>
    <v>OTCM</v>
    <v>OTCM</v>
    <v>Marunouchi Park Bldg., 2-6-1, Marunouchi, CHIYODA-KU, TOKYO-TO, 100-8071 JP</v>
    <v>16.695</v>
    <v>Metals &amp; Mining</v>
    <v>Stock</v>
    <v>44281.825257777346</v>
    <v>2436</v>
    <v>16.695</v>
    <v>1758570000000</v>
    <v>NIPPON STEEL CORPORATION</v>
    <v>NIPPON STEEL CORPORATION</v>
    <v>16.695</v>
    <v>7.7910000000000004</v>
    <v>17.100000000000001</v>
    <v>16.695</v>
    <v>950321400</v>
    <v>NISTF</v>
    <v>NIPPON STEEL CORPORATION (OTCM:NISTF)</v>
    <v>304</v>
    <v>1950</v>
  </rv>
  <rv s="4">
    <v>2649</v>
  </rv>
  <rv s="47">
    <v>en-US</v>
    <v>a2h79c</v>
    <v>268435456</v>
    <v>1</v>
    <v>Powered by Refinitiv</v>
    <v>139</v>
    <v>First Quantum Minerals Ltd. (OTCM:FQVLF)</v>
    <v>8</v>
    <v>168</v>
    <v>Finance</v>
    <v>87</v>
    <v>25.25</v>
    <v>4.22</v>
    <v>2.0937000000000001</v>
    <v>-0.125</v>
    <v>1.1001E-2</v>
    <v>-6.5049999999999995E-3</v>
    <v>0.21</v>
    <v>USD</v>
    <v>First Quantum Minerals Ltd is a Canada-based company engaged in the production of copper, nickel, gold, zinc, silver and acid, and other related activities including exploration and development of mining properties. The Company’s operating mines are Ravensthorpe, Kansashi, Sentinel, Guelb Moghrein, Cayeli, Las Cruces and Pyhasalmi. The Company has operating mines located in Zambia, Finland, Turkey, Spain and Mauritania. The Company is developing the Cobre Panama copper project in Panama, exploring the Haquira copper deposit in Peru, the Taca Taca copper-gold-molybdenum deposit in Argentina and Trident.</v>
    <v>26349</v>
    <v>OTC Markets</v>
    <v>OTCM</v>
    <v>OTCM</v>
    <v>Suite 2600, Three Bentall Centre, P.O. Box 49314, 595 Burrard Street, VANCOUVER, BC, M5H 2S8 CA</v>
    <v>19.3093</v>
    <v>Metals &amp; Mining</v>
    <v>Stock</v>
    <v>44285.006944444445</v>
    <v>2439</v>
    <v>18.66</v>
    <v>16707520000</v>
    <v>First Quantum Minerals Ltd.</v>
    <v>First Quantum Minerals Ltd.</v>
    <v>19</v>
    <v>24.1386</v>
    <v>19.215</v>
    <v>19.09</v>
    <v>19.3</v>
    <v>690393500</v>
    <v>FQVLF</v>
    <v>First Quantum Minerals Ltd. (OTCM:FQVLF)</v>
    <v>12890</v>
    <v>2014</v>
  </rv>
  <rv s="4">
    <v>2651</v>
  </rv>
  <rv s="55">
    <v>en-US</v>
    <v>a2pvz2</v>
    <v>268435456</v>
    <v>1</v>
    <v>Powered by Refinitiv</v>
    <v>166</v>
    <v>Norsk Hydro ASA (OTCM:NHYKF)</v>
    <v>3</v>
    <v>190</v>
    <v>Finance</v>
    <v>87</v>
    <v>6.3029999999999999</v>
    <v>1.92</v>
    <v>1.5284</v>
    <v>0.11</v>
    <v>8.0000000000000002E-3</v>
    <v>1.7915E-2</v>
    <v>0.05</v>
    <v>USD</v>
    <v>Norsk Hydro ASA (Hydro) is an integrated aluminum company with operations in various activities along the aluminum industry's value chain. The Company operates through six segments: Bauxite &amp; Alumina, which includes bauxite mining activities, production of alumina and related commercial activities, primarily the sale of alumina; Primary Metal, which includes primary aluminum production and casting activities; Metal Markets, which include sales activities relating to products from the its primary metal plants and operational responsibility for Hydro's stand-alone remelters, as well as physical and financial metal trading activities; Rolled Products, which include Hydro's rolling mills; Energy, which includes energy sourcing for Hydro's aluminum operations around the world, and Other and eliminations, which consists of its captive insurance company Industriforsikring, its industry parks, internal service providers, operation of Sapa and other activities.</v>
    <v>34240</v>
    <v>OTC Markets</v>
    <v>OTCM</v>
    <v>OTCM</v>
    <v>Drammensveien 264, OSLO, OSLO, 0283 NO</v>
    <v>6.3029999999999999</v>
    <v>2459</v>
    <v>Metals &amp; Mining</v>
    <v>Stock</v>
    <v>44285.006944444445</v>
    <v>2460</v>
    <v>6.25</v>
    <v>109822400000</v>
    <v>Norsk Hydro ASA</v>
    <v>Norsk Hydro ASA</v>
    <v>6.3029999999999999</v>
    <v>58.3673</v>
    <v>6.14</v>
    <v>6.25</v>
    <v>6.3</v>
    <v>2068998000</v>
    <v>NHYKF</v>
    <v>Norsk Hydro ASA (OTCM:NHYKF)</v>
    <v>1630</v>
    <v>1995</v>
  </rv>
  <rv s="4">
    <v>2653</v>
  </rv>
  <rv s="8">
    <v>en-US</v>
    <v>az3gf2</v>
    <v>268435456</v>
    <v>1</v>
    <v>Powered by Refinitiv</v>
    <v>13</v>
    <v>EVRAZ PLC (OTCM:EVRZF)</v>
    <v>8</v>
    <v>163</v>
    <v>Finance</v>
    <v>12</v>
    <v>8.3473000000000006</v>
    <v>2.7827000000000002</v>
    <v>1.4000999999999999</v>
    <v>0.37219999999999998</v>
    <v>4.9494999999999997E-2</v>
    <v>USD</v>
    <v>EVRAZ plc is a steel, mining and vanadium business with operations in the Russian Federation, the United States, Canada, the Czech Republic and Kazakhstan. The Company's principal activities include manufacturing steel and steel products; iron ore mining and enrichment; coal mining; manufacturing vanadium products, and trading operations and logistics. Its segments include Steel; Steel, North America, and Coal. The Steel segment is engaged in the production of steel and related products at all mills except for those located in North America. The Steel, North America segment is engaged in the production of steel and related products in the United States and Canada. The Coal segment includes coal mining and enrichment.</v>
    <v>69619</v>
    <v>OTC Markets</v>
    <v>OTCM</v>
    <v>OTCM</v>
    <v>2 Portman Street, LONDON, UNITED KINGDOM-NA, W1H 6DU GB</v>
    <v>7.8921999999999999</v>
    <v>Metals &amp; Mining</v>
    <v>Stock</v>
    <v>44285.006944444445</v>
    <v>2451</v>
    <v>7.8921999999999999</v>
    <v>8079452000</v>
    <v>EVRAZ PLC</v>
    <v>EVRAZ PLC</v>
    <v>7.8921999999999999</v>
    <v>12.860200000000001</v>
    <v>7.52</v>
    <v>7.8921999999999999</v>
    <v>1456873000</v>
    <v>EVRZF</v>
    <v>EVRAZ PLC (OTCM:EVRZF)</v>
    <v>1265</v>
    <v>2011</v>
  </rv>
  <rv s="4">
    <v>2655</v>
  </rv>
  <rv s="21">
    <v>en-US</v>
    <v>a1mslh</v>
    <v>268435456</v>
    <v>1</v>
    <v>Powered by Refinitiv</v>
    <v>56</v>
    <v>Aluminum Corporation of China Limited (XNYS:ACH)</v>
    <v>8</v>
    <v>233</v>
    <v>Finance</v>
    <v>58</v>
    <v>13.73</v>
    <v>4.5999999999999996</v>
    <v>1.8880999999999999</v>
    <v>-0.25</v>
    <v>0</v>
    <v>-2.2936000000000002E-2</v>
    <v>0</v>
    <v>USD</v>
    <v>Aluminum Corporation of China Limited (Chalco) is an aluminum producer with operations in bauxite and coal mining, alumina refining and primary aluminum smelting. The Company operates through alumina segment, including the mining and purchasing of bauxite and other raw materials, and production and sale of alumina, as well as alumina-related products; primary aluminum segment includes the procurement of alumina, other raw materials, supplemental materials and electricity power, the production and sale of primary aluminum and aluminum-related products; trading segment is engaged in the trading of alumina, primary aluminum, other non-ferrous metal products, and crude fuels; energy segment includes coal mining and power generation, including conventional coal-fire power generation and renewable energy generation, such as wind power and photovoltaic power, and corporate and other operating segment includes corporate and other aluminum-related research, development, and other activities.</v>
    <v>63935</v>
    <v>New York Stock Exchange</v>
    <v>XNYS</v>
    <v>XNYS</v>
    <v>No.62, Xizhimen North Avenue, Haidian District, BEIJING, BEIJING, 100082 CN</v>
    <v>10.81</v>
    <v>Metals &amp; Mining</v>
    <v>Stock</v>
    <v>44284.958333390627</v>
    <v>2454</v>
    <v>10.51</v>
    <v>9293984000</v>
    <v>Aluminum Corporation of China Limited</v>
    <v>Aluminum Corporation of China Limited</v>
    <v>10.7</v>
    <v>100.9188</v>
    <v>10.9</v>
    <v>10.65</v>
    <v>10.65</v>
    <v>680906900</v>
    <v>ACH</v>
    <v>Aluminum Corporation of China Limited (XNYS:ACH)</v>
    <v>113453</v>
    <v>280292</v>
    <v>2001</v>
  </rv>
  <rv s="4">
    <v>2657</v>
  </rv>
  <rv s="24">
    <v>en-US</v>
    <v>a23p6h</v>
    <v>268435456</v>
    <v>1</v>
    <v>Powered by Refinitiv</v>
    <v>66</v>
    <v>STEEL DYNAMICS, INC. (XNAS:STLD)</v>
    <v>3</v>
    <v>67</v>
    <v>Finance</v>
    <v>58</v>
    <v>52</v>
    <v>19.25</v>
    <v>1.4710000000000001</v>
    <v>-0.63</v>
    <v>8.6479999999999994E-3</v>
    <v>-1.2512000000000001E-2</v>
    <v>0.43</v>
    <v>USD</v>
    <v>Steel Dynamics, Inc. is a steel producing and a metal recycling company. The Company is engaged in the manufacture and sale of steel products, processing and sale of recycled ferrous and nonferrous metals, and fabrication and sale of steel joists and deck products. Its segments include steel operations, metals recycling operations, steel fabrication operations and Other Operations. It offers a range of steel products, such as sheet products, long products and steel finishing. The steel operations segment includes Butler Flat Roll Division, Columbus Flat Roll Division, The Techs galvanizing lines, Structural and Rail Division, Engineered Bar Products Division, Roanoke Bar Division, Steel of West Virginia and Iron Dynamics. The metals recycling operations segment consists of OmniSource Corporation. The fabrication operations produce steel building components. The Other Operations segment consists of subsidiary operations and smaller joint ventures.</v>
    <v>9625</v>
    <v>Nasdaq Stock Market</v>
    <v>XNAS</v>
    <v>XNAS</v>
    <v>7575 W JEFFERSON BLVD, FORT WAYNE, IN, 46804-4131 US</v>
    <v>52</v>
    <v>2483</v>
    <v>Metals &amp; Mining</v>
    <v>Stock</v>
    <v>44284.90358537031</v>
    <v>2484</v>
    <v>49.59</v>
    <v>10624110000</v>
    <v>STEEL DYNAMICS, INC.</v>
    <v>STEEL DYNAMICS, INC.</v>
    <v>50.71</v>
    <v>19.433700000000002</v>
    <v>50.35</v>
    <v>49.72</v>
    <v>50.15</v>
    <v>211005100</v>
    <v>STLD</v>
    <v>STEEL DYNAMICS, INC. (XNAS:STLD)</v>
    <v>3330059</v>
    <v>2523127</v>
    <v>1994</v>
  </rv>
  <rv s="4">
    <v>2659</v>
  </rv>
  <rv s="24">
    <v>en-US</v>
    <v>a229bh</v>
    <v>268435456</v>
    <v>1</v>
    <v>Powered by Refinitiv</v>
    <v>66</v>
    <v>RELIANCE STEEL &amp; ALUMINUM CO. (XNYS:RS)</v>
    <v>3</v>
    <v>67</v>
    <v>Finance</v>
    <v>58</v>
    <v>158.63</v>
    <v>78.224999999999994</v>
    <v>1.0688</v>
    <v>-4.82</v>
    <v>3.1962999999999998E-2</v>
    <v>-3.0973000000000001E-2</v>
    <v>4.82</v>
    <v>USD</v>
    <v>Reliance Steel &amp; Aluminum Co. is a metals service center company in North America (the United States and Canada). As of December 31, 2018, the Company's network of metals service centers operated over 300 locations in 39 states in the United States and in 12 other countries (Australia, Belgium, Canada, China, France, Malaysia, Mexico, Singapore, South Korea, Turkey, the United Arab Emirates and the United Kingdom). As of December 31, 2018, it provided metals processing services and distributes a range of more than 100,000 metal products, including alloy, aluminum, brass, copper, carbon steel, stainless steel, titanium and specialty steel products in a range of industries. Its various metals service centers process and distribute only specialty metals. It delivers a range of products from facilities located across the United States and Canada. It provides a range of processing services for its customers' and delivers products to fabricators, manufacturers and other end users.</v>
    <v>12800</v>
    <v>New York Stock Exchange</v>
    <v>XNYS</v>
    <v>XNYS</v>
    <v>350 S Grand Ave Ste 5100, LOS ANGELES, CA, 90071-3421 US</v>
    <v>158.63</v>
    <v>2489</v>
    <v>Metals &amp; Mining</v>
    <v>Stock</v>
    <v>44284.958333356248</v>
    <v>2490</v>
    <v>150.52000000000001</v>
    <v>9897728000</v>
    <v>RELIANCE STEEL &amp; ALUMINUM CO.</v>
    <v>RELIANCE STEEL &amp; ALUMINUM CO.</v>
    <v>154.62</v>
    <v>27.416899999999998</v>
    <v>155.62</v>
    <v>150.80000000000001</v>
    <v>155.62</v>
    <v>63601900</v>
    <v>RS</v>
    <v>RELIANCE STEEL &amp; ALUMINUM CO. (XNYS:RS)</v>
    <v>533163</v>
    <v>451389</v>
    <v>2015</v>
  </rv>
  <rv s="4">
    <v>2661</v>
  </rv>
  <rv s="21">
    <v>en-US</v>
    <v>a22xvh</v>
    <v>268435456</v>
    <v>1</v>
    <v>Powered by Refinitiv</v>
    <v>56</v>
    <v>National Steel Company (XNYS:SID)</v>
    <v>8</v>
    <v>239</v>
    <v>Finance</v>
    <v>58</v>
    <v>7.2350000000000003</v>
    <v>1.1200000000000001</v>
    <v>1.7327999999999999</v>
    <v>0.17</v>
    <v>0</v>
    <v>2.7687E-2</v>
    <v>0</v>
    <v>USD</v>
    <v>Companhia Siderurgica Nacional is a Brazil-based company engaged in the steel industry. The Company operates throughout the entire steel production chain, from the mining of iron ore to the production and sale of a range of steel products, including coated galvanized flat steel and tinplate. The Company operates in five segments: Steel, Mining, Cement, Logistics and Energy. The Steel segment focuses on the production, distribution and sale of flat steel, long steel, metallic containers and galvanized steel, with operations in Brazil, the United States, Portugal and Germany. The Mining segment encompasses the activities of iron ore and tin mining. The Cement segment is responsible for the cement production, distribution and sale operations. The Logistics segment manages port terminal for containers, as well as railway networks. The Energy segment includes generation of electric power. The Company is controlled by Vicunha Acos SA.</v>
    <v>35053</v>
    <v>New York Stock Exchange</v>
    <v>XNYS</v>
    <v>XNYS</v>
    <v>Av. Brigadeiro Faria Lima, 3400,20 andar, Itaim Bibi, SAO PAULO, SAO PAULO, 04.538-132 BR</v>
    <v>6.34</v>
    <v>Metals &amp; Mining</v>
    <v>Stock</v>
    <v>44284.958333344533</v>
    <v>2493</v>
    <v>6.11</v>
    <v>8469859000</v>
    <v>National Steel Company</v>
    <v>National Steel Company</v>
    <v>6.12</v>
    <v>11.5992</v>
    <v>6.14</v>
    <v>6.31</v>
    <v>6.31</v>
    <v>1387524000</v>
    <v>SID</v>
    <v>National Steel Company (XNYS:SID)</v>
    <v>4474623</v>
    <v>4483730</v>
    <v>1941</v>
  </rv>
  <rv s="4">
    <v>2663</v>
  </rv>
  <rv s="62">
    <v>en-US</v>
    <v>a2wyqh</v>
    <v>268435456</v>
    <v>1</v>
    <v>Powered by Refinitiv</v>
    <v>186</v>
    <v>SSAB AB (OTCM:SSAAY)</v>
    <v>3</v>
    <v>270</v>
    <v>Finance</v>
    <v>12</v>
    <v>2.42</v>
    <v>0.95799999999999996</v>
    <v>1.3919999999999999</v>
    <v>-0.03</v>
    <v>-1.2397E-2</v>
    <v>USD</v>
    <v>SSAB AB is a Sweden-based company active within the steel industry. The Company is engaged in the development, manufacture and marketing of high strength steel products and solutions. It develops its products together with customers in order to create an offering comprised of solutions ranging from lightness and durability to strength, efficiency, sustainability and safety. Its offering includes such brands as SSAB Domex, Hardox, Docol, Greencoat, Armox and Toolox. The Company’s operations are structured into five divisions: SSAB Special Steels, SSAB Europe, SSAB Americas, Tibnor and Rukki Construction. Tibnor and Ruukki Construction are operated as independent subsidiaries by their respective boards.</v>
    <v>13974</v>
    <v>OTC Markets</v>
    <v>OTCM</v>
    <v>OTCM</v>
    <v>Klarabergsviadukten 70, D6, Box 70, STOCKHOLM, STOCKHOLM, 101 21 SE</v>
    <v>2.39</v>
    <v>2507</v>
    <v>Metals &amp; Mining</v>
    <v>Stock</v>
    <v>44281.006944444445</v>
    <v>2508</v>
    <v>2.39</v>
    <v>41752480000</v>
    <v>SSAB AB</v>
    <v>SSAB AB</v>
    <v>2.39</v>
    <v>2.42</v>
    <v>2.39</v>
    <v>1029835000</v>
    <v>SSAAY</v>
    <v>SSAB AB (OTCM:SSAAY)</v>
    <v>82</v>
  </rv>
  <rv s="4">
    <v>2665</v>
  </rv>
  <rv s="0">
    <v>http://en.wikipedia.org/wiki/ThyssenKrupp</v>
    <v>Wikipedia</v>
  </rv>
  <rv s="1">
    <v>0</v>
    <v>2667</v>
  </rv>
  <rv s="2">
    <v>6</v>
    <v>https://www.bing.com/th?id=AMMS_0b86f1c166bd8972d3c79cbcdf5c10a6&amp;qlt=95</v>
    <v>2668</v>
    <v>0</v>
    <v>https://www.bing.com/images/search?form=xlimg&amp;q=thyssenkrupp+ag</v>
    <v>Image of Thyssenkrupp AG</v>
  </rv>
  <rv s="0">
    <v>https://www.bing.com/financeapi/forcetrigger?t=a2zdqh&amp;q=OTCM%3aTYEKF&amp;form=skydnc</v>
    <v>Learn more on Bing</v>
  </rv>
  <rv s="74">
    <v>en-US</v>
    <v>a2zdqh</v>
    <v>268435456</v>
    <v>1</v>
    <v>Powered by Refinitiv</v>
    <v>271</v>
    <v>Thyssenkrupp AG (OTCM:TYEKF)</v>
    <v>3</v>
    <v>272</v>
    <v>Finance</v>
    <v>87</v>
    <v>14.4</v>
    <v>4.4649999999999999</v>
    <v>1.7503</v>
    <v>0.31</v>
    <v>0</v>
    <v>2.4313999999999999E-2</v>
    <v>0</v>
    <v>USD</v>
    <v>thyssenkrupp AG is a Germany-based group of industrial and technology companies. It operates in five segments: Materials Services is engaged in the global distribution of materials and the provision of technical services for the production and manufacturing sector; Industrial Components manufactures forged components and system solutions for the resource, construction and mobility sectors, as well as slewing rings, antifriction bearings and seamless rolled rings for the wind energy and construction machinery sectors; Automotive Technology develops and manufactures high-tech components and systems for the automotive industry and develops automated production systems for the automotive industry; Steel Europe brings together the premium flat carbon steel activities, from intelligent materials solutions to finished parts; Marine Systems is a system provider in submarine and surface ship building and in the field of maritime electronics and security technology. It operates worldwide.</v>
    <v>103128</v>
    <v>OTC Markets</v>
    <v>OTCM</v>
    <v>OTCM</v>
    <v>ThyssenKrupp Allee 1, ESSEN, NORDRHEIN-WESTFALEN, 45143 DE</v>
    <v>13.19</v>
    <v>2669</v>
    <v>Metals &amp; Mining</v>
    <v>Stock</v>
    <v>44285.006944444445</v>
    <v>2670</v>
    <v>13</v>
    <v>6798046000</v>
    <v>Thyssenkrupp AG</v>
    <v>Thyssenkrupp AG</v>
    <v>13.19</v>
    <v>12.75</v>
    <v>13.06</v>
    <v>13.06</v>
    <v>622531700</v>
    <v>TYEKF</v>
    <v>Thyssenkrupp AG (OTCM:TYEKF)</v>
    <v>5166</v>
  </rv>
  <rv s="4">
    <v>2671</v>
  </rv>
  <rv s="21">
    <v>en-US</v>
    <v>a1ptbh</v>
    <v>268435456</v>
    <v>1</v>
    <v>Powered by Refinitiv</v>
    <v>56</v>
    <v>CLEVELAND-CLIFFS INC. (XNYS:CLF)</v>
    <v>8</v>
    <v>57</v>
    <v>Finance</v>
    <v>58</v>
    <v>18.77</v>
    <v>3.3</v>
    <v>2.2202000000000002</v>
    <v>-0.34</v>
    <v>1.0474000000000001E-2</v>
    <v>-2.0518999999999999E-2</v>
    <v>0.17</v>
    <v>USD</v>
    <v>Cleveland-Cliffs Inc is a vertically integrated producer of iron ore and steel products. The Company has upstream and downstream operations. It supplies both customized iron ore pellets and steel solutions. Its segments include Steel and Manufacturing segment and Mining and Pelletizing segment. Its Steel and Manufacturing segment is a producer of flat-rolled carbon, stainless and electrical steel products, primarily for the automotive, infrastructure and manufacturing, and distributors and converters markets. The Company's Steel and Manufacturing segment includes subsidiaries that provide customer solutions with carbon and stainless-steel tubing products, engineered solutions, tool design and build, hot- and cold-stamped steel components and complex assemblies. Its Mining and Pelletizing segment is a supplier of iron ore pellets to the North American steel industry from its mines and pellet plants located in Michigan and Minnesota.</v>
    <v>25000</v>
    <v>New York Stock Exchange</v>
    <v>XNYS</v>
    <v>XNYS</v>
    <v>200 Public Sq Ste 3300, CLEVELAND, OH, 44114-2315 US</v>
    <v>17.36</v>
    <v>Metals &amp; Mining</v>
    <v>Stock</v>
    <v>44284.99747149297</v>
    <v>2523</v>
    <v>16.125</v>
    <v>8266886000</v>
    <v>CLEVELAND-CLIFFS INC.</v>
    <v>CLEVELAND-CLIFFS INC.</v>
    <v>16.440000000000001</v>
    <v>0</v>
    <v>16.57</v>
    <v>16.23</v>
    <v>16.399999999999999</v>
    <v>498906800</v>
    <v>CLF</v>
    <v>CLEVELAND-CLIFFS INC. (XNYS:CLF)</v>
    <v>20441036</v>
    <v>21870881</v>
    <v>1985</v>
  </rv>
  <rv s="4">
    <v>2673</v>
  </rv>
  <rv s="24">
    <v>en-US</v>
    <v>a1ttec</v>
    <v>268435456</v>
    <v>1</v>
    <v>Powered by Refinitiv</v>
    <v>66</v>
    <v>Gerdau SA (XNYS:GGB)</v>
    <v>3</v>
    <v>90</v>
    <v>Finance</v>
    <v>58</v>
    <v>5.47</v>
    <v>1.7</v>
    <v>1.5486</v>
    <v>0.02</v>
    <v>-2E-3</v>
    <v>4.0160000000000005E-3</v>
    <v>-0.01</v>
    <v>USD</v>
    <v>Gerdau S.A. (Gerdau) is a manufacturer of long steel in the North and South America. The Company is engaged in the production and commercialization of steel products in general, through its mills located in Argentina, Brazil, Canada, Chile, Colombia, Spain, the United States, Guatemala, India, Mexico, Peru, the Dominican Republic, Uruguay and Venezuela. Its segments are Brazil Operations, which includes operations of steel and iron ore in Brazil, except Special Steels, and the operation of metallurgical coal and coke in Colombia; North America Operations, which includes all operations in North America, except those of Mexico and Special Steels; South America Operations, which includes operations in South America, except Brazil and the operation of metallurgical coal and coke in Colombia, and Special Steel Operations, including special steel operations in Brazil, Spain, the United States and India. It supplies its customers a range of products, including iron ore semi-finished products.</v>
    <v>40061</v>
    <v>New York Stock Exchange</v>
    <v>XNYS</v>
    <v>XNYS</v>
    <v>Avenida Doutora Ruth Cardoso, 8.501,8 andar, Pinheiros, SAO PAULO, SAO PAULO, 05.425-070 BR</v>
    <v>5.08</v>
    <v>2516</v>
    <v>Metals &amp; Mining</v>
    <v>Stock</v>
    <v>44284.994536851562</v>
    <v>2517</v>
    <v>4.92</v>
    <v>8005533000</v>
    <v>Gerdau SA</v>
    <v>Gerdau SA</v>
    <v>4.9400000000000004</v>
    <v>0</v>
    <v>4.9800000000000004</v>
    <v>5</v>
    <v>4.99</v>
    <v>1719659000</v>
    <v>GGB</v>
    <v>Gerdau SA (XNYS:GGB)</v>
    <v>26975261</v>
    <v>11968214</v>
    <v>1961</v>
  </rv>
  <rv s="4">
    <v>2675</v>
  </rv>
  <rv s="73">
    <v>en-US</v>
    <v>a2a3ww</v>
    <v>268435456</v>
    <v>1</v>
    <v>Powered by Refinitiv</v>
    <v>273</v>
    <v>BLUESCOPE STEEL LIMITED (OTCM:BLSFY)</v>
    <v>3</v>
    <v>274</v>
    <v>Finance</v>
    <v>87</v>
    <v>78.81</v>
    <v>30.18</v>
    <v>1.6508</v>
    <v>2.7</v>
    <v>-5.1630000000000003E-4</v>
    <v>3.6110999999999997E-2</v>
    <v>-0.04</v>
    <v>USD</v>
    <v>BlueScope Steel Limited is a steel manufacturing company. The Company offers metal coated and painted steel building products and is also a supplier of engineered building solutions (EBS) to industrial and commercial markets. It operates through segments: North Star BlueScope Steel(North Star); Australian Steel Products(ASP); Building Products Asia &amp; North America(BP); Buildings North America (BNA), and New Zealand &amp; Pacific Steel (NZPac). North Star is a regional supplier of hot-rolled coil in the United States. ASP produces and markets a coated and painted flat steel products, as well as various commodity flat steel products. BP is a provider of metal coated and painted steel building products. BNA provides engineered building solutions, servicing the non-residential construction needs of customers from an engineering and manufacturing base in North America. NZPac includes the New Zealand Steel, Pacific Steel, New Zealand Minerals and BlueScope Pacific Islands business areas.</v>
    <v>17063</v>
    <v>OTC Markets</v>
    <v>OTCM</v>
    <v>OTCM</v>
    <v>L 11 120 Collins St, MELBOURNE, VICTORIA, 3000 AU</v>
    <v>78.81</v>
    <v>2534</v>
    <v>Metals &amp; Mining</v>
    <v>Stock</v>
    <v>44285.006944444445</v>
    <v>2535</v>
    <v>77.47</v>
    <v>9763765000</v>
    <v>BLUESCOPE STEEL LIMITED</v>
    <v>BLUESCOPE STEEL LIMITED</v>
    <v>78.81</v>
    <v>74.77</v>
    <v>77.47</v>
    <v>77.430000000000007</v>
    <v>503806200</v>
    <v>BLSFY</v>
    <v>BLUESCOPE STEEL LIMITED (OTCM:BLSFY)</v>
    <v>412</v>
    <v>1921</v>
  </rv>
  <rv s="4">
    <v>2677</v>
  </rv>
  <rv s="24">
    <v>en-US</v>
    <v>a24our</v>
    <v>268435456</v>
    <v>1</v>
    <v>Powered by Refinitiv</v>
    <v>66</v>
    <v>Ternium SA (XNYS:TX)</v>
    <v>3</v>
    <v>67</v>
    <v>Finance</v>
    <v>58</v>
    <v>40.08</v>
    <v>11.28</v>
    <v>1.3593</v>
    <v>0.3</v>
    <v>2.9944999999999999E-2</v>
    <v>7.9430000000000004E-3</v>
    <v>1.1399999999999999</v>
    <v>USD</v>
    <v>Ternium S.A. is a producer of steel products. The Company produces finished and semi-finished steel products and iron ore, which are sold either directly to steel manufacturers, steel processors or end users. The Company operates through two segments: Steel and Mining. The Steel segment includes the sales of steel products and the Mining segment includes the sales of iron ore products, which are primarily inter-company. The Steel segment comprises three operating segments: Mexico, the Southern Region and Other Markets. In the steel segment, steel products include slabs, billets and round bars (steel in its basic, semi-finished state), hot-rolled coils and sheets, bars and stirrups, wire rods, cold-rolled coils and sheets, tin plate, hot dipped galvanized and electrogalvanized sheets and pre-painted sheets, steel pipes and tubular products, beams, roll-formed products, and other products. In the mining segment, iron ore is sold as concentrates (fines) and pellets.</v>
    <v>20061</v>
    <v>New York Stock Exchange</v>
    <v>XNYS</v>
    <v>XNYS</v>
    <v>26 Boulevard Royal, 4th Floor, LUXEMBOURG, LUXEMBOURG-NA, 2449 LU</v>
    <v>40.08</v>
    <v>2528</v>
    <v>Metals &amp; Mining</v>
    <v>Stock</v>
    <v>44284.961621758594</v>
    <v>2529</v>
    <v>37.78</v>
    <v>7571916000</v>
    <v>Ternium SA</v>
    <v>Ternium SA</v>
    <v>38.020000000000003</v>
    <v>9.5244</v>
    <v>37.770000000000003</v>
    <v>38.07</v>
    <v>39.21</v>
    <v>200474300</v>
    <v>TX</v>
    <v>Ternium SA (XNYS:TX)</v>
    <v>995976</v>
    <v>778124</v>
    <v>2004</v>
  </rv>
  <rv s="4">
    <v>2679</v>
  </rv>
  <rv s="55">
    <v>en-US</v>
    <v>a2nhtc</v>
    <v>268435456</v>
    <v>1</v>
    <v>Powered by Refinitiv</v>
    <v>166</v>
    <v>Lundin Mining Corporation (OTCM:LUNMF)</v>
    <v>3</v>
    <v>167</v>
    <v>Finance</v>
    <v>87</v>
    <v>12.45</v>
    <v>3.4249999999999998</v>
    <v>1.7996000000000001</v>
    <v>-0.18</v>
    <v>2.967E-3</v>
    <v>-1.7493000000000002E-2</v>
    <v>0.03</v>
    <v>USD</v>
    <v>Lundin Mining Corporation is a diversified base metals mining company. The Company is engaged in mining, exploration and development of mineral properties, primarily in Chile, the United States, Portugal, Sweden and the Democratic Republic of Congo (DRC). Its segments include Candeleria, Chapada, Eagle, Neves-Corvo, Zinkgruvan, Tenke Fungurume and Other. Its geographical segments include Europe, Asia, South America and North America. It is engaged in producing copper, nickel and zinc. Its operating assets include the Eagle mine located in the United States, the Neves-Corvo mine located in Portugal and the Zinkgruvan mine located in Sweden. It also owns the Candelaria and Ojos del Salado mining complex (Candelaria) located in Chile. It is engaged in drilling on the Elida porphyry project.</v>
    <v>4170</v>
    <v>OTC Markets</v>
    <v>OTCM</v>
    <v>OTCM</v>
    <v>2200-150 King St W, P.O. Box 38, TORONTO, ON, M5H 1J9 CA</v>
    <v>10.89</v>
    <v>2501</v>
    <v>Metals &amp; Mining</v>
    <v>Stock</v>
    <v>44285.006944444445</v>
    <v>2502</v>
    <v>9.74</v>
    <v>9571521000</v>
    <v>Lundin Mining Corporation</v>
    <v>Lundin Mining Corporation</v>
    <v>10.89</v>
    <v>44.901200000000003</v>
    <v>10.29</v>
    <v>10.11</v>
    <v>10.14</v>
    <v>737405300</v>
    <v>LUNMF</v>
    <v>Lundin Mining Corporation (OTCM:LUNMF)</v>
    <v>38102</v>
    <v>2007</v>
  </rv>
  <rv s="4">
    <v>2681</v>
  </rv>
  <rv s="0">
    <v>https://www.bing.com/financeapi/forcetrigger?t=ay2ear&amp;q=OTCM%3aHMTLY&amp;form=skydnc</v>
    <v>Learn more on Bing</v>
  </rv>
  <rv s="17">
    <v>en-US</v>
    <v>ay2ear</v>
    <v>268435456</v>
    <v>1</v>
    <v>Powered by Refinitiv</v>
    <v>38</v>
    <v>Hitachi Metals, Ltd. (OTCM:HMTLY)</v>
    <v>8</v>
    <v>39</v>
    <v>Finance</v>
    <v>12</v>
    <v>162.84</v>
    <v>127.8</v>
    <v>1.2898000000000001</v>
    <v>6.61</v>
    <v>4.2401999999999995E-2</v>
    <v>USD</v>
    <v>Hitachi Metals, Ltd. is a Japan-based company engaged in the provision of metal products and materials, electronics and information components and functional components. The specialty steel products business manufactures and sells high-grade special steel, industrial equipment materials, various rolling rolls, parts for injection molding machines, structural ceramic parts, steel frame structural parts, soft magnetic materials and applications thereof. The Magnetic Material business manufactures and sells magnets and ceramic products. The molding products special business manufactures and sells automotive castings, aluminum wheels (SCUBA), other aluminum parts, and equipment piping equipment. The wire materials business manufactures and sells wires and functional products. The other business is involved in real estate and software businesses.</v>
    <v>29805</v>
    <v>OTC Markets</v>
    <v>OTCM</v>
    <v>OTCM</v>
    <v>Shinagawa Season Terrace, 1-2-70, Konan, MINATO-KU, TOKYO-TO, 108-8224 JP</v>
    <v>162.84</v>
    <v>Machinery, Equipment &amp; Components</v>
    <v>Stock</v>
    <v>44281.006944444445</v>
    <v>2683</v>
    <v>162.5</v>
    <v>765594300000</v>
    <v>Hitachi Metals, Ltd.</v>
    <v>Hitachi Metals, Ltd.</v>
    <v>162.84</v>
    <v>155.88999999999999</v>
    <v>162.5</v>
    <v>428904400</v>
    <v>HMTLY</v>
    <v>Hitachi Metals, Ltd. (OTCM:HMTLY)</v>
    <v>9</v>
    <v>1946</v>
  </rv>
  <rv s="4">
    <v>2684</v>
  </rv>
  <rv s="0">
    <v>https://www.bing.com/financeapi/forcetrigger?t=a319u2&amp;q=OTCM%3aVLPNY&amp;form=skydnc</v>
    <v>Learn more on Bing</v>
  </rv>
  <rv s="45">
    <v>en-US</v>
    <v>a319u2</v>
    <v>268435456</v>
    <v>1</v>
    <v>Powered by Refinitiv</v>
    <v>126</v>
    <v>voestalpine AG (OTCM:VLPNY)</v>
    <v>8</v>
    <v>127</v>
    <v>Finance</v>
    <v>87</v>
    <v>8.49</v>
    <v>3.67</v>
    <v>0.69210000000000005</v>
    <v>0.32500000000000001</v>
    <v>0</v>
    <v>4.1454000000000005E-2</v>
    <v>0</v>
    <v>USD</v>
    <v>voestalpine AG is an Austria-based holding company engaged in the production and distribution of steel and related products. The Company operates, along with its subsidiaries, in four divisions: the Steel Division focuses on the production and processing of flat steel products for the automotive, white goods, and construction industries; the Special Steel Division manufactures long steel products, medium-wide strip steel, open-die forgings, and drop forgings; the Metal Engineering Division manufactures rails and turnout products, rod wire, drawn wire and pre-stressing steel, among others; and the Metal Forming Division provides metal processing solutions, in particular special tubes and sections, special strip steel, and complex components for the automotive industry, as well as manufactures welded tubes and hollow sections, open special sections, custom-made special tubes, and precision parts.</v>
    <v>47871</v>
    <v>OTC Markets</v>
    <v>OTCM</v>
    <v>OTCM</v>
    <v>voestalpine-Strasse 1, LINZ, OBEROESTERREICH, 4020 AT</v>
    <v>8.1649999999999991</v>
    <v>Metals &amp; Mining</v>
    <v>Stock</v>
    <v>44285.006944444445</v>
    <v>2686</v>
    <v>8.1649999999999991</v>
    <v>6211726000</v>
    <v>voestalpine AG</v>
    <v>voestalpine AG</v>
    <v>8.1649999999999991</v>
    <v>7.84</v>
    <v>8.1649999999999991</v>
    <v>8.1649999999999991</v>
    <v>178549200</v>
    <v>VLPNY</v>
    <v>voestalpine AG (OTCM:VLPNY)</v>
    <v>158</v>
  </rv>
  <rv s="4">
    <v>2687</v>
  </rv>
  <rv s="0">
    <v>https://www.bing.com/financeapi/forcetrigger?t=a2fuk2&amp;q=OTCM%3aERELY&amp;form=skydnc</v>
    <v>Learn more on Bing</v>
  </rv>
  <rv s="17">
    <v>en-US</v>
    <v>a2fuk2</v>
    <v>268435456</v>
    <v>1</v>
    <v>Powered by Refinitiv</v>
    <v>38</v>
    <v>Eregli Demir ve Celik Fabrikalari TAS (OTCM:ERELY)</v>
    <v>8</v>
    <v>275</v>
    <v>Finance</v>
    <v>12</v>
    <v>10.19</v>
    <v>5.32</v>
    <v>0.88870000000000005</v>
    <v>-0.73</v>
    <v>-7.5412999999999994E-2</v>
    <v>USD</v>
    <v>Eregli Demir ve Celik Fabrikalari TAS is a Turkey-based company, which is engaged in the production of iron and steel rolled products, alloyed and non-alloyed iron, steel and pig iron castings, cast and pressed products, coke and their by-products. The Company produces plates, hot and cold rolled, tin, chromium and zinc coated flat steel and supplies basic inputs to automotive, white goods, pipes and tubes, rolling, manufacturing, electrics-electronics, mechanical engineering, energy, heating equipment, shipbuilding, defense, and packaging industries. The Company’s subsidiaries include: Erdemir Asia Pacific Pte Ltd, Erdemir Celik Servis Merkezi Sanayi ve Ticaret AS, Erdemir Madencilik Sanayi ve Ticaret AS, Erdemir Muhendislik Yonetim ve Danismanlik Hizmetleri AS, Erdemir-Romania SRL and Iskenderun Demir ve Celik AS.</v>
    <v>11538</v>
    <v>OTC Markets</v>
    <v>OTCM</v>
    <v>OTCM</v>
    <v>Barbaros Mahallesi Ardic Sok. No:6 Atasehir, ISTANBUL, 34746 TR</v>
    <v>8.9499999999999993</v>
    <v>Metals &amp; Mining</v>
    <v>Stock</v>
    <v>44281.677407580471</v>
    <v>2689</v>
    <v>8.9499999999999993</v>
    <v>48300000000</v>
    <v>Eregli Demir ve Celik Fabrikalari TAS</v>
    <v>Eregli Demir ve Celik Fabrikalari TAS</v>
    <v>8.9499999999999993</v>
    <v>9.68</v>
    <v>8.9499999999999993</v>
    <v>3500000000</v>
    <v>ERELY</v>
    <v>Eregli Demir ve Celik Fabrikalari TAS (OTCM:ERELY)</v>
    <v>258</v>
    <v>1960</v>
  </rv>
  <rv s="4">
    <v>2690</v>
  </rv>
  <rv s="0">
    <v>http://en.wikipedia.org/wiki/U.S._Steel</v>
    <v>Wikipedia</v>
  </rv>
  <rv s="1">
    <v>0</v>
    <v>2692</v>
  </rv>
  <rv s="2">
    <v>6</v>
    <v>https://www.bing.com/th?id=AMMS_11f337f28f1d62127217daf91c38bf2e&amp;qlt=95</v>
    <v>2693</v>
    <v>0</v>
    <v>https://www.bing.com/images/search?form=xlimg&amp;q=u.s.+steel</v>
    <v>Image of UNITED STATES STEEL CORPORATION</v>
  </rv>
  <rv s="0">
    <v>https://www.bing.com/financeapi/forcetrigger?t=a265bh&amp;q=XNYS%3aX&amp;form=skydnc</v>
    <v>Learn more on Bing</v>
  </rv>
  <rv s="24">
    <v>en-US</v>
    <v>a265bh</v>
    <v>268435456</v>
    <v>1</v>
    <v>Powered by Refinitiv</v>
    <v>66</v>
    <v>UNITED STATES STEEL CORPORATION (XNYS:X)</v>
    <v>3</v>
    <v>67</v>
    <v>Finance</v>
    <v>58</v>
    <v>25.23</v>
    <v>5.46</v>
    <v>2.2768000000000002</v>
    <v>0.83</v>
    <v>1.0602E-2</v>
    <v>3.6484000000000003E-2</v>
    <v>0.25</v>
    <v>USD</v>
    <v>United States Steel Corporation (U.S Steel) is an integrated steel producer. The Company is engaged in producing flat-rolled and tubular products with production operations in North America and Europe. The Company operates through three segments: Flat-Rolled Products (Flat-Rolled), U. S. Steel Europe (USSE) and Tubular Products (Tubular). The Company's other businesses include railroad services and real estate operations. The Company owns, develops and manages various real estate assets, including approximately 50,000 acres of surface rights primarily in Alabama, Illinois, Michigan, Minnesota and Pennsylvania. In addition, the Company holds ownership interests in joint ventures that are developing real estate projects in Alabama.</v>
    <v>23350</v>
    <v>New York Stock Exchange</v>
    <v>XNYS</v>
    <v>XNYS</v>
    <v>600 Grant St Room 1500, PITTSBURGH, PA, 15219-2800 US</v>
    <v>25.23</v>
    <v>2694</v>
    <v>Metals &amp; Mining</v>
    <v>Stock</v>
    <v>44284.999964767965</v>
    <v>2695</v>
    <v>22.31</v>
    <v>6114798000</v>
    <v>UNITED STATES STEEL CORPORATION</v>
    <v>UNITED STATES STEEL CORPORATION</v>
    <v>22.5</v>
    <v>0</v>
    <v>22.75</v>
    <v>23.58</v>
    <v>23.83</v>
    <v>268782300</v>
    <v>X</v>
    <v>UNITED STATES STEEL CORPORATION (XNYS:X)</v>
    <v>37189711</v>
    <v>21483163</v>
    <v>2001</v>
  </rv>
  <rv s="4">
    <v>2696</v>
  </rv>
  <rv s="0">
    <v>https://www.bing.com/financeapi/forcetrigger?t=a2mmar&amp;q=OTCM%3aKZMYF&amp;form=skydnc</v>
    <v>Learn more on Bing</v>
  </rv>
  <rv s="8">
    <v>en-US</v>
    <v>a2mmar</v>
    <v>268435456</v>
    <v>1</v>
    <v>Powered by Refinitiv</v>
    <v>13</v>
    <v>KAZ MINERALS PLC (OTCM:KZMYF)</v>
    <v>8</v>
    <v>163</v>
    <v>Finance</v>
    <v>12</v>
    <v>12.4</v>
    <v>5.38</v>
    <v>1.3107</v>
    <v>0</v>
    <v>0</v>
    <v>USD</v>
    <v>KAZ Minerals PLC is a United Kingdom-based copper company. The Company operates in the natural resources industry through five segments: East Region, Bozymchak, Bozshakol, Aktogay and Mining Projects. The East Region, Bozshakol and Aktogay segments are engaged in mining and processing of copper and other metals in Kazakhstan. The Bozymchak segment is engaged in mining and processing of copper and gold in Kyrgyzstan. The Mining Projects segment is engaged in the development of metal deposits and processing facilities Kazakhstan. The East Region segment contains the entity Vostoktsvetmet LLC (VCM), whose principal activity is the mining and processing of copper and other metals, which are produced as by-products from four underground mines and three concentrators located in the eastern region of Kazakhstan.</v>
    <v>16086</v>
    <v>OTC Markets</v>
    <v>OTCM</v>
    <v>OTCM</v>
    <v>6th Fl, Cardinal Place, 100 Victoria Street, LONDON, UNITED KINGDOM-NA, SW1E 5JL GB</v>
    <v>11.92</v>
    <v>Metals &amp; Mining</v>
    <v>Stock</v>
    <v>44281.006944444445</v>
    <v>2698</v>
    <v>11.92</v>
    <v>4070322000</v>
    <v>KAZ MINERALS PLC</v>
    <v>KAZ MINERALS PLC</v>
    <v>11.92</v>
    <v>8.7934000000000001</v>
    <v>11.92</v>
    <v>11.92</v>
    <v>472663900</v>
    <v>KZMYF</v>
    <v>KAZ MINERALS PLC (OTCM:KZMYF)</v>
    <v>166</v>
    <v>2004</v>
  </rv>
  <rv s="4">
    <v>2699</v>
  </rv>
  <rv s="0">
    <v>http://ko.wikipedia.org/wiki/알코아</v>
    <v>Wikipedia</v>
  </rv>
  <rv s="1">
    <v>0</v>
    <v>2701</v>
  </rv>
  <rv s="2">
    <v>6</v>
    <v>https://www.bing.com/th?id=AMMS_e4b4f4f157141283910f937799cfb656&amp;qlt=95</v>
    <v>2702</v>
    <v>0</v>
    <v>https://www.bing.com/images/search?form=xlimg&amp;q=alcoa</v>
    <v>Image of ALCOA CORPORATION</v>
  </rv>
  <rv s="24">
    <v>en-US</v>
    <v>a1mnur</v>
    <v>268435456</v>
    <v>1</v>
    <v>Powered by Refinitiv</v>
    <v>66</v>
    <v>ALCOA CORPORATION (XNYS:AA)</v>
    <v>3</v>
    <v>67</v>
    <v>Finance</v>
    <v>58</v>
    <v>33.99</v>
    <v>5.71</v>
    <v>2.7181999999999999</v>
    <v>-0.74</v>
    <v>4.9940000000000002E-3</v>
    <v>-2.2574999999999998E-2</v>
    <v>0.16</v>
    <v>USD</v>
    <v>Alcoa Corporation (Alcoa) is engaged in the production of bauxite, alumina and aluminum of various cast and rolled products. The Company’s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Company’s aluminum smelting, casting, and rolling businesses, along with the energy production business. Its Bauxite segment consists of the Company’s global bauxite mining operations. The Company’s Alumina segment consists of the Company’s worldwide refining system, which processes bauxite into alumina. The Aluminum segment consists of its worldwide smelting and casthouse system, a rolling mill in the United States, and a portfolio of energy assets in Brazil, Canada, and the United States.</v>
    <v>12900</v>
    <v>New York Stock Exchange</v>
    <v>XNYS</v>
    <v>XNYS</v>
    <v>201 Isabella St Ste 500, PITTSBURGH, PA, 15212-5873 US</v>
    <v>33.99</v>
    <v>2703</v>
    <v>Metals &amp; Mining</v>
    <v>Stock</v>
    <v>44284.999449200783</v>
    <v>2553</v>
    <v>31.855</v>
    <v>6107608000</v>
    <v>ALCOA CORPORATION</v>
    <v>ALCOA CORPORATION</v>
    <v>32.450000000000003</v>
    <v>0</v>
    <v>32.78</v>
    <v>32.04</v>
    <v>32.200000000000003</v>
    <v>186321200</v>
    <v>AA</v>
    <v>ALCOA CORPORATION (XNYS:AA)</v>
    <v>8276237</v>
    <v>7510726</v>
    <v>2016</v>
  </rv>
  <rv s="4">
    <v>2704</v>
  </rv>
  <rv s="8">
    <v>en-US</v>
    <v>a2rh6h</v>
    <v>268435456</v>
    <v>1</v>
    <v>Powered by Refinitiv</v>
    <v>13</v>
    <v>OZ MINERALS LIMITED (OTCM:OZMLF)</v>
    <v>8</v>
    <v>250</v>
    <v>Finance</v>
    <v>12</v>
    <v>18.112500000000001</v>
    <v>4.1500000000000004</v>
    <v>1.0568</v>
    <v>0.38</v>
    <v>2.2183000000000001E-2</v>
    <v>USD</v>
    <v>OZ Minerals Limited is an Australia-based mining company with a focus on copper. The Company’s operations include Prominent Hill, Carrapateena, West Musgrave, Antas, Pedra Brance and CentroGold. Prominent Hill is engaged in mining copper, gold and silver from Prominent Hill Mine, a combined open pit and underground mine located in the Gawler Craton of South Australia. Carrapateena is engaged in exploration and evaluation activities associated with Carrapateena project located in South Australia. West Musgrave project is located in the Musgrave Province of Western Australia and includes the Nebo-Babel nickel-copper and Succoth copper deposits. Antas is a high-grade open pit copper-gold mine located in the Carajas, Brazil.</v>
    <v>785</v>
    <v>OTC Markets</v>
    <v>OTCM</v>
    <v>OTCM</v>
    <v>2 Hamra Dr, ADELAIDE, SOUTH AUSTRALIA, 5950 AU</v>
    <v>17.510000000000002</v>
    <v>Metals &amp; Mining</v>
    <v>Stock</v>
    <v>44285.006944444445</v>
    <v>2544</v>
    <v>17.510000000000002</v>
    <v>7554255000</v>
    <v>OZ MINERALS LIMITED</v>
    <v>OZ MINERALS LIMITED</v>
    <v>17.510000000000002</v>
    <v>34.183599999999998</v>
    <v>17.13</v>
    <v>17.510000000000002</v>
    <v>331763500</v>
    <v>OZMLF</v>
    <v>OZ MINERALS LIMITED (OTCM:OZMLF)</v>
    <v>100</v>
    <v>1932</v>
  </rv>
  <rv s="4">
    <v>2706</v>
  </rv>
  <rv s="0">
    <v>http://en.wikipedia.org/wiki/Valmont_Industries</v>
    <v>Wikipedia</v>
  </rv>
  <rv s="1">
    <v>0</v>
    <v>2708</v>
  </rv>
  <rv s="2">
    <v>6</v>
    <v>https://www.bing.com/th?id=AMMS_93170ae9ed3491017157ff8a08039052&amp;qlt=95</v>
    <v>2709</v>
    <v>0</v>
    <v>https://www.bing.com/images/search?form=xlimg&amp;q=valmont+industries</v>
    <v>Image of VALMONT INDUSTRIES, INC.</v>
  </rv>
  <rv s="0">
    <v>https://www.bing.com/financeapi/forcetrigger?t=a25f9c&amp;q=XNYS%3aVMI&amp;form=skydnc</v>
    <v>Learn more on Bing</v>
  </rv>
  <rv s="24">
    <v>en-US</v>
    <v>a25f9c</v>
    <v>268435456</v>
    <v>1</v>
    <v>Powered by Refinitiv</v>
    <v>66</v>
    <v>VALMONT INDUSTRIES, INC. (XNYS:VMI)</v>
    <v>3</v>
    <v>67</v>
    <v>Finance</v>
    <v>58</v>
    <v>251.63</v>
    <v>95.78</v>
    <v>1.2009000000000001</v>
    <v>-6.82</v>
    <v>0</v>
    <v>-2.8088000000000002E-2</v>
    <v>0</v>
    <v>USD</v>
    <v>Valmont Industries, Inc. is a producer of fabricated metal products. The Company’s segments include Engineered Support Structures, Utility Support Structures, Coatings and Irrigation. The Engineered Support Structures segment produces steel, aluminum and composite poles, towers, and components for the global lighting, traffic and wireless communications markets. The Engineered Support Structures segment also produces engineered access systems, highway safety products and integrated structure solutions. The Utilities Support Structures segment manufactures steel and concrete pole structures for global utility transmission, distribution and generation platforms. The Irrigation segment is a producer of mechanized irrigation systems, provider of water management solutions for agriculture, and technology for precision agriculture. Its Coatings segment provides global galvanizing, painting and anodizing services.</v>
    <v>10844</v>
    <v>New York Stock Exchange</v>
    <v>XNYS</v>
    <v>XNYS</v>
    <v>1 Valmont Plz, OMAHA, NE, 68154-5214 US</v>
    <v>245.59</v>
    <v>2710</v>
    <v>Construction &amp; Engineering</v>
    <v>Stock</v>
    <v>44284.958333367969</v>
    <v>2711</v>
    <v>235.78</v>
    <v>5162991000</v>
    <v>VALMONT INDUSTRIES, INC.</v>
    <v>VALMONT INDUSTRIES, INC.</v>
    <v>243.78</v>
    <v>36.990099999999998</v>
    <v>242.81</v>
    <v>235.99</v>
    <v>235.99</v>
    <v>21263500</v>
    <v>VMI</v>
    <v>VALMONT INDUSTRIES, INC. (XNYS:VMI)</v>
    <v>106307</v>
    <v>163116</v>
    <v>1974</v>
  </rv>
  <rv s="4">
    <v>2712</v>
  </rv>
  <rv s="55">
    <v>en-US</v>
    <v>a291xm</v>
    <v>268435456</v>
    <v>1</v>
    <v>Powered by Refinitiv</v>
    <v>166</v>
    <v>ALUMINA LIMITED (OTCM:AWCMY)</v>
    <v>3</v>
    <v>167</v>
    <v>Finance</v>
    <v>87</v>
    <v>5.97</v>
    <v>3.1</v>
    <v>1.2411000000000001</v>
    <v>0.125</v>
    <v>-2.728E-3</v>
    <v>2.3584999999999998E-2</v>
    <v>-1.4800000000000001E-2</v>
    <v>USD</v>
    <v>Alumina Limited invests in bauxite mining, alumina refining and selected aluminum smelting operations. The Company's business undertaking is in the global bauxite, alumina and aluminum industry, which it conducts principally through bauxite mining and alumina refining, with some minor alumina-based chemicals businesses, aluminum smelting and the marketing of those products. The Company conducts these business activities through its joint venture, Alcoa World Alumina &amp; Chemicals (AWAC). AWAC is a producer of alumina and miner of bauxite. AWAC operates mines integrated with alumina refineries in Western Australia and Brazil. Other refineries operate in Spain and Texas in the United States. AWAC operates approximately six alumina refineries and one aluminum smelter.</v>
    <v>7466</v>
    <v>OTC Markets</v>
    <v>OTCM</v>
    <v>OTCM</v>
    <v>Ibm Ctr, L 12 60 City Road, SOUTHBANK, VICTORIA, 3006 AU</v>
    <v>5.4249999999999998</v>
    <v>2570</v>
    <v>Metals &amp; Mining</v>
    <v>Stock</v>
    <v>44285.006944444445</v>
    <v>2571</v>
    <v>5.4</v>
    <v>3804575000</v>
    <v>ALUMINA LIMITED</v>
    <v>ALUMINA LIMITED</v>
    <v>5.415</v>
    <v>26.072399999999998</v>
    <v>5.3</v>
    <v>5.4249999999999998</v>
    <v>5.4101999999999997</v>
    <v>725420300</v>
    <v>AWCMY</v>
    <v>ALUMINA LIMITED (OTCM:AWCMY)</v>
    <v>12903</v>
    <v>1970</v>
  </rv>
  <rv s="4">
    <v>2714</v>
  </rv>
  <rv s="24">
    <v>en-US</v>
    <v>a1pwf2</v>
    <v>268435456</v>
    <v>1</v>
    <v>Powered by Refinitiv</v>
    <v>66</v>
    <v>COMMERCIAL METALS COMPANY (XNYS:CMC)</v>
    <v>3</v>
    <v>67</v>
    <v>Finance</v>
    <v>58</v>
    <v>32.43</v>
    <v>13.05</v>
    <v>1.3351999999999999</v>
    <v>-0.72</v>
    <v>2.5790000000000001E-3</v>
    <v>-2.2684000000000003E-2</v>
    <v>0.08</v>
    <v>USD</v>
    <v>Commercial Metals Company, recycles and markets steel and metal products, related materials and services. The Company operates through four segments: Americas Recycling, Americas Mills, Americas Fabrication, and International Mill. Americas Recycling segment processes scrap metals for use as a raw material by manufacturers of new metal products. Americas Mills segment includes its three EAF mini mills, two EAF micro mills, a rerolling mill, two scrap metal shredders, eight scrap metal processing facilities that directly support the mills, and a railroad salvage operation, all of which are based in the U.S. Americas Fabrication segment consists of its steel fabrication facilities that bend, weld, cut and fabricate steel, primarily rebar, and produce steel fence posts. The International Mill segment is comprised of its mini mill, recycling and fabrication operations located in Poland. The Company also owns and manufactures GalvaBar, which is a continuous galvanized rebar (CGR).</v>
    <v>11297</v>
    <v>New York Stock Exchange</v>
    <v>XNYS</v>
    <v>XNYS</v>
    <v>6565 N Macarthur Blvd Ste 800, Po Box 1046, IRVING, TX, 75039-6283 US</v>
    <v>32.43</v>
    <v>2591</v>
    <v>Metals &amp; Mining</v>
    <v>Stock</v>
    <v>44284.958333356248</v>
    <v>2592</v>
    <v>30.75</v>
    <v>3824999000</v>
    <v>COMMERCIAL METALS COMPANY</v>
    <v>COMMERCIAL METALS COMPANY</v>
    <v>31.5</v>
    <v>14.639699999999999</v>
    <v>31.74</v>
    <v>31.02</v>
    <v>31.1</v>
    <v>120510400</v>
    <v>CMC</v>
    <v>COMMERCIAL METALS COMPANY (XNYS:CMC)</v>
    <v>1671457</v>
    <v>1697929</v>
    <v>1946</v>
  </rv>
  <rv s="4">
    <v>2716</v>
  </rv>
  <rv s="8">
    <v>en-US</v>
    <v>a2nmk2</v>
    <v>268435456</v>
    <v>1</v>
    <v>Powered by Refinitiv</v>
    <v>13</v>
    <v>MAANSHAN IRON &amp; STEEL COMPANY LIMITED (OTCM:MAANF)</v>
    <v>8</v>
    <v>232</v>
    <v>Finance</v>
    <v>12</v>
    <v>0.39</v>
    <v>0.22</v>
    <v>1.0222</v>
    <v>1.4999999999999999E-2</v>
    <v>4.8386999999999999E-2</v>
    <v>USD</v>
    <v>MAANSHAN IRON &amp; STEEL COMPANY LIMITED is a China based company principally engaged in the production and sales of iron and steel products. The Company is mainly engaged in ironmaking, steelmaking and steel rolling business. The Company's main product is steel, which can be divided into three board categories of plates, long products and axles. The Plates mainly include thin plates and medium-thick plates. The Long Products include shaped steel and wire rods. The Axles mainly include the main train wheels, axles and rings. The Company distributes its products in the domestic market and to overseas markets.</v>
    <v>22145</v>
    <v>OTC Markets</v>
    <v>OTCM</v>
    <v>OTCM</v>
    <v>No. 8, Jiuhua West Road, MAANSHAN, ANHUI, 243003 CN</v>
    <v>0.34250000000000003</v>
    <v>Metals &amp; Mining</v>
    <v>Stock</v>
    <v>44285.006944444445</v>
    <v>2580</v>
    <v>0.32500000000000001</v>
    <v>25756230000</v>
    <v>MAANSHAN IRON &amp; STEEL COMPANY LIMITED</v>
    <v>MAANSHAN IRON &amp; STEEL COMPANY LIMITED</v>
    <v>0.34250000000000003</v>
    <v>7.8569000000000004</v>
    <v>0.31</v>
    <v>0.32500000000000001</v>
    <v>7700681000</v>
    <v>MAANF</v>
    <v>MAANSHAN IRON &amp; STEEL COMPANY LIMITED (OTCM:MAANF)</v>
    <v>6888</v>
    <v>1993</v>
  </rv>
  <rv s="4">
    <v>2718</v>
  </rv>
  <rv s="0">
    <v>https://www.bing.com/financeapi/forcetrigger?t=a25yr7&amp;q=XNYS%3aWOR&amp;form=skydnc</v>
    <v>Learn more on Bing</v>
  </rv>
  <rv s="21">
    <v>en-US</v>
    <v>a25yr7</v>
    <v>268435456</v>
    <v>1</v>
    <v>Powered by Refinitiv</v>
    <v>56</v>
    <v>WORTHINGTON INDUSTRIES, INC. (XNYS:WOR)</v>
    <v>8</v>
    <v>57</v>
    <v>Finance</v>
    <v>58</v>
    <v>75.45</v>
    <v>22.29</v>
    <v>1.1232</v>
    <v>-2.69</v>
    <v>4.0561E-2</v>
    <v>-3.8980000000000001E-2</v>
    <v>2.69</v>
    <v>USD</v>
    <v>Worthington Industries, Inc. is a diversified metals manufacturing company. It is focused on steel processing and manufactured metal products. Its segments include Steel Processing and Pressure Cylinders. Its Steel Processing segment offers cold reducing, configured blanking, coil fed laser blanking, cutting-to-length, dry-lube, hot-dipped galvanizing, hydrogen annealing, pickling, slitting, oscillate and laser welding solutions. Its Pressure Cylinders segment manufactures and sells filled and unfilled pressure cylinders, tanks, hand torches, well water and expansion tanks, and oil and gas equipment along with various accessories and related products for various end-use market applications. It manufactures steel and fiberglass tanks and processing equipment primarily for the oil and gas industry. It also designs and manufactures valves and components for high-pressure hydrogen and compressed natural gas storage, transport and onboard fueling systems. It also offers specialized tools.</v>
    <v>9000</v>
    <v>New York Stock Exchange</v>
    <v>XNYS</v>
    <v>XNYS</v>
    <v>200 W Old Wilson Bridge Rd, COLUMBUS, OH, 43085-2247 US</v>
    <v>70.543300000000002</v>
    <v>Metals &amp; Mining</v>
    <v>Stock</v>
    <v>44284.958333344533</v>
    <v>2720</v>
    <v>66.17</v>
    <v>3602401000</v>
    <v>WORTHINGTON INDUSTRIES, INC.</v>
    <v>WORTHINGTON INDUSTRIES, INC.</v>
    <v>68.44</v>
    <v>6.0594000000000001</v>
    <v>69.010000000000005</v>
    <v>66.319999999999993</v>
    <v>69.010000000000005</v>
    <v>52201140</v>
    <v>WOR</v>
    <v>WORTHINGTON INDUSTRIES, INC. (XNYS:WOR)</v>
    <v>378568</v>
    <v>322317</v>
    <v>1998</v>
  </rv>
  <rv s="4">
    <v>2721</v>
  </rv>
  <rv s="0">
    <v>http://en.wikipedia.org/wiki/Protolabs</v>
    <v>Wikipedia</v>
  </rv>
  <rv s="1">
    <v>150</v>
    <v>2723</v>
  </rv>
  <rv s="2">
    <v>6</v>
    <v>https://www.bing.com/th?id=AMMS_f75efd6b27b6289ad704b499eb956b71&amp;qlt=95</v>
    <v>2724</v>
    <v>0</v>
    <v>https://www.bing.com/images/search?form=xlimg&amp;q=proto+labs</v>
    <v>Image of Proto Labs, Inc.</v>
  </rv>
  <rv s="0">
    <v>https://www.bing.com/financeapi/forcetrigger?t=a2176h&amp;q=XNYS%3aPRLB&amp;form=skydnc</v>
    <v>Learn more on Bing</v>
  </rv>
  <rv s="24">
    <v>en-US</v>
    <v>a2176h</v>
    <v>268435456</v>
    <v>1</v>
    <v>Powered by Refinitiv</v>
    <v>66</v>
    <v>Proto Labs, Inc. (XNYS:PRLB)</v>
    <v>3</v>
    <v>67</v>
    <v>Finance</v>
    <v>58</v>
    <v>286.57</v>
    <v>66.010000000000005</v>
    <v>1.7230000000000001</v>
    <v>-1.3</v>
    <v>-1.5220000000000001E-2</v>
    <v>-1.0813999999999999E-2</v>
    <v>-1.81</v>
    <v>USD</v>
    <v>Proto Labs, Inc. is an e-commerce driven digital manufacturer of on-demand three dimensional (3D) printed, computer numerical control (CNC) machined and injection-molded custom parts for prototyping and short-run production. Its geographic segments include the United States, Europe and Japan. It targets its products to the product developers and engineers who use 3D computer-aided design (3D CAD) software to design products across a range of end markets. Its product lines include Injection Molding, CNC Machining, 3D Printing and Sheet metal fabrication. Its Injection Molding product line is used for prototype, on-demand and short-run production. Its CNC Machining product line uses commercially available CNC machines to cut plastic or metal blocks into one or more custom parts. Its 3D Printing product line includes stereolithography (SL), selective laser sintering (SLS) and direct metal laser sintering (DMLS) processes. It also provides low-volume sheet metal fabrication services.</v>
    <v>2408</v>
    <v>New York Stock Exchange</v>
    <v>XNYS</v>
    <v>XNYS</v>
    <v>5540 Pioneer Creek Dr, MAPLE PLAIN, MN, 55359-9003 US</v>
    <v>122.92</v>
    <v>2725</v>
    <v>Machinery, Equipment &amp; Components</v>
    <v>Stock</v>
    <v>44284.983750578125</v>
    <v>2726</v>
    <v>116.4</v>
    <v>3318658000</v>
    <v>Proto Labs, Inc.</v>
    <v>Proto Labs, Inc.</v>
    <v>120.99</v>
    <v>63.5486</v>
    <v>120.22</v>
    <v>118.92</v>
    <v>117.11</v>
    <v>27604880</v>
    <v>PRLB</v>
    <v>Proto Labs, Inc. (XNYS:PRLB)</v>
    <v>659893</v>
    <v>591466</v>
    <v>1999</v>
  </rv>
  <rv s="4">
    <v>2727</v>
  </rv>
  <rv s="21">
    <v>en-US</v>
    <v>a24if2</v>
    <v>268435456</v>
    <v>1</v>
    <v>Powered by Refinitiv</v>
    <v>56</v>
    <v>TURQUOISE HILL RESOURCES LTD. (XNYS:TRQ)</v>
    <v>8</v>
    <v>57</v>
    <v>Finance</v>
    <v>58</v>
    <v>18.2</v>
    <v>3.69</v>
    <v>2.0091000000000001</v>
    <v>-0.23</v>
    <v>3.7359999999999997E-3</v>
    <v>-1.4119E-2</v>
    <v>0.06</v>
    <v>USD</v>
    <v>Turquoise Hill Resources Ltd. is an international mining company. The Company focuses on the operation and further development of the Oyu Tolgoi copper-gold mine in Southern Mongolia, which is the Company's principal material mineral resource property. The Company's Oyu Tolgoi mine is held through approximately 65% interest in Oyu Tolgoi LLC (Oyu Tolgoi) and the remaining approximately 35% interest is held by Erdenes Oyu Tolgoi LLC (Erdenes). The Company's Oyu Tolgoi mine is located approximately 550 kilometers south of Ulaanbaatar, Mongolia's capital city, and 80 kilometers north of the Mongolia-China border. The Company's Mineralization on the property consists of porphyry-style copper, gold, silver and molybdenum contained in a linear structural trend (the Oyu Tolgoi Trend) of deposits throughout this trend. They include, from south to north, the Heruga Deposit, the Oyut deposit and the Hugo Dummett deposits (Hugo South, Hugo North and Hugo North Extension).</v>
    <v>3093</v>
    <v>New York Stock Exchange</v>
    <v>XNYS</v>
    <v>XNYS</v>
    <v>1 Place Ville-Marie, Suite 3680, MONTREAL, QC, H3B 3P2 CA</v>
    <v>16.28</v>
    <v>Metals &amp; Mining</v>
    <v>Stock</v>
    <v>44284.958333378905</v>
    <v>2598</v>
    <v>15.72</v>
    <v>4110108000</v>
    <v>TURQUOISE HILL RESOURCES LTD.</v>
    <v>TURQUOISE HILL RESOURCES LTD.</v>
    <v>16.22</v>
    <v>7.6454000000000004</v>
    <v>16.29</v>
    <v>16.059999999999999</v>
    <v>16.12</v>
    <v>201231400</v>
    <v>TRQ</v>
    <v>TURQUOISE HILL RESOURCES LTD. (XNYS:TRQ)</v>
    <v>465243</v>
    <v>1268561</v>
    <v>1996</v>
  </rv>
  <rv s="4">
    <v>2729</v>
  </rv>
  <rv s="0">
    <v>http://en.wikipedia.org/wiki/Allegheny_Technologies</v>
    <v>Wikipedia</v>
  </rv>
  <rv s="1">
    <v>0</v>
    <v>2731</v>
  </rv>
  <rv s="2">
    <v>6</v>
    <v>https://www.bing.com/th?id=AMMS_ed9051f9ac4b1741038edc8c19adc350&amp;qlt=95</v>
    <v>2732</v>
    <v>0</v>
    <v>https://www.bing.com/images/search?form=xlimg&amp;q=allegheny+technologies</v>
    <v>Image of ALLEGHENY TECHNOLOGIES INCORPORATED</v>
  </rv>
  <rv s="0">
    <v>https://www.bing.com/financeapi/forcetrigger?t=a1nvsm&amp;q=XNYS%3aATI&amp;form=skydnc</v>
    <v>Learn more on Bing</v>
  </rv>
  <rv s="24">
    <v>en-US</v>
    <v>a1nvsm</v>
    <v>268435456</v>
    <v>1</v>
    <v>Powered by Refinitiv</v>
    <v>66</v>
    <v>ALLEGHENY TECHNOLOGIES INCORPORATED (XNYS:ATI)</v>
    <v>3</v>
    <v>67</v>
    <v>Finance</v>
    <v>58</v>
    <v>22.87</v>
    <v>6.21</v>
    <v>1.927</v>
    <v>-1.59</v>
    <v>-6.2980000000000006E-3</v>
    <v>-7.1525000000000005E-2</v>
    <v>-0.13</v>
    <v>USD</v>
    <v>Allegheny Technologies Incorporated is a manufacturer of specialty materials and complex components. The Company operates through two business segments: High Performance Materials &amp; Components (HPMC), and Flat Rolled Products (FRP). The HPMC segment produces, converts and distributes a range of materials, including titanium and titanium-based alloys, nickel- and cobalt-based alloys and superalloys, zirconium and related alloys, including hafnium and niobium, advanced powder alloys and other specialty materials, in long product forms, such as ingot, billet, bar, rod, wire, shapes and rectangles, and seamless tubes, plus precision forgings, components and machined parts. The FRP segment produces, converts and distributes stainless steel, nickel-based alloys, specialty alloys, and titanium and titanium-based alloys, in a range of product forms, including plate, sheet, engineered strip, and Precision Rolled Strip products.</v>
    <v>6500</v>
    <v>New York Stock Exchange</v>
    <v>XNYS</v>
    <v>XNYS</v>
    <v>1000 Six PPG Place, PITTSBURGH, PA, 15222 US</v>
    <v>22.21</v>
    <v>2733</v>
    <v>Aerospace &amp; Defense</v>
    <v>Stock</v>
    <v>44284.958333390627</v>
    <v>2734</v>
    <v>20.61</v>
    <v>2819377000</v>
    <v>ALLEGHENY TECHNOLOGIES INCORPORATED</v>
    <v>ALLEGHENY TECHNOLOGIES INCORPORATED</v>
    <v>22</v>
    <v>0</v>
    <v>22.23</v>
    <v>20.64</v>
    <v>20.51</v>
    <v>126827600</v>
    <v>ATI</v>
    <v>ALLEGHENY TECHNOLOGIES INCORPORATED (XNYS:ATI)</v>
    <v>1492726</v>
    <v>1463755</v>
    <v>1999</v>
  </rv>
  <rv s="4">
    <v>2735</v>
  </rv>
  <rv s="0">
    <v>https://www.bing.com/financeapi/forcetrigger?t=ay6mxm&amp;q=OTCM%3aICHBF&amp;form=skydnc</v>
    <v>Learn more on Bing</v>
  </rv>
  <rv s="9">
    <v>en-US</v>
    <v>ay6mxm</v>
    <v>268435456</v>
    <v>1</v>
    <v>Powered by Refinitiv</v>
    <v>16</v>
    <v>Industrias CH SAB de CV (OTCM:ICHBF)</v>
    <v>8</v>
    <v>276</v>
    <v>Finance</v>
    <v>12</v>
    <v>5.5087999999999999</v>
    <v>3.2016</v>
    <v>1.12E-2</v>
    <v>8.8000000000000005E-3</v>
    <v>1.6000000000000001E-3</v>
    <v>USD</v>
    <v>Industrias CH SAB de CV (ICH) is a Mexico-based holding company engaged, together with its subsidiaries, in the steel industry. The Company's activities include the production, processing and distribution of special bar quality (SBQ) steel products; coated and uncoated seamed pipes; structural steel products, such as beams, channels, flat bars and angles; light structurals, such as angles, flat and merchant bars; as well as reinforced and corrugated steel bars. The Company’s facilities include production and processing plants in Mexico, the United States and Canada.</v>
    <v>5093</v>
    <v>OTC Markets</v>
    <v>OTCM</v>
    <v>OTCM</v>
    <v>Agustin Melgar No. 23, TLALNEPANTLA DE BAZ, MEXICO, D.F., 54017 MX</v>
    <v>5.5087999999999999</v>
    <v>Metals &amp; Mining</v>
    <v>Stock</v>
    <v>44281.006944444445</v>
    <v>2737</v>
    <v>5.5087999999999999</v>
    <v>51364970000</v>
    <v>Industrias CH SAB de CV</v>
    <v>Industrias CH SAB de CV</v>
    <v>5.5087999999999999</v>
    <v>9.8885000000000005</v>
    <v>5.5</v>
    <v>5.5087999999999999</v>
    <v>439091900</v>
    <v>ICHBF</v>
    <v>Industrias CH SAB de CV (OTCM:ICHBF)</v>
    <v>400</v>
  </rv>
  <rv s="4">
    <v>2738</v>
  </rv>
  <rv s="0">
    <v>https://www.bing.com/financeapi/forcetrigger?t=a1xoz2&amp;q=XNYS%3aMLI&amp;form=skydnc</v>
    <v>Learn more on Bing</v>
  </rv>
  <rv s="21">
    <v>en-US</v>
    <v>a1xoz2</v>
    <v>268435456</v>
    <v>1</v>
    <v>Powered by Refinitiv</v>
    <v>56</v>
    <v>MUELLER INDUSTRIES, INC. (XNYS:MLI)</v>
    <v>8</v>
    <v>57</v>
    <v>Finance</v>
    <v>58</v>
    <v>44.94</v>
    <v>20.91</v>
    <v>1.1806000000000001</v>
    <v>-0.83</v>
    <v>2.0397999999999999E-2</v>
    <v>-1.9990000000000001E-2</v>
    <v>0.83</v>
    <v>USD</v>
    <v>Mueller Industries, Inc. is a manufacturer of copper, brass, aluminum and plastic products. The Company operates through three segments: Piping Systems, Industrial Metals and Climate. The Company's products include copper tube and fittings; line sets; brass and copper alloy rod, bar, and shapes; aluminum and brass forgings; aluminum impact extrusions; plastic fittings and valves; refrigeration valves and fittings; fabricated tubular products, and steel nipples. The Company also resells imported brass and plastic plumbing valves, malleable iron fittings, faucets, and plumbing specialty products. The Company's operations are located throughout the United States and in Canada, Mexico, Great Britain, South Korea, and China. The Company markets its products to the heating, ventilation, and air-conditioning (HVAC), plumbing, refrigeration, hardware, and other industries.</v>
    <v>5007</v>
    <v>New York Stock Exchange</v>
    <v>XNYS</v>
    <v>XNYS</v>
    <v>150 Schilling Blvd Ste 100, COLLIERVILLE, TN, 38017-7187 US</v>
    <v>42.42</v>
    <v>Machinery, Equipment &amp; Components</v>
    <v>Stock</v>
    <v>44284.958333378905</v>
    <v>2740</v>
    <v>40.659999999999997</v>
    <v>2371442000</v>
    <v>MUELLER INDUSTRIES, INC.</v>
    <v>MUELLER INDUSTRIES, INC.</v>
    <v>41.62</v>
    <v>16.787199999999999</v>
    <v>41.52</v>
    <v>40.69</v>
    <v>41.52</v>
    <v>57115650</v>
    <v>MLI</v>
    <v>MUELLER INDUSTRIES, INC. (XNYS:MLI)</v>
    <v>253294</v>
    <v>348189</v>
    <v>1990</v>
  </rv>
  <rv s="4">
    <v>2741</v>
  </rv>
  <rv s="81">
    <v>en-US</v>
    <v>a2rfar</v>
    <v>268435456</v>
    <v>1</v>
    <v>Powered by Refinitiv</v>
    <v>277</v>
    <v>Outokumpu Oyj (OTCM:OUTKY)</v>
    <v>8</v>
    <v>278</v>
    <v>Finance</v>
    <v>162</v>
    <v>2.75</v>
    <v>1.1299999999999999</v>
    <v>1.7464</v>
    <v>0.15</v>
    <v>5.7691999999999993E-2</v>
    <v>USD</v>
    <v>Outokumpu Oyj is a Finland-based stainless steel company. It operates within four business areas, namely Stainless Coil EMEA (Europe, the Middle East and Africa), Stainless Coil Americas, Stainless APAC (Asia-Pacific) and High Performance Stainless &amp; Alloys. The Company produces a range of stainless steel products, including hot and cold rolled, precision strip, tubular and stainless long products together with a range of stainless fittings, flanges and welding consumables. Its products are used in automotive, heavy transport, white goods, building and construction, as well as in process industries. The Company’s main production plants are located in Finland, Sweden and the United Kingdom. The Company operates in over 40 countries.</v>
    <v>9915</v>
    <v>OTC Markets</v>
    <v>OTCM</v>
    <v>OTCM</v>
    <v>Salmisaarenranta 11, HELSINKI, ETELA-SUOMEN, 00180 FI</v>
    <v>2.75</v>
    <v>Metals &amp; Mining</v>
    <v>Stock</v>
    <v>44280.006944444445</v>
    <v>2625</v>
    <v>2.75</v>
    <v>1986939000</v>
    <v>Outokumpu Oyj</v>
    <v>Outokumpu Oyj</v>
    <v>2.75</v>
    <v>2.6</v>
    <v>2.75</v>
    <v>2.85</v>
    <v>416374500</v>
    <v>OUTKY</v>
    <v>Outokumpu Oyj (OTCM:OUTKY)</v>
    <v>100</v>
    <v>1932</v>
  </rv>
  <rv s="4">
    <v>2743</v>
  </rv>
  <rv s="17">
    <v>en-US</v>
    <v>a2w8gh</v>
    <v>268435456</v>
    <v>1</v>
    <v>Powered by Refinitiv</v>
    <v>38</v>
    <v>SIMS LIMITED (OTCM:SMSMY)</v>
    <v>8</v>
    <v>279</v>
    <v>Finance</v>
    <v>12</v>
    <v>11.34</v>
    <v>3.51</v>
    <v>1.5871</v>
    <v>0.88</v>
    <v>8.6957000000000007E-2</v>
    <v>USD</v>
    <v>Sims Limited, formerly Sims Metal Management Limited is a metals and electronics recycler. The Company is engaged in the buying, processing and selling of ferrous and non-ferrous recycled metals and the provision of solutions for the disposal of post-consumer electronic products, including information technology (IT) assets recycled for commercial customers. The Company operates through four segments: North America Metals, Australia/New Zealand (ANZ) Metals, Europe Metals and Global E-Recycling. The Company's product groups include ferrous secondary recycling, non-ferrous secondary recycling, recycling solutions, and secondary processing and other services. Its ferrous secondary recycling includes the collection, processing and trading of iron and steel secondary raw material. Its non-ferrous secondary recycling includes the collection, processing and trading of other metal alloys and residues, principally aluminum, lead, copper, zinc and nickel bearing materials.</v>
    <v>4075</v>
    <v>OTC Markets</v>
    <v>OTCM</v>
    <v>OTCM</v>
    <v>555 Theodore Fremd Ave Ste C300, RYE, NY, 10580-1455 US</v>
    <v>11.3</v>
    <v>Metals &amp; Mining</v>
    <v>Stock</v>
    <v>44285.006944444445</v>
    <v>2619</v>
    <v>11</v>
    <v>2182379000</v>
    <v>SIMS LIMITED</v>
    <v>SIMS LIMITED</v>
    <v>11.3</v>
    <v>10.119999999999999</v>
    <v>11</v>
    <v>201364900</v>
    <v>SMSMY</v>
    <v>SIMS LIMITED (OTCM:SMSMY)</v>
    <v>1790</v>
    <v>2005</v>
  </rv>
  <rv s="4">
    <v>2745</v>
  </rv>
  <rv s="21">
    <v>en-US</v>
    <v>a22yxm</v>
    <v>268435456</v>
    <v>1</v>
    <v>Powered by Refinitiv</v>
    <v>56</v>
    <v>GROUP SIMEC SA DE CV (XNYS:SIM)</v>
    <v>8</v>
    <v>264</v>
    <v>Finance</v>
    <v>61</v>
    <v>15.04</v>
    <v>5.2000999999999999</v>
    <v>0.33090000000000003</v>
    <v>0.55000000000000004</v>
    <v>-4.7369999999999999E-3</v>
    <v>4.5872000000000003E-2</v>
    <v>-5.9400000000000001E-2</v>
    <v>USD</v>
    <v>Grupo Simec, S.A.B. de C.V. is a manufacturer, processor and distributor of special bar quality (SBQ) steel and structural steel products. The Company operates through two segments Mexican and USA. The Mexican segment includes the plants in Mexicali, Guadalajara, Tlaxcala and San Luis Potosi. The USA segment includes approximately seven Republic Steel, Inc. (Republic) plants of which over six are located in the United States (distributed in the states of Ohio, Indiana and New York) and approximately one in Canada (Ontario). The Company produces a range of SBQ steel, long steel and medium-sized structural steel products. In its Mexican facilities, it produces I-beams, channels, structural and commercial angles, hot rolled bars, flat bars, rebars, cold finished bars and wire rods. In its United States facilities, the Company produces hot rolled bars, cold finished bars, semi-finished tube rounds and other semi-finished trade products.</v>
    <v>4244</v>
    <v>New York Stock Exchange</v>
    <v>XNYS</v>
    <v>XNYS</v>
    <v>Av. Lazaro Cardenas No. 601, La Nogalera, GUADALAJARA, JALISCO, 44470 MX</v>
    <v>12.65</v>
    <v>Metals &amp; Mining</v>
    <v>Stock</v>
    <v>44284.833338992968</v>
    <v>2610</v>
    <v>12</v>
    <v>2067742000</v>
    <v>GROUP SIMEC SA DE CV</v>
    <v>GROUP SIMEC SA DE CV</v>
    <v>12</v>
    <v>9.4564000000000004</v>
    <v>11.99</v>
    <v>12.54</v>
    <v>12.480600000000001</v>
    <v>165903100</v>
    <v>SIM</v>
    <v>GROUP SIMEC SA DE CV (XNYS:SIM)</v>
    <v>791</v>
    <v>1767</v>
    <v>1990</v>
  </rv>
  <rv s="4">
    <v>2747</v>
  </rv>
  <rv s="0">
    <v>https://www.bing.com/financeapi/forcetrigger?t=a2ycqh&amp;q=OTCM%3aTKAMY&amp;form=skydnc</v>
    <v>Learn more on Bing</v>
  </rv>
  <rv s="74">
    <v>en-US</v>
    <v>a2ycqh</v>
    <v>268435456</v>
    <v>1</v>
    <v>Powered by Refinitiv</v>
    <v>271</v>
    <v>Thyssenkrupp AG (OTCM:TKAMY)</v>
    <v>3</v>
    <v>272</v>
    <v>Finance</v>
    <v>87</v>
    <v>14.38</v>
    <v>4.3499999999999996</v>
    <v>1.7503</v>
    <v>0.06</v>
    <v>1.157E-3</v>
    <v>4.6509999999999998E-3</v>
    <v>1.4999999999999999E-2</v>
    <v>USD</v>
    <v>thyssenkrupp AG is a Germany-based group of industrial and technology companies. It operates in five segments: Materials Services is engaged in the global distribution of materials and the provision of technical services for the production and manufacturing sector; Industrial Components manufactures forged components and system solutions for the resource, construction and mobility sectors, as well as slewing rings, antifriction bearings and seamless rolled rings for the wind energy and construction machinery sectors; Automotive Technology develops and manufactures high-tech components and systems for the automotive industry and develops automated production systems for the automotive industry; Steel Europe brings together the premium flat carbon steel activities, from intelligent materials solutions to finished parts; Marine Systems is a system provider in submarine and surface ship building and in the field of maritime electronics and security technology. It operates worldwide.</v>
    <v>103128</v>
    <v>OTC Markets</v>
    <v>OTCM</v>
    <v>OTCM</v>
    <v>ThyssenKrupp Allee 1, ESSEN, NORDRHEIN-WESTFALEN, 45143 DE</v>
    <v>13.09</v>
    <v>2669</v>
    <v>Metals &amp; Mining</v>
    <v>Stock</v>
    <v>44285.006944444445</v>
    <v>2749</v>
    <v>12.89</v>
    <v>6798046000</v>
    <v>Thyssenkrupp AG</v>
    <v>Thyssenkrupp AG</v>
    <v>12.99</v>
    <v>12.9</v>
    <v>12.96</v>
    <v>12.975</v>
    <v>622531700</v>
    <v>TKAMY</v>
    <v>Thyssenkrupp AG (OTCM:TKAMY)</v>
    <v>37261</v>
  </rv>
  <rv s="4">
    <v>2750</v>
  </rv>
  <rv s="32">
    <v>en-US</v>
    <v>a2mmdm</v>
    <v>268435456</v>
    <v>1</v>
    <v>Powered by Refinitiv</v>
    <v>85</v>
    <v>KAZ MINERALS PLC (OTCM:KZMYY)</v>
    <v>8</v>
    <v>251</v>
    <v>Finance</v>
    <v>87</v>
    <v>6.15</v>
    <v>1.89</v>
    <v>1.3107</v>
    <v>-0.05</v>
    <v>1.5227999999999998E-2</v>
    <v>-8.3890000000000006E-3</v>
    <v>0.09</v>
    <v>USD</v>
    <v>KAZ Minerals PLC is a United Kingdom-based copper company. The Company operates in the natural resources industry through five segments: East Region, Bozymchak, Bozshakol, Aktogay and Mining Projects. The East Region, Bozshakol and Aktogay segments are engaged in mining and processing of copper and other metals in Kazakhstan. The Bozymchak segment is engaged in mining and processing of copper and gold in Kyrgyzstan. The Mining Projects segment is engaged in the development of metal deposits and processing facilities Kazakhstan. The East Region segment contains the entity Vostoktsvetmet LLC (VCM), whose principal activity is the mining and processing of copper and other metals, which are produced as by-products from four underground mines and three concentrators located in the eastern region of Kazakhstan.</v>
    <v>16086</v>
    <v>OTC Markets</v>
    <v>OTCM</v>
    <v>OTCM</v>
    <v>6th Fl, Cardinal Place, 100 Victoria Street, LONDON, UNITED KINGDOM-NA, SW1E 5JL GB</v>
    <v>6</v>
    <v>Metals &amp; Mining</v>
    <v>Stock</v>
    <v>44285.006944444445</v>
    <v>2547</v>
    <v>5.87</v>
    <v>4070322000</v>
    <v>KAZ MINERALS PLC</v>
    <v>KAZ MINERALS PLC</v>
    <v>5.9550000000000001</v>
    <v>5.96</v>
    <v>5.91</v>
    <v>6</v>
    <v>472663900</v>
    <v>KZMYY</v>
    <v>KAZ MINERALS PLC (OTCM:KZMYY)</v>
    <v>30910</v>
    <v>2004</v>
  </rv>
  <rv s="4">
    <v>2752</v>
  </rv>
</rvData>
</file>

<file path=xl/richData/rdrichvaluestructure.xml><?xml version="1.0" encoding="utf-8"?>
<rvStructures xmlns="http://schemas.microsoft.com/office/spreadsheetml/2017/richdata" count="82">
  <s t="_hyperlink">
    <k n="Address" t="s"/>
    <k n="Text" t="s"/>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Name" t="s"/>
    <k n="Official name" t="s"/>
    <k n="Open"/>
    <k n="Previous close"/>
    <k n="Price"/>
    <k n="Shares outstanding"/>
    <k n="Ticker symbol" t="s"/>
    <k n="UniqueName" t="s"/>
    <k n="Volume"/>
    <k n="Year incorporated"/>
  </s>
  <s t="_error">
    <k n="errorType" t="i"/>
    <k n="field" t="s"/>
    <k n="subType" t="i"/>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propagated" t="b"/>
  </s>
  <s t="_sourceattribution">
    <k n="License" t="s"/>
    <k n="Source" t="r"/>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Exchange" t="s"/>
    <k n="Exchange abbreviation" t="s"/>
    <k n="High"/>
    <k n="Instrument type" t="s"/>
    <k n="Last trade time"/>
    <k n="LearnMoreOnLink" t="r"/>
    <k n="Low"/>
    <k n="Name" t="s"/>
    <k n="Open"/>
    <k n="Previous close"/>
    <k n="Price"/>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Change"/>
    <k n="Change (%)"/>
    <k n="Country/region" t="s"/>
    <k n="Currency" t="s"/>
    <k n="Instrument type" t="s"/>
    <k n="Last trade time"/>
    <k n="Last update time"/>
    <k n="LearnMoreOnLink" t="r"/>
    <k n="Name" t="s"/>
    <k n="Net assets"/>
    <k n="Previous close"/>
    <k n="Price"/>
    <k n="Rating"/>
    <k n="Return (1m)"/>
    <k n="Return (1w)"/>
    <k n="Return (1y)"/>
    <k n="Return (3m)"/>
    <k n="Return (3y)"/>
    <k n="Return (5y)"/>
    <k n="Return (YTD)"/>
    <k n="Ticker symbol" t="s"/>
    <k n="UniqueName"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Name" t="s"/>
    <k n="Official name" t="s"/>
    <k n="Open"/>
    <k n="P/E"/>
    <k n="Previous close"/>
    <k n="Price"/>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Name" t="s"/>
    <k n="Official name" t="s"/>
    <k n="Open"/>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Name" t="s"/>
    <k n="Official name" t="s"/>
    <k n="Open"/>
    <k n="P/E"/>
    <k n="Previous close"/>
    <k n="Price"/>
    <k n="Price (Extended hours)"/>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Exchange" t="s"/>
    <k n="Exchange abbreviation" t="s"/>
    <k n="High"/>
    <k n="Instrument type" t="s"/>
    <k n="Last trade time"/>
    <k n="LearnMoreOnLink" t="r"/>
    <k n="Low"/>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strument type" t="s"/>
    <k n="Last trade time"/>
    <k n="LearnMoreOnLink" t="r"/>
    <k n="Low"/>
    <k n="Name" t="s"/>
    <k n="Official name" t="s"/>
    <k n="Open"/>
    <k n="Previous close"/>
    <k n="Price"/>
    <k n="Price (Extended hours)"/>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Name" t="s"/>
    <k n="Official name" t="s"/>
    <k n="Open"/>
    <k n="P/E"/>
    <k n="Previous close"/>
    <k n="Price"/>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Beta"/>
    <k n="Change"/>
    <k n="Change (%)"/>
    <k n="Currency" t="s"/>
    <k n="Description" t="s"/>
    <k n="Employees"/>
    <k n="Exchange" t="s"/>
    <k n="Exchange abbreviation" t="s"/>
    <k n="ExchangeID" t="s"/>
    <k n="Headquarters" t="s"/>
    <k n="High"/>
    <k n="Industry" t="s"/>
    <k n="Instrument type" t="s"/>
    <k n="Last trade time"/>
    <k n="LearnMoreOnLink" t="r"/>
    <k n="Low"/>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earnMoreOnLink" t="r"/>
    <k n="Low"/>
    <k n="Name" t="s"/>
    <k n="Official name" t="s"/>
    <k n="Open"/>
    <k n="Previous close"/>
    <k n="Price"/>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Name" t="s"/>
    <k n="Official name" t="s"/>
    <k n="Open"/>
    <k n="P/E"/>
    <k n="Previous close"/>
    <k n="Price"/>
    <k n="Ticker symbol" t="s"/>
    <k n="UniqueName" t="s"/>
    <k n="Volume"/>
  </s>
  <s t="_linkedentitycore">
    <k n="%EntityCulture" t="s"/>
    <k n="%EntityId" t="s"/>
    <k n="%EntityServiceId"/>
    <k n="%IsRefreshable" t="b"/>
    <k n="%ProviderInfo" t="s"/>
    <k n="_Display" t="spb"/>
    <k n="_DisplayString" t="s"/>
    <k n="_Flags" t="spb"/>
    <k n="_Format" t="spb"/>
    <k n="_Icon" t="s"/>
    <k n="_SubLabel" t="spb"/>
    <k n="Beta"/>
    <k n="Change"/>
    <k n="Change (%)"/>
    <k n="Currency" t="s"/>
    <k n="Description" t="s"/>
    <k n="Employees"/>
    <k n="Exchange" t="s"/>
    <k n="Exchange abbreviation" t="s"/>
    <k n="ExchangeID" t="s"/>
    <k n="Headquarters" t="s"/>
    <k n="High"/>
    <k n="Industry" t="s"/>
    <k n="Instrument type" t="s"/>
    <k n="Last trade time"/>
    <k n="LearnMoreOnLink" t="r"/>
    <k n="Low"/>
    <k n="Name" t="s"/>
    <k n="Official name" t="s"/>
    <k n="Open"/>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mage" t="r"/>
    <k n="Instrument type" t="s"/>
    <k n="Last trade time"/>
    <k n="LearnMoreOnLink" t="r"/>
    <k n="Low"/>
    <k n="Name" t="s"/>
    <k n="Official name" t="s"/>
    <k n="Open"/>
    <k n="Previous close"/>
    <k n="Price"/>
    <k n="Price (Extended hours)"/>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Name" t="s"/>
    <k n="Official name" t="s"/>
    <k n="Open"/>
    <k n="Previous close"/>
    <k n="Price"/>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strument type" t="s"/>
    <k n="Last trade time"/>
    <k n="LearnMoreOnLink" t="r"/>
    <k n="Low"/>
    <k n="Name" t="s"/>
    <k n="Official name" t="s"/>
    <k n="Open"/>
    <k n="Previous close"/>
    <k n="Price"/>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mployees"/>
    <k n="Exchange" t="s"/>
    <k n="Exchange abbreviation" t="s"/>
    <k n="ExchangeID" t="s"/>
    <k n="Headquarters" t="s"/>
    <k n="High"/>
    <k n="Industry" t="s"/>
    <k n="Instrument type" t="s"/>
    <k n="Last trade time"/>
    <k n="LearnMoreOnLink" t="r"/>
    <k n="Low"/>
    <k n="Name" t="s"/>
    <k n="Official name" t="s"/>
    <k n="Open"/>
    <k n="P/E"/>
    <k n="Previous close"/>
    <k n="Price"/>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Price (Extended hours)"/>
    <k n="Shares outstanding"/>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s>
  <s t="_linkedentitycore">
    <k n="%EntityCulture" t="s"/>
    <k n="%EntityId" t="s"/>
    <k n="%EntityServiceId"/>
    <k n="%IsRefreshable" t="b"/>
    <k n="%ProviderInfo" t="s"/>
    <k n="_Display" t="spb"/>
    <k n="_DisplayString" t="s"/>
    <k n="_Flags" t="spb"/>
    <k n="_Format" t="spb"/>
    <k n="_Icon" t="s"/>
    <k n="Beta"/>
    <k n="Currency" t="s"/>
    <k n="Description" t="s"/>
    <k n="Employees"/>
    <k n="Exchange" t="s"/>
    <k n="Exchange abbreviation" t="s"/>
    <k n="ExchangeID" t="s"/>
    <k n="Headquarters" t="s"/>
    <k n="Industry" t="s"/>
    <k n="Instrument type" t="s"/>
    <k n="LearnMoreOnLink" t="r"/>
    <k n="Name" t="s"/>
    <k n="Official name" t="s"/>
    <k n="Shares outstanding"/>
    <k n="Ticker symbol" t="s"/>
    <k n="UniqueName" t="s"/>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Price (Extended hours)"/>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Price (Extended hours)"/>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Ticker symbol" t="s"/>
    <k n="UniqueName" t="s"/>
    <k n="Volume"/>
    <k n="Volume average"/>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Price (Extended hours)"/>
    <k n="Shares outstanding"/>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Change"/>
    <k n="Change (%)"/>
    <k n="Currency" t="s"/>
    <k n="Description" t="s"/>
    <k n="Exchange" t="s"/>
    <k n="Exchange abbreviation" t="s"/>
    <k n="ExchangeID" t="s"/>
    <k n="Headquarters" t="s"/>
    <k n="High"/>
    <k n="Instrument type" t="s"/>
    <k n="Last trade time"/>
    <k n="LearnMoreOnLink" t="r"/>
    <k n="Low"/>
    <k n="Name" t="s"/>
    <k n="Official name" t="s"/>
    <k n="Open"/>
    <k n="Previous close"/>
    <k n="Price"/>
    <k n="Price (Extended hours)"/>
    <k n="Ticker symbol" t="s"/>
    <k n="UniqueName" t="s"/>
    <k n="Volume"/>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Year incorporated"/>
  </s>
</rvStructures>
</file>

<file path=xl/richData/rdsupportingpropertybag.xml><?xml version="1.0" encoding="utf-8"?>
<supportingPropertyBags xmlns="http://schemas.microsoft.com/office/spreadsheetml/2017/richdata2">
  <spbArrays count="75">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Beta</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_Flags</v>
      <v t="s">UniqueName</v>
      <v t="s">_DisplayString</v>
      <v t="s">LearnMoreOnLink</v>
      <v t="s">Image</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Image</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1">
      <v t="s">%EntityServiceId</v>
      <v t="s">_Format</v>
      <v t="s">%IsRefreshable</v>
      <v t="s">%EntityCulture</v>
      <v t="s">%EntityId</v>
      <v t="s">_Icon</v>
      <v t="s">_Display</v>
      <v t="s">Name</v>
      <v t="s">_SubLabel</v>
      <v t="s">Price</v>
      <v t="s">Exchange</v>
      <v t="s">Last trade time</v>
      <v t="s">Ticker symbol</v>
      <v t="s">Exchange abbreviation</v>
      <v t="s">Change</v>
      <v t="s">Change (%)</v>
      <v t="s">Currency</v>
      <v t="s">Previous close</v>
      <v t="s">Open</v>
      <v t="s">High</v>
      <v t="s">Low</v>
      <v t="s">52 week high</v>
      <v t="s">52 week low</v>
      <v t="s">Volume</v>
      <v t="s">Volume average</v>
      <v t="s">Instrument type</v>
      <v t="s">_Flags</v>
      <v t="s">UniqueName</v>
      <v t="s">_DisplayString</v>
      <v t="s">LearnMoreOnLink</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33">
      <v t="s">%EntityServiceId</v>
      <v t="s">_Format</v>
      <v t="s">%IsRefreshable</v>
      <v t="s">%EntityCulture</v>
      <v t="s">%EntityId</v>
      <v t="s">_Icon</v>
      <v t="s">_Display</v>
      <v t="s">Name</v>
      <v t="s">Price</v>
      <v t="s">Ticker symbol</v>
      <v t="s">Country/region</v>
      <v t="s">_SubLabel</v>
      <v t="s">Change</v>
      <v t="s">Change (%)</v>
      <v t="s">Rating</v>
      <v t="s">Previous close</v>
      <v t="s">Return (YTD)</v>
      <v t="s">Return (1w)</v>
      <v t="s">Return (1m)</v>
      <v t="s">Return (3m)</v>
      <v t="s">Return (1y)</v>
      <v t="s">Return (3y)</v>
      <v t="s">Return (5y)</v>
      <v t="s">Net assets</v>
      <v t="s">Last trade time</v>
      <v t="s">_Flags</v>
      <v t="s">Last update time</v>
      <v t="s">Instrument type</v>
      <v t="s">Currency</v>
      <v t="s">UniqueName</v>
      <v t="s">_DisplayString</v>
      <v t="s">LearnMoreOnLink</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Beta</v>
      <v t="s">P/E</v>
      <v t="s">Shares outstanding</v>
      <v t="s">Description</v>
      <v t="s">Employees</v>
      <v t="s">Headquarters</v>
      <v t="s">Industry</v>
      <v t="s">Instrument type</v>
      <v t="s">Year incorporated</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Image</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Beta</v>
      <v t="s">P/E</v>
      <v t="s">Shares outstanding</v>
      <v t="s">Description</v>
      <v t="s">Employees</v>
      <v t="s">Headquarters</v>
      <v t="s">Industry</v>
      <v t="s">Instrument type</v>
      <v t="s">_Flags</v>
      <v t="s">UniqueName</v>
      <v t="s">_DisplayString</v>
      <v t="s">LearnMoreOnLink</v>
      <v t="s">Image</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Beta</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P/E</v>
      <v t="s">Description</v>
      <v t="s">Employees</v>
      <v t="s">Headquarters</v>
      <v t="s">Industry</v>
      <v t="s">Instrument type</v>
      <v t="s">Year incorporated</v>
      <v t="s">_Flags</v>
      <v t="s">UniqueName</v>
      <v t="s">_DisplayString</v>
      <v t="s">LearnMoreOnLink</v>
      <v t="s">ExchangeID</v>
      <v t="s">%ProviderInfo</v>
    </a>
    <a count="34">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Instrument type</v>
      <v t="s">_Flags</v>
      <v t="s">UniqueName</v>
      <v t="s">_DisplayString</v>
      <v t="s">LearnMoreOnLink</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Employees</v>
      <v t="s">Headquarters</v>
      <v t="s">Industry</v>
      <v t="s">Instrument type</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Headquarters</v>
      <v t="s">Industry</v>
      <v t="s">Instrument type</v>
      <v t="s">Year incorporated</v>
      <v t="s">_Flags</v>
      <v t="s">UniqueName</v>
      <v t="s">_DisplayString</v>
      <v t="s">LearnMoreOnLink</v>
      <v t="s">ExchangeID</v>
      <v t="s">%ProviderInfo</v>
    </a>
    <a count="37">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Description</v>
      <v t="s">Headquarters</v>
      <v t="s">Instrument type</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Beta</v>
      <v t="s">P/E</v>
      <v t="s">Shares outstanding</v>
      <v t="s">Description</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Beta</v>
      <v t="s">P/E</v>
      <v t="s">Shares outstanding</v>
      <v t="s">Description</v>
      <v t="s">Employees</v>
      <v t="s">Headquarters</v>
      <v t="s">Industry</v>
      <v t="s">Instrument type</v>
      <v t="s">_Flags</v>
      <v t="s">UniqueName</v>
      <v t="s">_DisplayString</v>
      <v t="s">LearnMoreOnLink</v>
      <v t="s">ExchangeID</v>
      <v t="s">%ProviderInfo</v>
    </a>
    <a count="38">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Beta</v>
      <v t="s">P/E</v>
      <v t="s">Shares outstanding</v>
      <v t="s">Description</v>
      <v t="s">Employees</v>
      <v t="s">Headquarters</v>
      <v t="s">Industry</v>
      <v t="s">Instrument type</v>
      <v t="s">Year incorporated</v>
      <v t="s">_Flags</v>
      <v t="s">UniqueName</v>
      <v t="s">_DisplayString</v>
      <v t="s">LearnMoreOnLink</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Shares outstanding</v>
      <v t="s">Description</v>
      <v t="s">Employees</v>
      <v t="s">Headquarters</v>
      <v t="s">Industry</v>
      <v t="s">Instrument type</v>
      <v t="s">_Flags</v>
      <v t="s">UniqueName</v>
      <v t="s">_DisplayString</v>
      <v t="s">LearnMoreOnLink</v>
      <v t="s">ExchangeID</v>
      <v t="s">%ProviderInfo</v>
    </a>
    <a count="36">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Description</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Description</v>
      <v t="s">Employees</v>
      <v t="s">Headquarters</v>
      <v t="s">Industry</v>
      <v t="s">Instrument type</v>
      <v t="s">Year incorporated</v>
      <v t="s">_Flags</v>
      <v t="s">UniqueName</v>
      <v t="s">_DisplayString</v>
      <v t="s">LearnMoreOnLink</v>
      <v t="s">ExchangeID</v>
      <v t="s">%ProviderInfo</v>
    </a>
    <a count="38">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Beta</v>
      <v t="s">P/E</v>
      <v t="s">Description</v>
      <v t="s">Employees</v>
      <v t="s">Headquarters</v>
      <v t="s">Industry</v>
      <v t="s">Instrument type</v>
      <v t="s">_Flags</v>
      <v t="s">UniqueName</v>
      <v t="s">_DisplayString</v>
      <v t="s">LearnMoreOnLink</v>
      <v t="s">ExchangeID</v>
      <v t="s">%ProviderInfo</v>
    </a>
    <a count="37">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Beta</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Description</v>
      <v t="s">Employees</v>
      <v t="s">Headquarters</v>
      <v t="s">Industry</v>
      <v t="s">Instrument type</v>
      <v t="s">_Flags</v>
      <v t="s">UniqueName</v>
      <v t="s">_DisplayString</v>
      <v t="s">LearnMoreOnLink</v>
      <v t="s">ExchangeID</v>
      <v t="s">%ProviderInfo</v>
    </a>
    <a count="40">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P/E</v>
      <v t="s">Shares outstanding</v>
      <v t="s">Description</v>
      <v t="s">Employees</v>
      <v t="s">Headquarters</v>
      <v t="s">Industry</v>
      <v t="s">Instrument type</v>
      <v t="s">_Flags</v>
      <v t="s">UniqueName</v>
      <v t="s">_DisplayString</v>
      <v t="s">LearnMoreOnLink</v>
      <v t="s">Image</v>
      <v t="s">ExchangeID</v>
      <v t="s">%ProviderInfo</v>
    </a>
    <a count="38">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Description</v>
      <v t="s">Headquarters</v>
      <v t="s">Instrument type</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38">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Beta</v>
      <v t="s">Shares outstanding</v>
      <v t="s">Description</v>
      <v t="s">Employees</v>
      <v t="s">Headquarters</v>
      <v t="s">Industry</v>
      <v t="s">Instrument type</v>
      <v t="s">_Flags</v>
      <v t="s">UniqueName</v>
      <v t="s">_DisplayString</v>
      <v t="s">LearnMoreOnLink</v>
      <v t="s">ExchangeID</v>
      <v t="s">%ProviderInfo</v>
    </a>
    <a count="34">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Description</v>
      <v t="s">Headquarters</v>
      <v t="s">Instrument type</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_Flags</v>
      <v t="s">UniqueName</v>
      <v t="s">_DisplayString</v>
      <v t="s">LearnMoreOnLink</v>
      <v t="s">Image</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38">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P/E</v>
      <v t="s">Shares outstanding</v>
      <v t="s">Description</v>
      <v t="s">Employees</v>
      <v t="s">Headquarters</v>
      <v t="s">Industry</v>
      <v t="s">Instrument type</v>
      <v t="s">_Flags</v>
      <v t="s">UniqueName</v>
      <v t="s">_DisplayString</v>
      <v t="s">LearnMoreOnLink</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Headquarters</v>
      <v t="s">Industry</v>
      <v t="s">Instrument type</v>
      <v t="s">_Flags</v>
      <v t="s">UniqueName</v>
      <v t="s">_DisplayString</v>
      <v t="s">LearnMoreOnLink</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Description</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Shares outstanding</v>
      <v t="s">Description</v>
      <v t="s">Employees</v>
      <v t="s">Headquarters</v>
      <v t="s">Industry</v>
      <v t="s">Instrument type</v>
      <v t="s">_Flags</v>
      <v t="s">UniqueName</v>
      <v t="s">_DisplayString</v>
      <v t="s">LearnMoreOnLink</v>
      <v t="s">Image</v>
      <v t="s">ExchangeID</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P/E</v>
      <v t="s">Shares outstanding</v>
      <v t="s">Description</v>
      <v t="s">Employees</v>
      <v t="s">Headquarters</v>
      <v t="s">Industry</v>
      <v t="s">Instrument type</v>
      <v t="s">_Flags</v>
      <v t="s">UniqueName</v>
      <v t="s">_DisplayString</v>
      <v t="s">LearnMoreOnLink</v>
      <v t="s">ExchangeID</v>
      <v t="s">%ProviderInfo</v>
    </a>
    <a count="27">
      <v t="s">%EntityServiceId</v>
      <v t="s">_Format</v>
      <v t="s">%IsRefreshable</v>
      <v t="s">%EntityCulture</v>
      <v t="s">%EntityId</v>
      <v t="s">_Icon</v>
      <v t="s">_Display</v>
      <v t="s">Name</v>
      <v t="s">Exchange</v>
      <v t="s">Official name</v>
      <v t="s">Ticker symbol</v>
      <v t="s">Exchange abbreviation</v>
      <v t="s">Currency</v>
      <v t="s">Beta</v>
      <v t="s">Shares outstanding</v>
      <v t="s">Description</v>
      <v t="s">Employees</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Description</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Shares outstanding</v>
      <v t="s">Description</v>
      <v t="s">Employees</v>
      <v t="s">Headquarters</v>
      <v t="s">Industry</v>
      <v t="s">Instrument type</v>
      <v t="s">Year incorporated</v>
      <v t="s">_Flags</v>
      <v t="s">UniqueName</v>
      <v t="s">_DisplayString</v>
      <v t="s">LearnMoreOnLink</v>
      <v t="s">Image</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Shares outstanding</v>
      <v t="s">Description</v>
      <v t="s">Employees</v>
      <v t="s">Headquarters</v>
      <v t="s">Industry</v>
      <v t="s">Instrument type</v>
      <v t="s">_Flags</v>
      <v t="s">UniqueName</v>
      <v t="s">_DisplayString</v>
      <v t="s">LearnMoreOnLink</v>
      <v t="s">Image</v>
      <v t="s">ExchangeID</v>
      <v t="s">%ProviderInfo</v>
    </a>
    <a count="41">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Description</v>
      <v t="s">Headquarters</v>
      <v t="s">Industry</v>
      <v t="s">Instrument type</v>
      <v t="s">_Flags</v>
      <v t="s">UniqueName</v>
      <v t="s">_DisplayString</v>
      <v t="s">LearnMoreOnLink</v>
      <v t="s">ExchangeID</v>
      <v t="s">%ProviderInfo</v>
    </a>
    <a count="41">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_Flags</v>
      <v t="s">UniqueName</v>
      <v t="s">_DisplayString</v>
      <v t="s">LearnMoreOnLink</v>
      <v t="s">Image</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P/E</v>
      <v t="s">Shares outstanding</v>
      <v t="s">Description</v>
      <v t="s">Headquarters</v>
      <v t="s">Industry</v>
      <v t="s">Instrument type</v>
      <v t="s">Year incorporated</v>
      <v t="s">_Flags</v>
      <v t="s">UniqueName</v>
      <v t="s">_DisplayString</v>
      <v t="s">LearnMoreOnLink</v>
      <v t="s">ExchangeID</v>
      <v t="s">%ProviderInfo</v>
    </a>
    <a count="3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Description</v>
      <v t="s">Headquarters</v>
      <v t="s">Instrument type</v>
      <v t="s">_Flags</v>
      <v t="s">UniqueName</v>
      <v t="s">_DisplayString</v>
      <v t="s">LearnMoreOnLink</v>
      <v t="s">ExchangeID</v>
      <v t="s">%ProviderInfo</v>
    </a>
    <a count="42">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v>
      <v t="s">Currency</v>
      <v t="s">Previous close</v>
      <v t="s">Open</v>
      <v t="s">High</v>
      <v t="s">Low</v>
      <v t="s">52 week high</v>
      <v t="s">52 week low</v>
      <v t="s">Volume</v>
      <v t="s">Market cap</v>
      <v t="s">Beta</v>
      <v t="s">Shares outstanding</v>
      <v t="s">Description</v>
      <v t="s">Employees</v>
      <v t="s">Headquarters</v>
      <v t="s">Industry</v>
      <v t="s">Instrument type</v>
      <v t="s">Year incorporated</v>
      <v t="s">_Flags</v>
      <v t="s">UniqueName</v>
      <v t="s">_DisplayString</v>
      <v t="s">LearnMoreOnLink</v>
      <v t="s">ExchangeID</v>
      <v t="s">%ProviderInfo</v>
    </a>
  </spbArrays>
  <spbData count="280">
    <spb s="0">
      <v>0</v>
      <v>Name</v>
      <v>LearnMoreOnLink</v>
    </spb>
    <spb s="1">
      <v>0</v>
      <v>0</v>
    </spb>
    <spb s="2">
      <v>0</v>
      <v>0</v>
      <v>0</v>
    </spb>
    <spb s="3">
      <v>1</v>
      <v>2</v>
      <v>2</v>
      <v>2</v>
      <v>2</v>
    </spb>
    <spb s="4">
      <v>1</v>
      <v>2</v>
      <v>2</v>
      <v>1</v>
      <v>3</v>
      <v>1</v>
      <v>4</v>
      <v>1</v>
      <v>1</v>
      <v>5</v>
      <v>5</v>
      <v>6</v>
      <v>7</v>
      <v>1</v>
      <v>1</v>
      <v>1</v>
      <v>5</v>
      <v>8</v>
      <v>9</v>
      <v>10</v>
      <v>11</v>
      <v>5</v>
    </spb>
    <spb s="5">
      <v>Delayed 15 minutes</v>
      <v>from previous close</v>
      <v>from previous close</v>
      <v>Source: Nasdaq</v>
      <v>GMT</v>
    </spb>
    <spb s="6">
      <v>Powered by Refinitiv</v>
    </spb>
    <spb s="0">
      <v>1</v>
      <v>Name</v>
      <v>LearnMoreOnLink</v>
    </spb>
    <spb s="7">
      <v>2</v>
      <v>2</v>
      <v>2</v>
      <v>2</v>
    </spb>
    <spb s="8">
      <v>1</v>
      <v>2</v>
      <v>2</v>
      <v>1</v>
      <v>3</v>
      <v>1</v>
      <v>1</v>
      <v>1</v>
      <v>5</v>
      <v>5</v>
      <v>6</v>
      <v>7</v>
      <v>1</v>
      <v>1</v>
      <v>1</v>
      <v>5</v>
      <v>8</v>
      <v>9</v>
      <v>10</v>
      <v>11</v>
      <v>5</v>
    </spb>
    <spb s="0">
      <v>2</v>
      <v>Name</v>
      <v>LearnMoreOnLink</v>
    </spb>
    <spb s="9">
      <v>1</v>
      <v>2</v>
      <v>1</v>
      <v>3</v>
      <v>1</v>
      <v>1</v>
      <v>1</v>
      <v>5</v>
      <v>5</v>
      <v>6</v>
      <v>1</v>
      <v>1</v>
      <v>1</v>
      <v>8</v>
      <v>9</v>
      <v>10</v>
      <v>11</v>
      <v>5</v>
    </spb>
    <spb s="10">
      <v>Delayed 15 minutes</v>
      <v>from previous close</v>
      <v>from previous close</v>
      <v>GMT</v>
    </spb>
    <spb s="0">
      <v>3</v>
      <v>Name</v>
      <v>LearnMoreOnLink</v>
    </spb>
    <spb s="11">
      <v>12</v>
      <v>2</v>
      <v>2</v>
      <v>12</v>
      <v>3</v>
      <v>12</v>
      <v>12</v>
      <v>12</v>
      <v>5</v>
      <v>5</v>
      <v>6</v>
      <v>13</v>
      <v>12</v>
      <v>12</v>
      <v>12</v>
      <v>8</v>
      <v>9</v>
      <v>10</v>
      <v>11</v>
      <v>5</v>
    </spb>
    <spb s="5">
      <v>Delayed 15 minutes</v>
      <v>from previous close</v>
      <v>from previous close</v>
      <v>LSE</v>
      <v>GMT</v>
    </spb>
    <spb s="0">
      <v>4</v>
      <v>Name</v>
      <v>LearnMoreOnLink</v>
    </spb>
    <spb s="12">
      <v>14</v>
      <v>2</v>
      <v>2</v>
      <v>14</v>
      <v>3</v>
      <v>14</v>
      <v>14</v>
      <v>14</v>
      <v>5</v>
      <v>5</v>
      <v>6</v>
      <v>15</v>
      <v>14</v>
      <v>14</v>
      <v>14</v>
      <v>8</v>
      <v>9</v>
      <v>11</v>
      <v>5</v>
    </spb>
    <spb s="5">
      <v>Delayed 15 minutes</v>
      <v>from previous close</v>
      <v>from previous close</v>
      <v>Source: Nasdaq Nordic</v>
      <v>GMT</v>
    </spb>
    <spb s="0">
      <v>5</v>
      <v>Name</v>
      <v>LearnMoreOnLink</v>
    </spb>
    <spb s="13">
      <v>16</v>
      <v>2</v>
      <v>16</v>
      <v>3</v>
      <v>16</v>
      <v>16</v>
      <v>16</v>
      <v>5</v>
      <v>5</v>
      <v>6</v>
      <v>15</v>
      <v>16</v>
      <v>16</v>
      <v>16</v>
      <v>8</v>
      <v>9</v>
      <v>11</v>
      <v>5</v>
    </spb>
    <spb s="10">
      <v>Delayed 20 minutes</v>
      <v>from previous close</v>
      <v>from previous close</v>
      <v>GMT</v>
    </spb>
    <spb s="0">
      <v>6</v>
      <v>Name</v>
      <v>LearnMoreOnLink</v>
    </spb>
    <spb s="14">
      <v>1</v>
      <v>2</v>
      <v>1</v>
      <v>3</v>
      <v>1</v>
      <v>4</v>
      <v>1</v>
      <v>1</v>
      <v>5</v>
      <v>5</v>
      <v>6</v>
      <v>7</v>
      <v>1</v>
      <v>1</v>
      <v>1</v>
      <v>5</v>
      <v>8</v>
      <v>9</v>
      <v>10</v>
      <v>11</v>
      <v>5</v>
    </spb>
    <spb s="5">
      <v>Real-Time Nasdaq Last Sale</v>
      <v>from previous close</v>
      <v>from previous close</v>
      <v>Source: Nasdaq Last Sale</v>
      <v>GMT</v>
    </spb>
    <spb s="4">
      <v>1</v>
      <v>2</v>
      <v>2</v>
      <v>1</v>
      <v>3</v>
      <v>1</v>
      <v>4</v>
      <v>1</v>
      <v>1</v>
      <v>5</v>
      <v>5</v>
      <v>6</v>
      <v>7</v>
      <v>1</v>
      <v>1</v>
      <v>1</v>
      <v>5</v>
      <v>17</v>
      <v>9</v>
      <v>10</v>
      <v>11</v>
      <v>5</v>
    </spb>
    <spb s="8">
      <v>1</v>
      <v>2</v>
      <v>2</v>
      <v>1</v>
      <v>3</v>
      <v>1</v>
      <v>1</v>
      <v>1</v>
      <v>5</v>
      <v>5</v>
      <v>6</v>
      <v>18</v>
      <v>1</v>
      <v>1</v>
      <v>1</v>
      <v>5</v>
      <v>8</v>
      <v>9</v>
      <v>10</v>
      <v>11</v>
      <v>5</v>
    </spb>
    <spb s="11">
      <v>19</v>
      <v>2</v>
      <v>2</v>
      <v>19</v>
      <v>3</v>
      <v>19</v>
      <v>19</v>
      <v>19</v>
      <v>5</v>
      <v>5</v>
      <v>6</v>
      <v>15</v>
      <v>19</v>
      <v>19</v>
      <v>19</v>
      <v>8</v>
      <v>9</v>
      <v>10</v>
      <v>11</v>
      <v>5</v>
    </spb>
    <spb s="4">
      <v>1</v>
      <v>2</v>
      <v>2</v>
      <v>1</v>
      <v>3</v>
      <v>1</v>
      <v>4</v>
      <v>1</v>
      <v>1</v>
      <v>5</v>
      <v>5</v>
      <v>6</v>
      <v>13</v>
      <v>1</v>
      <v>1</v>
      <v>1</v>
      <v>5</v>
      <v>8</v>
      <v>9</v>
      <v>10</v>
      <v>11</v>
      <v>5</v>
    </spb>
    <spb s="0">
      <v>7</v>
      <v>Name</v>
      <v>LearnMoreOnLink</v>
    </spb>
    <spb s="15">
      <v>1</v>
      <v>1</v>
      <v>3</v>
      <v>1</v>
      <v>4</v>
      <v>1</v>
      <v>1</v>
      <v>5</v>
      <v>5</v>
      <v>6</v>
      <v>7</v>
      <v>1</v>
      <v>1</v>
      <v>1</v>
      <v>5</v>
      <v>8</v>
      <v>9</v>
      <v>10</v>
      <v>11</v>
      <v>5</v>
    </spb>
    <spb s="0">
      <v>8</v>
      <v>Name</v>
      <v>LearnMoreOnLink</v>
    </spb>
    <spb s="16">
      <v>19</v>
      <v>2</v>
      <v>2</v>
      <v>19</v>
      <v>3</v>
      <v>19</v>
      <v>4</v>
      <v>19</v>
      <v>19</v>
      <v>5</v>
      <v>5</v>
      <v>6</v>
      <v>20</v>
      <v>19</v>
      <v>19</v>
      <v>19</v>
      <v>8</v>
      <v>9</v>
      <v>10</v>
      <v>11</v>
      <v>5</v>
    </spb>
    <spb s="4">
      <v>1</v>
      <v>2</v>
      <v>2</v>
      <v>1</v>
      <v>3</v>
      <v>1</v>
      <v>4</v>
      <v>1</v>
      <v>1</v>
      <v>5</v>
      <v>5</v>
      <v>6</v>
      <v>15</v>
      <v>1</v>
      <v>1</v>
      <v>1</v>
      <v>5</v>
      <v>8</v>
      <v>9</v>
      <v>10</v>
      <v>11</v>
      <v>5</v>
    </spb>
    <spb s="0">
      <v>9</v>
      <v>Name</v>
      <v>LearnMoreOnLink</v>
    </spb>
    <spb s="17">
      <v>19</v>
      <v>2</v>
      <v>2</v>
      <v>19</v>
      <v>3</v>
      <v>19</v>
      <v>4</v>
      <v>19</v>
      <v>19</v>
      <v>5</v>
      <v>5</v>
      <v>6</v>
      <v>15</v>
      <v>19</v>
      <v>19</v>
      <v>19</v>
      <v>8</v>
      <v>9</v>
      <v>11</v>
      <v>5</v>
    </spb>
    <spb s="12">
      <v>19</v>
      <v>2</v>
      <v>2</v>
      <v>19</v>
      <v>3</v>
      <v>19</v>
      <v>19</v>
      <v>19</v>
      <v>5</v>
      <v>5</v>
      <v>6</v>
      <v>15</v>
      <v>19</v>
      <v>19</v>
      <v>19</v>
      <v>8</v>
      <v>9</v>
      <v>11</v>
      <v>5</v>
    </spb>
    <spb s="5">
      <v>Delayed 15 minutes</v>
      <v>from previous close</v>
      <v>from previous close</v>
      <v>Borsa Italia</v>
      <v>GMT</v>
    </spb>
    <spb s="0">
      <v>10</v>
      <v>Name</v>
      <v>LearnMoreOnLink</v>
    </spb>
    <spb s="18">
      <v>1</v>
      <v>2</v>
      <v>1</v>
      <v>3</v>
      <v>1</v>
      <v>1</v>
      <v>1</v>
      <v>5</v>
      <v>5</v>
      <v>6</v>
      <v>21</v>
      <v>1</v>
      <v>1</v>
      <v>1</v>
      <v>8</v>
      <v>9</v>
      <v>10</v>
      <v>11</v>
      <v>5</v>
    </spb>
    <spb s="19">
      <v>0</v>
      <v>Name</v>
    </spb>
    <spb s="20">
      <v>1</v>
      <v>2</v>
      <v>2</v>
      <v>2</v>
    </spb>
    <spb s="19">
      <v>11</v>
      <v>Name</v>
    </spb>
    <spb s="21">
      <v>1</v>
      <v>2</v>
      <v>2</v>
      <v>1</v>
      <v>3</v>
      <v>1</v>
      <v>4</v>
      <v>1</v>
      <v>1</v>
      <v>5</v>
      <v>5</v>
      <v>6</v>
      <v>18</v>
      <v>1</v>
      <v>1</v>
      <v>1</v>
      <v>5</v>
      <v>8</v>
      <v>9</v>
      <v>11</v>
      <v>5</v>
    </spb>
    <spb s="19">
      <v>1</v>
      <v>Name</v>
    </spb>
    <spb s="22">
      <v>2</v>
      <v>2</v>
      <v>2</v>
    </spb>
    <spb s="8">
      <v>1</v>
      <v>2</v>
      <v>2</v>
      <v>1</v>
      <v>3</v>
      <v>1</v>
      <v>1</v>
      <v>1</v>
      <v>5</v>
      <v>5</v>
      <v>6</v>
      <v>22</v>
      <v>1</v>
      <v>1</v>
      <v>1</v>
      <v>5</v>
      <v>17</v>
      <v>9</v>
      <v>10</v>
      <v>11</v>
      <v>5</v>
    </spb>
    <spb s="19">
      <v>12</v>
      <v>Name</v>
    </spb>
    <spb s="23">
      <v>1</v>
      <v>2</v>
      <v>1</v>
      <v>3</v>
      <v>1</v>
      <v>4</v>
      <v>1</v>
      <v>1</v>
      <v>5</v>
      <v>5</v>
      <v>6</v>
      <v>7</v>
      <v>1</v>
      <v>1</v>
      <v>1</v>
      <v>5</v>
      <v>8</v>
      <v>9</v>
      <v>10</v>
      <v>11</v>
      <v>5</v>
    </spb>
    <spb s="4">
      <v>1</v>
      <v>2</v>
      <v>2</v>
      <v>1</v>
      <v>3</v>
      <v>1</v>
      <v>4</v>
      <v>1</v>
      <v>1</v>
      <v>5</v>
      <v>5</v>
      <v>6</v>
      <v>23</v>
      <v>1</v>
      <v>1</v>
      <v>1</v>
      <v>5</v>
      <v>8</v>
      <v>9</v>
      <v>10</v>
      <v>11</v>
      <v>5</v>
    </spb>
    <spb s="19">
      <v>13</v>
      <v>Name</v>
    </spb>
    <spb s="24">
      <v>2</v>
      <v>2</v>
    </spb>
    <spb s="25">
      <v>1</v>
      <v>1</v>
      <v>3</v>
      <v>1</v>
      <v>1</v>
      <v>1</v>
      <v>5</v>
      <v>6</v>
      <v>1</v>
      <v>1</v>
      <v>1</v>
      <v>5</v>
      <v>8</v>
      <v>9</v>
      <v>11</v>
    </spb>
    <spb s="26">
      <v>Delayed 15 minutes</v>
      <v>from previous close</v>
      <v>Source: Nasdaq</v>
      <v>from previous close</v>
      <v>GMT</v>
    </spb>
    <spb s="19">
      <v>3</v>
      <v>Name</v>
    </spb>
    <spb s="11">
      <v>24</v>
      <v>2</v>
      <v>2</v>
      <v>24</v>
      <v>3</v>
      <v>24</v>
      <v>24</v>
      <v>24</v>
      <v>5</v>
      <v>5</v>
      <v>6</v>
      <v>25</v>
      <v>24</v>
      <v>24</v>
      <v>24</v>
      <v>8</v>
      <v>9</v>
      <v>10</v>
      <v>11</v>
      <v>5</v>
    </spb>
    <spb s="0">
      <v>14</v>
      <v>Name</v>
      <v>LearnMoreOnLink</v>
    </spb>
    <spb s="27">
      <v>1</v>
      <v>2</v>
      <v>2</v>
      <v>1</v>
      <v>3</v>
      <v>1</v>
      <v>1</v>
      <v>1</v>
      <v>5</v>
      <v>5</v>
      <v>6</v>
      <v>7</v>
      <v>1</v>
      <v>1</v>
      <v>1</v>
      <v>5</v>
      <v>8</v>
      <v>9</v>
      <v>10</v>
      <v>11</v>
      <v>5</v>
      <v>1</v>
      <v>1</v>
      <v>6</v>
    </spb>
    <spb s="28">
      <v>at close</v>
      <v>from previous close</v>
      <v>from previous close</v>
      <v>Source: Nasdaq</v>
      <v>GMT</v>
      <v>Delayed 15 minutes</v>
      <v>from close</v>
      <v>from close</v>
    </spb>
    <spb s="0">
      <v>15</v>
      <v>Name</v>
      <v>LearnMoreOnLink</v>
    </spb>
    <spb s="29">
      <v>1</v>
      <v>2</v>
      <v>1</v>
      <v>3</v>
      <v>1</v>
      <v>1</v>
      <v>1</v>
      <v>5</v>
      <v>5</v>
      <v>6</v>
      <v>7</v>
      <v>1</v>
      <v>1</v>
      <v>1</v>
      <v>5</v>
      <v>8</v>
      <v>9</v>
      <v>10</v>
      <v>11</v>
      <v>5</v>
      <v>1</v>
      <v>1</v>
      <v>6</v>
    </spb>
    <spb s="28">
      <v>at close</v>
      <v>from previous close</v>
      <v>from previous close</v>
      <v>Source: Nasdaq Last Sale</v>
      <v>GMT</v>
      <v>Real-Time Nasdaq Last Sale</v>
      <v>from close</v>
      <v>from close</v>
    </spb>
    <spb s="0">
      <v>16</v>
      <v>Name</v>
      <v>LearnMoreOnLink</v>
    </spb>
    <spb s="30">
      <v>2</v>
      <v>2</v>
      <v>2</v>
      <v>2</v>
    </spb>
    <spb s="31">
      <v>3</v>
      <v>26</v>
      <v>26</v>
      <v>5</v>
      <v>6</v>
      <v>27</v>
      <v>6</v>
      <v>6</v>
      <v>6</v>
      <v>6</v>
      <v>6</v>
      <v>6</v>
      <v>6</v>
      <v>26</v>
      <v>17</v>
      <v>9</v>
      <v>8</v>
      <v>11</v>
    </spb>
    <spb s="32">
      <v>from previous close</v>
      <v>from previous close</v>
      <v>GMT</v>
      <v>GMT</v>
    </spb>
    <spb s="0">
      <v>17</v>
      <v>Name</v>
      <v>LearnMoreOnLink</v>
    </spb>
    <spb s="33">
      <v>1</v>
      <v>2</v>
      <v>2</v>
      <v>1</v>
      <v>3</v>
      <v>1</v>
      <v>4</v>
      <v>1</v>
      <v>1</v>
      <v>5</v>
      <v>5</v>
      <v>6</v>
      <v>7</v>
      <v>1</v>
      <v>1</v>
      <v>1</v>
      <v>5</v>
      <v>8</v>
      <v>9</v>
      <v>10</v>
      <v>11</v>
      <v>5</v>
      <v>1</v>
      <v>1</v>
      <v>6</v>
    </spb>
    <spb s="0">
      <v>18</v>
      <v>Name</v>
      <v>LearnMoreOnLink</v>
    </spb>
    <spb s="34">
      <v>1</v>
      <v>2</v>
      <v>1</v>
      <v>3</v>
      <v>1</v>
      <v>4</v>
      <v>1</v>
      <v>1</v>
      <v>5</v>
      <v>5</v>
      <v>6</v>
      <v>7</v>
      <v>1</v>
      <v>1</v>
      <v>1</v>
      <v>5</v>
      <v>8</v>
      <v>9</v>
      <v>10</v>
      <v>11</v>
      <v>5</v>
      <v>1</v>
      <v>1</v>
      <v>6</v>
    </spb>
    <spb s="0">
      <v>19</v>
      <v>Name</v>
      <v>LearnMoreOnLink</v>
    </spb>
    <spb s="35">
      <v>19</v>
      <v>2</v>
      <v>2</v>
      <v>19</v>
      <v>3</v>
      <v>19</v>
      <v>4</v>
      <v>19</v>
      <v>19</v>
      <v>5</v>
      <v>5</v>
      <v>6</v>
      <v>19</v>
      <v>19</v>
      <v>19</v>
      <v>8</v>
      <v>9</v>
      <v>10</v>
      <v>11</v>
      <v>5</v>
    </spb>
    <spb s="0">
      <v>20</v>
      <v>Name</v>
      <v>LearnMoreOnLink</v>
    </spb>
    <spb s="36">
      <v>1</v>
      <v>2</v>
      <v>2</v>
      <v>1</v>
      <v>3</v>
      <v>1</v>
      <v>4</v>
      <v>1</v>
      <v>1</v>
      <v>5</v>
      <v>5</v>
      <v>6</v>
      <v>15</v>
      <v>1</v>
      <v>1</v>
      <v>1</v>
      <v>5</v>
      <v>8</v>
      <v>9</v>
      <v>11</v>
      <v>5</v>
      <v>1</v>
      <v>1</v>
      <v>6</v>
    </spb>
    <spb s="0">
      <v>21</v>
      <v>Name</v>
      <v>LearnMoreOnLink</v>
    </spb>
    <spb s="37">
      <v>28</v>
      <v>2</v>
      <v>28</v>
      <v>3</v>
      <v>28</v>
      <v>28</v>
      <v>28</v>
      <v>5</v>
      <v>5</v>
      <v>6</v>
      <v>18</v>
      <v>28</v>
      <v>28</v>
      <v>28</v>
      <v>8</v>
      <v>9</v>
      <v>10</v>
      <v>11</v>
    </spb>
    <spb s="0">
      <v>22</v>
      <v>Name</v>
      <v>LearnMoreOnLink</v>
    </spb>
    <spb s="38">
      <v>19</v>
      <v>2</v>
      <v>2</v>
      <v>19</v>
      <v>3</v>
      <v>19</v>
      <v>4</v>
      <v>19</v>
      <v>19</v>
      <v>5</v>
      <v>5</v>
      <v>6</v>
      <v>19</v>
      <v>19</v>
      <v>19</v>
      <v>8</v>
      <v>9</v>
      <v>11</v>
      <v>5</v>
    </spb>
    <spb s="0">
      <v>23</v>
      <v>Name</v>
      <v>LearnMoreOnLink</v>
    </spb>
    <spb s="39">
      <v>19</v>
      <v>2</v>
      <v>2</v>
      <v>19</v>
      <v>3</v>
      <v>19</v>
      <v>19</v>
      <v>19</v>
      <v>5</v>
      <v>5</v>
      <v>6</v>
      <v>21</v>
      <v>19</v>
      <v>8</v>
      <v>9</v>
      <v>10</v>
      <v>11</v>
      <v>5</v>
    </spb>
    <spb s="0">
      <v>24</v>
      <v>Name</v>
      <v>LearnMoreOnLink</v>
    </spb>
    <spb s="40">
      <v>19</v>
      <v>2</v>
      <v>19</v>
      <v>3</v>
      <v>19</v>
      <v>4</v>
      <v>19</v>
      <v>19</v>
      <v>5</v>
      <v>5</v>
      <v>6</v>
      <v>19</v>
      <v>19</v>
      <v>19</v>
      <v>8</v>
      <v>9</v>
      <v>10</v>
      <v>11</v>
      <v>5</v>
    </spb>
    <spb s="11">
      <v>29</v>
      <v>2</v>
      <v>2</v>
      <v>29</v>
      <v>3</v>
      <v>29</v>
      <v>29</v>
      <v>29</v>
      <v>5</v>
      <v>5</v>
      <v>6</v>
      <v>30</v>
      <v>29</v>
      <v>29</v>
      <v>29</v>
      <v>8</v>
      <v>9</v>
      <v>10</v>
      <v>11</v>
      <v>5</v>
    </spb>
    <spb s="5">
      <v>Delayed 20 minutes</v>
      <v>from previous close</v>
      <v>from previous close</v>
      <v>KSE</v>
      <v>GMT</v>
    </spb>
    <spb s="33">
      <v>1</v>
      <v>2</v>
      <v>2</v>
      <v>1</v>
      <v>3</v>
      <v>1</v>
      <v>4</v>
      <v>1</v>
      <v>1</v>
      <v>5</v>
      <v>5</v>
      <v>6</v>
      <v>7</v>
      <v>1</v>
      <v>1</v>
      <v>1</v>
      <v>5</v>
      <v>17</v>
      <v>9</v>
      <v>10</v>
      <v>11</v>
      <v>5</v>
      <v>1</v>
      <v>1</v>
      <v>6</v>
    </spb>
    <spb s="0">
      <v>25</v>
      <v>Name</v>
      <v>LearnMoreOnLink</v>
    </spb>
    <spb s="41">
      <v>1</v>
      <v>2</v>
      <v>1</v>
      <v>3</v>
      <v>1</v>
      <v>1</v>
      <v>1</v>
      <v>5</v>
      <v>5</v>
      <v>6</v>
      <v>31</v>
      <v>1</v>
      <v>1</v>
      <v>1</v>
      <v>8</v>
      <v>9</v>
      <v>10</v>
      <v>11</v>
      <v>5</v>
      <v>1</v>
      <v>1</v>
      <v>6</v>
    </spb>
    <spb s="42">
      <v>at close</v>
      <v>from previous close</v>
      <v>from previous close</v>
      <v>GMT</v>
      <v>Delayed 15 minutes</v>
      <v>from close</v>
      <v>from close</v>
    </spb>
    <spb s="0">
      <v>26</v>
      <v>Name</v>
      <v>LearnMoreOnLink</v>
    </spb>
    <spb s="43">
      <v>1</v>
      <v>2</v>
      <v>2</v>
      <v>1</v>
      <v>3</v>
      <v>1</v>
      <v>1</v>
      <v>1</v>
      <v>5</v>
      <v>5</v>
      <v>6</v>
      <v>1</v>
      <v>1</v>
      <v>1</v>
      <v>8</v>
      <v>9</v>
      <v>10</v>
      <v>11</v>
      <v>5</v>
    </spb>
    <spb s="33">
      <v>1</v>
      <v>2</v>
      <v>2</v>
      <v>1</v>
      <v>3</v>
      <v>1</v>
      <v>4</v>
      <v>1</v>
      <v>1</v>
      <v>5</v>
      <v>5</v>
      <v>6</v>
      <v>27</v>
      <v>1</v>
      <v>1</v>
      <v>1</v>
      <v>5</v>
      <v>8</v>
      <v>9</v>
      <v>10</v>
      <v>11</v>
      <v>5</v>
      <v>1</v>
      <v>1</v>
      <v>6</v>
    </spb>
    <spb s="0">
      <v>27</v>
      <v>Name</v>
      <v>LearnMoreOnLink</v>
    </spb>
    <spb s="44">
      <v>1</v>
      <v>2</v>
      <v>1</v>
      <v>3</v>
      <v>1</v>
      <v>1</v>
      <v>1</v>
      <v>5</v>
      <v>5</v>
      <v>6</v>
      <v>1</v>
      <v>1</v>
      <v>1</v>
      <v>5</v>
      <v>8</v>
      <v>9</v>
      <v>10</v>
      <v>11</v>
      <v>1</v>
      <v>1</v>
      <v>6</v>
    </spb>
    <spb s="0">
      <v>28</v>
      <v>Name</v>
      <v>LearnMoreOnLink</v>
    </spb>
    <spb s="45">
      <v>2</v>
      <v>2</v>
      <v>2</v>
    </spb>
    <spb s="46">
      <v>1</v>
      <v>1</v>
      <v>3</v>
      <v>1</v>
      <v>1</v>
      <v>1</v>
      <v>5</v>
      <v>6</v>
      <v>1</v>
      <v>1</v>
      <v>1</v>
      <v>5</v>
      <v>8</v>
      <v>9</v>
      <v>11</v>
      <v>1</v>
      <v>1</v>
      <v>6</v>
    </spb>
    <spb s="47">
      <v>at close</v>
      <v>from previous close</v>
      <v>Source: Nasdaq</v>
      <v>from previous close</v>
      <v>GMT</v>
      <v>Delayed 15 minutes</v>
      <v>from close</v>
      <v>from close</v>
    </spb>
    <spb s="0">
      <v>29</v>
      <v>Name</v>
      <v>LearnMoreOnLink</v>
    </spb>
    <spb s="48">
      <v>1</v>
      <v>1</v>
      <v>3</v>
      <v>1</v>
      <v>1</v>
      <v>1</v>
      <v>5</v>
      <v>5</v>
      <v>6</v>
      <v>22</v>
      <v>1</v>
      <v>1</v>
      <v>1</v>
      <v>5</v>
      <v>8</v>
      <v>9</v>
      <v>11</v>
      <v>5</v>
      <v>1</v>
      <v>1</v>
      <v>6</v>
    </spb>
    <spb s="18">
      <v>28</v>
      <v>2</v>
      <v>28</v>
      <v>3</v>
      <v>28</v>
      <v>28</v>
      <v>28</v>
      <v>5</v>
      <v>5</v>
      <v>6</v>
      <v>7</v>
      <v>28</v>
      <v>28</v>
      <v>28</v>
      <v>8</v>
      <v>9</v>
      <v>10</v>
      <v>11</v>
      <v>5</v>
    </spb>
    <spb s="0">
      <v>30</v>
      <v>Name</v>
      <v>LearnMoreOnLink</v>
    </spb>
    <spb s="49">
      <v>1</v>
      <v>2</v>
      <v>1</v>
      <v>3</v>
      <v>1</v>
      <v>1</v>
      <v>1</v>
      <v>5</v>
      <v>5</v>
      <v>6</v>
      <v>7</v>
      <v>1</v>
      <v>1</v>
      <v>1</v>
      <v>5</v>
      <v>8</v>
      <v>9</v>
      <v>10</v>
      <v>11</v>
      <v>5</v>
      <v>1</v>
      <v>1</v>
      <v>6</v>
    </spb>
    <spb s="35">
      <v>1</v>
      <v>2</v>
      <v>2</v>
      <v>1</v>
      <v>3</v>
      <v>1</v>
      <v>4</v>
      <v>1</v>
      <v>1</v>
      <v>5</v>
      <v>5</v>
      <v>6</v>
      <v>1</v>
      <v>1</v>
      <v>1</v>
      <v>8</v>
      <v>9</v>
      <v>10</v>
      <v>11</v>
      <v>5</v>
    </spb>
    <spb s="0">
      <v>31</v>
      <v>Name</v>
      <v>LearnMoreOnLink</v>
    </spb>
    <spb s="50">
      <v>1</v>
      <v>2</v>
      <v>1</v>
      <v>3</v>
      <v>1</v>
      <v>4</v>
      <v>1</v>
      <v>1</v>
      <v>5</v>
      <v>5</v>
      <v>6</v>
      <v>7</v>
      <v>1</v>
      <v>1</v>
      <v>1</v>
      <v>8</v>
      <v>9</v>
      <v>10</v>
      <v>11</v>
      <v>5</v>
    </spb>
    <spb s="50">
      <v>1</v>
      <v>2</v>
      <v>1</v>
      <v>3</v>
      <v>1</v>
      <v>4</v>
      <v>1</v>
      <v>1</v>
      <v>5</v>
      <v>5</v>
      <v>6</v>
      <v>32</v>
      <v>1</v>
      <v>1</v>
      <v>1</v>
      <v>8</v>
      <v>9</v>
      <v>10</v>
      <v>11</v>
      <v>5</v>
    </spb>
    <spb s="0">
      <v>32</v>
      <v>Name</v>
      <v>LearnMoreOnLink</v>
    </spb>
    <spb s="51">
      <v>1</v>
      <v>2</v>
      <v>1</v>
      <v>3</v>
      <v>1</v>
      <v>1</v>
      <v>1</v>
      <v>5</v>
      <v>6</v>
      <v>7</v>
      <v>1</v>
      <v>1</v>
      <v>1</v>
      <v>8</v>
      <v>9</v>
      <v>10</v>
      <v>11</v>
      <v>5</v>
    </spb>
    <spb s="0">
      <v>33</v>
      <v>Name</v>
      <v>LearnMoreOnLink</v>
    </spb>
    <spb s="52">
      <v>1</v>
      <v>1</v>
      <v>3</v>
      <v>1</v>
      <v>1</v>
      <v>1</v>
      <v>5</v>
      <v>6</v>
      <v>1</v>
      <v>1</v>
      <v>1</v>
      <v>8</v>
      <v>9</v>
      <v>11</v>
      <v>1</v>
      <v>1</v>
      <v>6</v>
    </spb>
    <spb s="40">
      <v>26</v>
      <v>2</v>
      <v>26</v>
      <v>3</v>
      <v>26</v>
      <v>4</v>
      <v>26</v>
      <v>26</v>
      <v>5</v>
      <v>5</v>
      <v>6</v>
      <v>26</v>
      <v>26</v>
      <v>26</v>
      <v>8</v>
      <v>9</v>
      <v>10</v>
      <v>11</v>
      <v>5</v>
    </spb>
    <spb s="10">
      <v>Delayed 30 minutes</v>
      <v>from previous close</v>
      <v>from previous close</v>
      <v>GMT</v>
    </spb>
    <spb s="11">
      <v>19</v>
      <v>2</v>
      <v>2</v>
      <v>19</v>
      <v>3</v>
      <v>19</v>
      <v>19</v>
      <v>19</v>
      <v>5</v>
      <v>5</v>
      <v>6</v>
      <v>7</v>
      <v>19</v>
      <v>19</v>
      <v>19</v>
      <v>8</v>
      <v>9</v>
      <v>10</v>
      <v>11</v>
      <v>5</v>
    </spb>
    <spb s="16">
      <v>19</v>
      <v>2</v>
      <v>2</v>
      <v>19</v>
      <v>3</v>
      <v>19</v>
      <v>4</v>
      <v>19</v>
      <v>19</v>
      <v>5</v>
      <v>5</v>
      <v>6</v>
      <v>7</v>
      <v>19</v>
      <v>19</v>
      <v>19</v>
      <v>8</v>
      <v>9</v>
      <v>10</v>
      <v>11</v>
      <v>5</v>
    </spb>
    <spb s="43">
      <v>19</v>
      <v>2</v>
      <v>2</v>
      <v>19</v>
      <v>3</v>
      <v>19</v>
      <v>19</v>
      <v>19</v>
      <v>5</v>
      <v>5</v>
      <v>6</v>
      <v>19</v>
      <v>19</v>
      <v>19</v>
      <v>8</v>
      <v>9</v>
      <v>10</v>
      <v>11</v>
      <v>5</v>
    </spb>
    <spb s="0">
      <v>34</v>
      <v>Name</v>
      <v>LearnMoreOnLink</v>
    </spb>
    <spb s="53">
      <v>19</v>
      <v>2</v>
      <v>2</v>
      <v>19</v>
      <v>3</v>
      <v>19</v>
      <v>19</v>
      <v>19</v>
      <v>5</v>
      <v>6</v>
      <v>19</v>
      <v>19</v>
      <v>19</v>
      <v>8</v>
      <v>9</v>
      <v>10</v>
      <v>11</v>
      <v>5</v>
    </spb>
    <spb s="39">
      <v>19</v>
      <v>2</v>
      <v>2</v>
      <v>19</v>
      <v>3</v>
      <v>19</v>
      <v>19</v>
      <v>19</v>
      <v>5</v>
      <v>5</v>
      <v>6</v>
      <v>7</v>
      <v>19</v>
      <v>8</v>
      <v>9</v>
      <v>10</v>
      <v>11</v>
      <v>5</v>
    </spb>
    <spb s="0">
      <v>35</v>
      <v>Name</v>
      <v>LearnMoreOnLink</v>
    </spb>
    <spb s="54">
      <v>19</v>
      <v>2</v>
      <v>2</v>
      <v>19</v>
      <v>3</v>
      <v>19</v>
      <v>19</v>
      <v>19</v>
      <v>5</v>
      <v>5</v>
      <v>6</v>
      <v>19</v>
      <v>19</v>
      <v>19</v>
      <v>8</v>
      <v>9</v>
      <v>11</v>
      <v>5</v>
    </spb>
    <spb s="0">
      <v>36</v>
      <v>Name</v>
      <v>LearnMoreOnLink</v>
    </spb>
    <spb s="55">
      <v>19</v>
      <v>2</v>
      <v>2</v>
      <v>19</v>
      <v>3</v>
      <v>19</v>
      <v>19</v>
      <v>19</v>
      <v>5</v>
      <v>5</v>
      <v>6</v>
      <v>19</v>
      <v>8</v>
      <v>9</v>
      <v>10</v>
      <v>11</v>
      <v>5</v>
    </spb>
    <spb s="27">
      <v>1</v>
      <v>2</v>
      <v>2</v>
      <v>1</v>
      <v>3</v>
      <v>1</v>
      <v>1</v>
      <v>1</v>
      <v>5</v>
      <v>5</v>
      <v>6</v>
      <v>7</v>
      <v>1</v>
      <v>1</v>
      <v>1</v>
      <v>5</v>
      <v>17</v>
      <v>9</v>
      <v>10</v>
      <v>11</v>
      <v>5</v>
      <v>1</v>
      <v>1</v>
      <v>6</v>
    </spb>
    <spb s="41">
      <v>1</v>
      <v>2</v>
      <v>1</v>
      <v>3</v>
      <v>1</v>
      <v>1</v>
      <v>1</v>
      <v>5</v>
      <v>5</v>
      <v>6</v>
      <v>21</v>
      <v>1</v>
      <v>1</v>
      <v>1</v>
      <v>8</v>
      <v>9</v>
      <v>10</v>
      <v>11</v>
      <v>5</v>
      <v>1</v>
      <v>1</v>
      <v>6</v>
    </spb>
    <spb s="0">
      <v>37</v>
      <v>Name</v>
      <v>LearnMoreOnLink</v>
    </spb>
    <spb s="56">
      <v>1</v>
      <v>2</v>
      <v>1</v>
      <v>3</v>
      <v>1</v>
      <v>4</v>
      <v>1</v>
      <v>1</v>
      <v>5</v>
      <v>5</v>
      <v>6</v>
      <v>7</v>
      <v>1</v>
      <v>1</v>
      <v>1</v>
      <v>5</v>
      <v>8</v>
      <v>9</v>
      <v>10</v>
      <v>11</v>
      <v>5</v>
      <v>1</v>
      <v>1</v>
      <v>6</v>
    </spb>
    <spb s="0">
      <v>38</v>
      <v>Name</v>
      <v>LearnMoreOnLink</v>
    </spb>
    <spb s="57">
      <v>1</v>
      <v>2</v>
      <v>1</v>
      <v>3</v>
      <v>1</v>
      <v>1</v>
      <v>1</v>
      <v>5</v>
      <v>5</v>
      <v>6</v>
      <v>15</v>
      <v>1</v>
      <v>1</v>
      <v>1</v>
      <v>8</v>
      <v>9</v>
      <v>11</v>
      <v>5</v>
      <v>1</v>
      <v>1</v>
      <v>6</v>
    </spb>
    <spb s="18">
      <v>1</v>
      <v>2</v>
      <v>1</v>
      <v>3</v>
      <v>1</v>
      <v>1</v>
      <v>1</v>
      <v>5</v>
      <v>5</v>
      <v>6</v>
      <v>15</v>
      <v>1</v>
      <v>1</v>
      <v>1</v>
      <v>8</v>
      <v>9</v>
      <v>10</v>
      <v>11</v>
      <v>5</v>
    </spb>
    <spb s="18">
      <v>1</v>
      <v>2</v>
      <v>1</v>
      <v>3</v>
      <v>1</v>
      <v>1</v>
      <v>1</v>
      <v>5</v>
      <v>5</v>
      <v>6</v>
      <v>13</v>
      <v>1</v>
      <v>1</v>
      <v>1</v>
      <v>8</v>
      <v>9</v>
      <v>10</v>
      <v>11</v>
      <v>5</v>
    </spb>
    <spb s="33">
      <v>1</v>
      <v>2</v>
      <v>2</v>
      <v>1</v>
      <v>3</v>
      <v>1</v>
      <v>4</v>
      <v>1</v>
      <v>1</v>
      <v>5</v>
      <v>5</v>
      <v>6</v>
      <v>33</v>
      <v>1</v>
      <v>1</v>
      <v>1</v>
      <v>5</v>
      <v>8</v>
      <v>9</v>
      <v>10</v>
      <v>11</v>
      <v>5</v>
      <v>1</v>
      <v>1</v>
      <v>6</v>
    </spb>
    <spb s="33">
      <v>1</v>
      <v>2</v>
      <v>2</v>
      <v>1</v>
      <v>3</v>
      <v>1</v>
      <v>4</v>
      <v>1</v>
      <v>1</v>
      <v>5</v>
      <v>5</v>
      <v>6</v>
      <v>15</v>
      <v>1</v>
      <v>1</v>
      <v>1</v>
      <v>5</v>
      <v>8</v>
      <v>9</v>
      <v>10</v>
      <v>11</v>
      <v>5</v>
      <v>1</v>
      <v>1</v>
      <v>6</v>
    </spb>
    <spb s="11">
      <v>19</v>
      <v>2</v>
      <v>2</v>
      <v>19</v>
      <v>3</v>
      <v>19</v>
      <v>19</v>
      <v>19</v>
      <v>5</v>
      <v>5</v>
      <v>6</v>
      <v>21</v>
      <v>19</v>
      <v>19</v>
      <v>19</v>
      <v>8</v>
      <v>9</v>
      <v>10</v>
      <v>11</v>
      <v>5</v>
    </spb>
    <spb s="18">
      <v>1</v>
      <v>2</v>
      <v>1</v>
      <v>3</v>
      <v>1</v>
      <v>1</v>
      <v>1</v>
      <v>5</v>
      <v>5</v>
      <v>6</v>
      <v>33</v>
      <v>1</v>
      <v>1</v>
      <v>1</v>
      <v>8</v>
      <v>9</v>
      <v>10</v>
      <v>11</v>
      <v>5</v>
    </spb>
    <spb s="36">
      <v>1</v>
      <v>2</v>
      <v>2</v>
      <v>1</v>
      <v>3</v>
      <v>1</v>
      <v>4</v>
      <v>1</v>
      <v>1</v>
      <v>5</v>
      <v>5</v>
      <v>6</v>
      <v>34</v>
      <v>1</v>
      <v>1</v>
      <v>1</v>
      <v>5</v>
      <v>8</v>
      <v>9</v>
      <v>11</v>
      <v>5</v>
      <v>1</v>
      <v>1</v>
      <v>6</v>
    </spb>
    <spb s="11">
      <v>35</v>
      <v>2</v>
      <v>2</v>
      <v>35</v>
      <v>3</v>
      <v>35</v>
      <v>35</v>
      <v>35</v>
      <v>5</v>
      <v>5</v>
      <v>6</v>
      <v>22</v>
      <v>35</v>
      <v>35</v>
      <v>35</v>
      <v>8</v>
      <v>9</v>
      <v>10</v>
      <v>11</v>
      <v>5</v>
    </spb>
    <spb s="0">
      <v>39</v>
      <v>Name</v>
      <v>LearnMoreOnLink</v>
    </spb>
    <spb s="58">
      <v>36</v>
      <v>36</v>
      <v>3</v>
      <v>36</v>
      <v>36</v>
      <v>36</v>
      <v>5</v>
      <v>6</v>
      <v>36</v>
      <v>36</v>
      <v>36</v>
      <v>8</v>
      <v>9</v>
      <v>10</v>
      <v>11</v>
    </spb>
    <spb s="27">
      <v>1</v>
      <v>2</v>
      <v>2</v>
      <v>1</v>
      <v>3</v>
      <v>1</v>
      <v>1</v>
      <v>1</v>
      <v>5</v>
      <v>5</v>
      <v>6</v>
      <v>21</v>
      <v>1</v>
      <v>1</v>
      <v>1</v>
      <v>5</v>
      <v>8</v>
      <v>9</v>
      <v>10</v>
      <v>11</v>
      <v>5</v>
      <v>1</v>
      <v>1</v>
      <v>6</v>
    </spb>
    <spb s="0">
      <v>40</v>
      <v>Name</v>
      <v>LearnMoreOnLink</v>
    </spb>
    <spb s="59">
      <v>1</v>
      <v>2</v>
      <v>2</v>
      <v>1</v>
      <v>3</v>
      <v>1</v>
      <v>1</v>
      <v>1</v>
      <v>5</v>
      <v>5</v>
      <v>6</v>
      <v>21</v>
      <v>1</v>
      <v>1</v>
      <v>1</v>
      <v>8</v>
      <v>9</v>
      <v>10</v>
      <v>11</v>
      <v>5</v>
      <v>1</v>
      <v>1</v>
      <v>6</v>
    </spb>
    <spb s="9">
      <v>16</v>
      <v>2</v>
      <v>16</v>
      <v>3</v>
      <v>16</v>
      <v>16</v>
      <v>16</v>
      <v>5</v>
      <v>5</v>
      <v>6</v>
      <v>16</v>
      <v>16</v>
      <v>16</v>
      <v>8</v>
      <v>9</v>
      <v>10</v>
      <v>11</v>
      <v>5</v>
    </spb>
    <spb s="0">
      <v>41</v>
      <v>Name</v>
      <v>LearnMoreOnLink</v>
    </spb>
    <spb s="60">
      <v>1</v>
      <v>2</v>
      <v>1</v>
      <v>3</v>
      <v>1</v>
      <v>1</v>
      <v>1</v>
      <v>5</v>
      <v>6</v>
      <v>33</v>
      <v>1</v>
      <v>1</v>
      <v>1</v>
      <v>5</v>
      <v>8</v>
      <v>9</v>
      <v>10</v>
      <v>11</v>
      <v>5</v>
      <v>1</v>
      <v>1</v>
      <v>6</v>
    </spb>
    <spb s="59">
      <v>1</v>
      <v>2</v>
      <v>2</v>
      <v>1</v>
      <v>3</v>
      <v>1</v>
      <v>1</v>
      <v>1</v>
      <v>5</v>
      <v>5</v>
      <v>6</v>
      <v>15</v>
      <v>1</v>
      <v>1</v>
      <v>1</v>
      <v>8</v>
      <v>9</v>
      <v>10</v>
      <v>11</v>
      <v>5</v>
      <v>1</v>
      <v>1</v>
      <v>6</v>
    </spb>
    <spb s="59">
      <v>1</v>
      <v>2</v>
      <v>2</v>
      <v>1</v>
      <v>3</v>
      <v>1</v>
      <v>1</v>
      <v>1</v>
      <v>5</v>
      <v>5</v>
      <v>6</v>
      <v>22</v>
      <v>1</v>
      <v>1</v>
      <v>1</v>
      <v>8</v>
      <v>9</v>
      <v>10</v>
      <v>11</v>
      <v>5</v>
      <v>1</v>
      <v>1</v>
      <v>6</v>
    </spb>
    <spb s="11">
      <v>1</v>
      <v>2</v>
      <v>2</v>
      <v>1</v>
      <v>3</v>
      <v>1</v>
      <v>1</v>
      <v>1</v>
      <v>5</v>
      <v>5</v>
      <v>6</v>
      <v>21</v>
      <v>1</v>
      <v>1</v>
      <v>1</v>
      <v>8</v>
      <v>9</v>
      <v>10</v>
      <v>11</v>
      <v>5</v>
    </spb>
    <spb s="36">
      <v>1</v>
      <v>2</v>
      <v>2</v>
      <v>1</v>
      <v>3</v>
      <v>1</v>
      <v>4</v>
      <v>1</v>
      <v>1</v>
      <v>5</v>
      <v>5</v>
      <v>6</v>
      <v>7</v>
      <v>1</v>
      <v>1</v>
      <v>1</v>
      <v>5</v>
      <v>8</v>
      <v>9</v>
      <v>11</v>
      <v>5</v>
      <v>1</v>
      <v>1</v>
      <v>6</v>
    </spb>
    <spb s="38">
      <v>1</v>
      <v>2</v>
      <v>2</v>
      <v>1</v>
      <v>3</v>
      <v>1</v>
      <v>4</v>
      <v>1</v>
      <v>1</v>
      <v>5</v>
      <v>5</v>
      <v>6</v>
      <v>1</v>
      <v>1</v>
      <v>1</v>
      <v>8</v>
      <v>9</v>
      <v>11</v>
      <v>5</v>
    </spb>
    <spb s="0">
      <v>42</v>
      <v>Name</v>
      <v>LearnMoreOnLink</v>
    </spb>
    <spb s="61">
      <v>1</v>
      <v>2</v>
      <v>1</v>
      <v>3</v>
      <v>1</v>
      <v>1</v>
      <v>1</v>
      <v>5</v>
      <v>5</v>
      <v>6</v>
      <v>7</v>
      <v>1</v>
      <v>1</v>
      <v>1</v>
      <v>5</v>
      <v>8</v>
      <v>9</v>
      <v>10</v>
      <v>11</v>
      <v>1</v>
      <v>1</v>
      <v>6</v>
    </spb>
    <spb s="0">
      <v>43</v>
      <v>Name</v>
      <v>LearnMoreOnLink</v>
    </spb>
    <spb s="62">
      <v>1</v>
      <v>2</v>
      <v>2</v>
      <v>1</v>
      <v>3</v>
      <v>1</v>
      <v>1</v>
      <v>1</v>
      <v>5</v>
      <v>5</v>
      <v>6</v>
      <v>1</v>
      <v>1</v>
      <v>1</v>
      <v>8</v>
      <v>9</v>
      <v>11</v>
    </spb>
    <spb s="0">
      <v>44</v>
      <v>Name</v>
      <v>LearnMoreOnLink</v>
    </spb>
    <spb s="63">
      <v>19</v>
      <v>2</v>
      <v>19</v>
      <v>3</v>
      <v>19</v>
      <v>19</v>
      <v>19</v>
      <v>5</v>
      <v>5</v>
      <v>6</v>
      <v>19</v>
      <v>8</v>
      <v>9</v>
      <v>10</v>
      <v>11</v>
      <v>5</v>
    </spb>
    <spb s="0">
      <v>45</v>
      <v>Name</v>
      <v>LearnMoreOnLink</v>
    </spb>
    <spb s="64">
      <v>1</v>
      <v>2</v>
      <v>1</v>
      <v>3</v>
      <v>1</v>
      <v>1</v>
      <v>1</v>
      <v>5</v>
      <v>5</v>
      <v>6</v>
      <v>31</v>
      <v>1</v>
      <v>1</v>
      <v>1</v>
      <v>8</v>
      <v>9</v>
      <v>11</v>
      <v>1</v>
      <v>1</v>
      <v>6</v>
    </spb>
    <spb s="60">
      <v>1</v>
      <v>2</v>
      <v>1</v>
      <v>3</v>
      <v>1</v>
      <v>1</v>
      <v>1</v>
      <v>5</v>
      <v>6</v>
      <v>7</v>
      <v>1</v>
      <v>1</v>
      <v>1</v>
      <v>5</v>
      <v>8</v>
      <v>9</v>
      <v>10</v>
      <v>11</v>
      <v>5</v>
      <v>1</v>
      <v>1</v>
      <v>6</v>
    </spb>
    <spb s="54">
      <v>1</v>
      <v>2</v>
      <v>2</v>
      <v>1</v>
      <v>3</v>
      <v>1</v>
      <v>1</v>
      <v>1</v>
      <v>5</v>
      <v>5</v>
      <v>6</v>
      <v>1</v>
      <v>1</v>
      <v>1</v>
      <v>8</v>
      <v>9</v>
      <v>11</v>
      <v>5</v>
    </spb>
    <spb s="27">
      <v>1</v>
      <v>2</v>
      <v>2</v>
      <v>1</v>
      <v>3</v>
      <v>1</v>
      <v>1</v>
      <v>1</v>
      <v>5</v>
      <v>5</v>
      <v>6</v>
      <v>33</v>
      <v>1</v>
      <v>1</v>
      <v>1</v>
      <v>5</v>
      <v>8</v>
      <v>9</v>
      <v>10</v>
      <v>11</v>
      <v>5</v>
      <v>1</v>
      <v>1</v>
      <v>6</v>
    </spb>
    <spb s="0">
      <v>46</v>
      <v>Name</v>
      <v>LearnMoreOnLink</v>
    </spb>
    <spb s="65">
      <v>1</v>
      <v>2</v>
      <v>1</v>
      <v>3</v>
      <v>1</v>
      <v>1</v>
      <v>1</v>
      <v>5</v>
      <v>5</v>
      <v>6</v>
      <v>37</v>
      <v>1</v>
      <v>1</v>
      <v>1</v>
      <v>8</v>
      <v>9</v>
      <v>11</v>
      <v>5</v>
      <v>1</v>
    </spb>
    <spb s="66">
      <v>at close</v>
      <v>from previous close</v>
      <v>from previous close</v>
      <v>GMT</v>
      <v>Delayed 15 minutes</v>
    </spb>
    <spb s="11">
      <v>1</v>
      <v>2</v>
      <v>2</v>
      <v>1</v>
      <v>3</v>
      <v>1</v>
      <v>1</v>
      <v>1</v>
      <v>5</v>
      <v>5</v>
      <v>6</v>
      <v>7</v>
      <v>1</v>
      <v>1</v>
      <v>1</v>
      <v>8</v>
      <v>9</v>
      <v>10</v>
      <v>11</v>
      <v>5</v>
    </spb>
    <spb s="0">
      <v>47</v>
      <v>Name</v>
      <v>LearnMoreOnLink</v>
    </spb>
    <spb s="67">
      <v>1</v>
      <v>2</v>
      <v>1</v>
      <v>3</v>
      <v>1</v>
      <v>4</v>
      <v>1</v>
      <v>1</v>
      <v>5</v>
      <v>5</v>
      <v>6</v>
      <v>7</v>
      <v>1</v>
      <v>1</v>
      <v>1</v>
      <v>5</v>
      <v>8</v>
      <v>9</v>
      <v>11</v>
      <v>5</v>
      <v>1</v>
      <v>1</v>
      <v>6</v>
    </spb>
    <spb s="0">
      <v>48</v>
      <v>Name</v>
      <v>LearnMoreOnLink</v>
    </spb>
    <spb s="68">
      <v>1</v>
      <v>2</v>
      <v>2</v>
      <v>1</v>
      <v>3</v>
      <v>1</v>
      <v>4</v>
      <v>1</v>
      <v>1</v>
      <v>5</v>
      <v>5</v>
      <v>6</v>
      <v>7</v>
      <v>1</v>
      <v>1</v>
      <v>1</v>
      <v>8</v>
      <v>9</v>
      <v>10</v>
      <v>11</v>
      <v>5</v>
      <v>1</v>
      <v>1</v>
      <v>6</v>
    </spb>
    <spb s="59">
      <v>1</v>
      <v>2</v>
      <v>2</v>
      <v>1</v>
      <v>3</v>
      <v>1</v>
      <v>1</v>
      <v>1</v>
      <v>5</v>
      <v>5</v>
      <v>6</v>
      <v>7</v>
      <v>1</v>
      <v>1</v>
      <v>1</v>
      <v>8</v>
      <v>9</v>
      <v>10</v>
      <v>11</v>
      <v>5</v>
      <v>1</v>
      <v>1</v>
      <v>6</v>
    </spb>
    <spb s="18">
      <v>35</v>
      <v>2</v>
      <v>35</v>
      <v>3</v>
      <v>35</v>
      <v>35</v>
      <v>35</v>
      <v>5</v>
      <v>5</v>
      <v>6</v>
      <v>7</v>
      <v>35</v>
      <v>35</v>
      <v>35</v>
      <v>8</v>
      <v>9</v>
      <v>10</v>
      <v>11</v>
      <v>5</v>
    </spb>
    <spb s="0">
      <v>49</v>
      <v>Name</v>
      <v>LearnMoreOnLink</v>
    </spb>
    <spb s="69">
      <v>1</v>
      <v>1</v>
      <v>3</v>
      <v>1</v>
      <v>1</v>
      <v>1</v>
      <v>5</v>
      <v>5</v>
      <v>6</v>
      <v>7</v>
      <v>1</v>
      <v>1</v>
      <v>1</v>
      <v>5</v>
      <v>8</v>
      <v>9</v>
      <v>10</v>
      <v>11</v>
      <v>5</v>
      <v>1</v>
      <v>1</v>
      <v>6</v>
    </spb>
    <spb s="0">
      <v>50</v>
      <v>Name</v>
      <v>LearnMoreOnLink</v>
    </spb>
    <spb s="70">
      <v>1</v>
      <v>2</v>
      <v>2</v>
      <v>1</v>
      <v>3</v>
      <v>1</v>
      <v>4</v>
      <v>1</v>
      <v>1</v>
      <v>5</v>
      <v>5</v>
      <v>6</v>
      <v>15</v>
      <v>1</v>
      <v>1</v>
      <v>1</v>
      <v>8</v>
      <v>9</v>
      <v>11</v>
      <v>5</v>
      <v>1</v>
      <v>1</v>
      <v>6</v>
    </spb>
    <spb s="0">
      <v>51</v>
      <v>Name</v>
      <v>LearnMoreOnLink</v>
    </spb>
    <spb s="71">
      <v>1</v>
      <v>1</v>
      <v>3</v>
      <v>1</v>
      <v>4</v>
      <v>1</v>
      <v>1</v>
      <v>5</v>
      <v>6</v>
      <v>1</v>
      <v>1</v>
      <v>1</v>
      <v>8</v>
      <v>9</v>
      <v>11</v>
      <v>1</v>
      <v>1</v>
      <v>6</v>
    </spb>
    <spb s="59">
      <v>28</v>
      <v>2</v>
      <v>2</v>
      <v>28</v>
      <v>3</v>
      <v>28</v>
      <v>28</v>
      <v>28</v>
      <v>5</v>
      <v>5</v>
      <v>6</v>
      <v>18</v>
      <v>28</v>
      <v>28</v>
      <v>28</v>
      <v>8</v>
      <v>9</v>
      <v>10</v>
      <v>11</v>
      <v>5</v>
      <v>28</v>
      <v>28</v>
      <v>6</v>
    </spb>
    <spb s="42">
      <v>at close</v>
      <v>from previous close</v>
      <v>from previous close</v>
      <v>GMT</v>
      <v>Delayed 20 minutes</v>
      <v>from close</v>
      <v>from close</v>
    </spb>
    <spb s="0">
      <v>52</v>
      <v>Name</v>
      <v>LearnMoreOnLink</v>
    </spb>
    <spb s="72">
      <v>1</v>
      <v>2</v>
      <v>1</v>
      <v>3</v>
      <v>1</v>
      <v>1</v>
      <v>1</v>
      <v>5</v>
      <v>6</v>
      <v>7</v>
      <v>1</v>
      <v>1</v>
      <v>6</v>
      <v>1</v>
      <v>5</v>
      <v>8</v>
      <v>9</v>
      <v>11</v>
      <v>1</v>
      <v>1</v>
      <v>6</v>
    </spb>
    <spb s="47">
      <v>at close</v>
      <v>from previous close</v>
      <v>Source: Nasdaq Last Sale</v>
      <v>from previous close</v>
      <v>GMT</v>
      <v>Real-Time Nasdaq Last Sale</v>
      <v>from close</v>
      <v>from close</v>
    </spb>
    <spb s="11">
      <v>1</v>
      <v>2</v>
      <v>2</v>
      <v>1</v>
      <v>3</v>
      <v>1</v>
      <v>1</v>
      <v>1</v>
      <v>5</v>
      <v>5</v>
      <v>6</v>
      <v>15</v>
      <v>1</v>
      <v>1</v>
      <v>1</v>
      <v>8</v>
      <v>9</v>
      <v>10</v>
      <v>11</v>
      <v>5</v>
    </spb>
    <spb s="0">
      <v>53</v>
      <v>Name</v>
      <v>LearnMoreOnLink</v>
    </spb>
    <spb s="73">
      <v>19</v>
      <v>2</v>
      <v>19</v>
      <v>3</v>
      <v>19</v>
      <v>19</v>
      <v>19</v>
      <v>5</v>
      <v>5</v>
      <v>6</v>
      <v>19</v>
      <v>19</v>
      <v>19</v>
      <v>8</v>
      <v>9</v>
      <v>11</v>
      <v>5</v>
    </spb>
    <spb s="0">
      <v>54</v>
      <v>Name</v>
      <v>LearnMoreOnLink</v>
    </spb>
    <spb s="74">
      <v>1</v>
      <v>1</v>
      <v>3</v>
      <v>1</v>
      <v>1</v>
      <v>1</v>
      <v>5</v>
      <v>6</v>
      <v>1</v>
      <v>1</v>
      <v>1</v>
      <v>8</v>
      <v>9</v>
      <v>11</v>
    </spb>
    <spb s="0">
      <v>55</v>
      <v>Name</v>
      <v>LearnMoreOnLink</v>
    </spb>
    <spb s="75">
      <v>1</v>
      <v>2</v>
      <v>1</v>
      <v>3</v>
      <v>1</v>
      <v>4</v>
      <v>1</v>
      <v>1</v>
      <v>5</v>
      <v>5</v>
      <v>6</v>
      <v>15</v>
      <v>1</v>
      <v>1</v>
      <v>1</v>
      <v>8</v>
      <v>9</v>
      <v>11</v>
      <v>5</v>
    </spb>
    <spb s="0">
      <v>56</v>
      <v>Name</v>
      <v>LearnMoreOnLink</v>
    </spb>
    <spb s="76">
      <v>1</v>
      <v>2</v>
      <v>2</v>
      <v>1</v>
      <v>3</v>
      <v>1</v>
      <v>1</v>
      <v>1</v>
      <v>5</v>
      <v>5</v>
      <v>6</v>
      <v>21</v>
      <v>1</v>
      <v>1</v>
      <v>1</v>
      <v>8</v>
      <v>9</v>
      <v>10</v>
      <v>11</v>
      <v>5</v>
      <v>1</v>
    </spb>
    <spb s="68">
      <v>1</v>
      <v>2</v>
      <v>2</v>
      <v>1</v>
      <v>3</v>
      <v>1</v>
      <v>4</v>
      <v>1</v>
      <v>1</v>
      <v>5</v>
      <v>5</v>
      <v>6</v>
      <v>38</v>
      <v>1</v>
      <v>1</v>
      <v>1</v>
      <v>8</v>
      <v>9</v>
      <v>10</v>
      <v>11</v>
      <v>5</v>
      <v>1</v>
      <v>1</v>
      <v>6</v>
    </spb>
    <spb s="17">
      <v>1</v>
      <v>2</v>
      <v>2</v>
      <v>1</v>
      <v>3</v>
      <v>1</v>
      <v>4</v>
      <v>1</v>
      <v>1</v>
      <v>5</v>
      <v>5</v>
      <v>6</v>
      <v>34</v>
      <v>1</v>
      <v>1</v>
      <v>1</v>
      <v>8</v>
      <v>9</v>
      <v>11</v>
      <v>5</v>
    </spb>
    <spb s="16">
      <v>19</v>
      <v>2</v>
      <v>2</v>
      <v>19</v>
      <v>3</v>
      <v>19</v>
      <v>4</v>
      <v>19</v>
      <v>19</v>
      <v>5</v>
      <v>5</v>
      <v>6</v>
      <v>15</v>
      <v>19</v>
      <v>19</v>
      <v>19</v>
      <v>8</v>
      <v>9</v>
      <v>10</v>
      <v>11</v>
      <v>5</v>
    </spb>
    <spb s="18">
      <v>1</v>
      <v>2</v>
      <v>1</v>
      <v>3</v>
      <v>1</v>
      <v>1</v>
      <v>1</v>
      <v>5</v>
      <v>5</v>
      <v>6</v>
      <v>7</v>
      <v>1</v>
      <v>1</v>
      <v>1</v>
      <v>8</v>
      <v>9</v>
      <v>10</v>
      <v>11</v>
      <v>5</v>
    </spb>
    <spb s="11">
      <v>39</v>
      <v>2</v>
      <v>2</v>
      <v>39</v>
      <v>3</v>
      <v>39</v>
      <v>39</v>
      <v>39</v>
      <v>5</v>
      <v>5</v>
      <v>6</v>
      <v>20</v>
      <v>39</v>
      <v>39</v>
      <v>39</v>
      <v>8</v>
      <v>9</v>
      <v>10</v>
      <v>11</v>
      <v>5</v>
    </spb>
    <spb s="38">
      <v>40</v>
      <v>2</v>
      <v>2</v>
      <v>40</v>
      <v>3</v>
      <v>40</v>
      <v>4</v>
      <v>40</v>
      <v>40</v>
      <v>5</v>
      <v>5</v>
      <v>6</v>
      <v>40</v>
      <v>40</v>
      <v>40</v>
      <v>8</v>
      <v>9</v>
      <v>11</v>
      <v>5</v>
    </spb>
    <spb s="49">
      <v>1</v>
      <v>2</v>
      <v>1</v>
      <v>3</v>
      <v>1</v>
      <v>1</v>
      <v>1</v>
      <v>5</v>
      <v>5</v>
      <v>6</v>
      <v>22</v>
      <v>1</v>
      <v>1</v>
      <v>1</v>
      <v>5</v>
      <v>8</v>
      <v>9</v>
      <v>10</v>
      <v>11</v>
      <v>5</v>
      <v>1</v>
      <v>1</v>
      <v>6</v>
    </spb>
    <spb s="0">
      <v>57</v>
      <v>Name</v>
      <v>LearnMoreOnLink</v>
    </spb>
    <spb s="77">
      <v>19</v>
      <v>2</v>
      <v>19</v>
      <v>3</v>
      <v>19</v>
      <v>19</v>
      <v>19</v>
      <v>5</v>
      <v>5</v>
      <v>6</v>
      <v>19</v>
      <v>19</v>
      <v>19</v>
      <v>8</v>
      <v>9</v>
      <v>11</v>
      <v>5</v>
    </spb>
    <spb s="0">
      <v>58</v>
      <v>Name</v>
      <v>LearnMoreOnLink</v>
    </spb>
    <spb s="78">
      <v>1</v>
      <v>2</v>
      <v>1</v>
      <v>3</v>
      <v>1</v>
      <v>1</v>
      <v>1</v>
      <v>5</v>
      <v>6</v>
      <v>7</v>
      <v>1</v>
      <v>1</v>
      <v>1</v>
      <v>5</v>
      <v>8</v>
      <v>9</v>
      <v>11</v>
      <v>5</v>
      <v>1</v>
      <v>1</v>
      <v>6</v>
    </spb>
    <spb s="0">
      <v>59</v>
      <v>Name</v>
      <v>LearnMoreOnLink</v>
    </spb>
    <spb s="79">
      <v>1</v>
      <v>1</v>
      <v>3</v>
      <v>1</v>
      <v>1</v>
      <v>1</v>
      <v>5</v>
      <v>6</v>
      <v>7</v>
      <v>1</v>
      <v>1</v>
      <v>1</v>
      <v>5</v>
      <v>8</v>
      <v>9</v>
      <v>10</v>
      <v>11</v>
      <v>5</v>
      <v>1</v>
      <v>1</v>
      <v>6</v>
    </spb>
    <spb s="0">
      <v>60</v>
      <v>Name</v>
      <v>LearnMoreOnLink</v>
    </spb>
    <spb s="80">
      <v>1</v>
      <v>2</v>
      <v>1</v>
      <v>3</v>
      <v>1</v>
      <v>4</v>
      <v>1</v>
      <v>1</v>
      <v>5</v>
      <v>6</v>
      <v>7</v>
      <v>1</v>
      <v>1</v>
      <v>1</v>
      <v>5</v>
      <v>8</v>
      <v>9</v>
      <v>10</v>
      <v>11</v>
      <v>1</v>
      <v>1</v>
      <v>6</v>
    </spb>
    <spb s="0">
      <v>61</v>
      <v>Name</v>
      <v>LearnMoreOnLink</v>
    </spb>
    <spb s="81">
      <v>1</v>
      <v>1</v>
      <v>3</v>
      <v>1</v>
      <v>4</v>
      <v>1</v>
      <v>1</v>
      <v>5</v>
      <v>5</v>
      <v>6</v>
      <v>22</v>
      <v>1</v>
      <v>1</v>
      <v>1</v>
      <v>5</v>
      <v>8</v>
      <v>9</v>
      <v>11</v>
      <v>5</v>
      <v>1</v>
      <v>1</v>
      <v>6</v>
    </spb>
    <spb s="59">
      <v>28</v>
      <v>2</v>
      <v>2</v>
      <v>28</v>
      <v>3</v>
      <v>28</v>
      <v>28</v>
      <v>28</v>
      <v>5</v>
      <v>5</v>
      <v>6</v>
      <v>7</v>
      <v>28</v>
      <v>28</v>
      <v>28</v>
      <v>8</v>
      <v>9</v>
      <v>10</v>
      <v>11</v>
      <v>5</v>
      <v>28</v>
      <v>28</v>
      <v>6</v>
    </spb>
    <spb s="33">
      <v>1</v>
      <v>2</v>
      <v>2</v>
      <v>1</v>
      <v>3</v>
      <v>1</v>
      <v>4</v>
      <v>1</v>
      <v>1</v>
      <v>5</v>
      <v>5</v>
      <v>6</v>
      <v>18</v>
      <v>1</v>
      <v>1</v>
      <v>1</v>
      <v>5</v>
      <v>8</v>
      <v>9</v>
      <v>10</v>
      <v>11</v>
      <v>5</v>
      <v>1</v>
      <v>1</v>
      <v>6</v>
    </spb>
    <spb s="0">
      <v>62</v>
      <v>Name</v>
      <v>LearnMoreOnLink</v>
    </spb>
    <spb s="0">
      <v>63</v>
      <v>Name</v>
      <v>LearnMoreOnLink</v>
    </spb>
    <spb s="82">
      <v>28</v>
      <v>2</v>
      <v>2</v>
      <v>28</v>
      <v>3</v>
      <v>28</v>
      <v>28</v>
      <v>28</v>
      <v>5</v>
      <v>5</v>
      <v>6</v>
      <v>18</v>
      <v>28</v>
      <v>28</v>
      <v>28</v>
      <v>8</v>
      <v>9</v>
      <v>11</v>
      <v>5</v>
      <v>28</v>
      <v>28</v>
      <v>6</v>
    </spb>
    <spb s="27">
      <v>1</v>
      <v>2</v>
      <v>2</v>
      <v>1</v>
      <v>3</v>
      <v>1</v>
      <v>1</v>
      <v>1</v>
      <v>5</v>
      <v>5</v>
      <v>6</v>
      <v>15</v>
      <v>1</v>
      <v>1</v>
      <v>1</v>
      <v>5</v>
      <v>8</v>
      <v>9</v>
      <v>10</v>
      <v>11</v>
      <v>5</v>
      <v>1</v>
      <v>1</v>
      <v>6</v>
    </spb>
    <spb s="33">
      <v>1</v>
      <v>2</v>
      <v>2</v>
      <v>1</v>
      <v>3</v>
      <v>1</v>
      <v>4</v>
      <v>1</v>
      <v>1</v>
      <v>5</v>
      <v>5</v>
      <v>6</v>
      <v>21</v>
      <v>1</v>
      <v>1</v>
      <v>1</v>
      <v>5</v>
      <v>8</v>
      <v>9</v>
      <v>10</v>
      <v>11</v>
      <v>5</v>
      <v>1</v>
      <v>1</v>
      <v>6</v>
    </spb>
    <spb s="0">
      <v>64</v>
      <v>Name</v>
      <v>LearnMoreOnLink</v>
    </spb>
    <spb s="83">
      <v>2</v>
      <v>3</v>
      <v>5</v>
      <v>9</v>
      <v>10</v>
      <v>11</v>
      <v>5</v>
    </spb>
    <spb s="51">
      <v>28</v>
      <v>2</v>
      <v>28</v>
      <v>3</v>
      <v>28</v>
      <v>28</v>
      <v>28</v>
      <v>5</v>
      <v>6</v>
      <v>18</v>
      <v>28</v>
      <v>28</v>
      <v>28</v>
      <v>8</v>
      <v>9</v>
      <v>10</v>
      <v>11</v>
      <v>5</v>
    </spb>
    <spb s="0">
      <v>65</v>
      <v>Name</v>
      <v>LearnMoreOnLink</v>
    </spb>
    <spb s="84">
      <v>24</v>
      <v>2</v>
      <v>2</v>
      <v>24</v>
      <v>3</v>
      <v>24</v>
      <v>24</v>
      <v>24</v>
      <v>5</v>
      <v>6</v>
      <v>25</v>
      <v>24</v>
      <v>24</v>
      <v>24</v>
      <v>8</v>
      <v>9</v>
      <v>10</v>
      <v>11</v>
    </spb>
    <spb s="19">
      <v>17</v>
      <v>Name</v>
    </spb>
    <spb s="19">
      <v>14</v>
      <v>Name</v>
    </spb>
    <spb s="19">
      <v>40</v>
      <v>Name</v>
    </spb>
    <spb s="19">
      <v>51</v>
      <v>Name</v>
    </spb>
    <spb s="19">
      <v>66</v>
      <v>Name</v>
    </spb>
    <spb s="85">
      <v>1</v>
      <v>2</v>
      <v>1</v>
      <v>3</v>
      <v>1</v>
      <v>4</v>
      <v>1</v>
      <v>1</v>
      <v>5</v>
      <v>5</v>
      <v>6</v>
      <v>7</v>
      <v>1</v>
      <v>1</v>
      <v>1</v>
      <v>8</v>
      <v>9</v>
      <v>10</v>
      <v>11</v>
      <v>5</v>
      <v>1</v>
      <v>1</v>
      <v>6</v>
    </spb>
    <spb s="19">
      <v>48</v>
      <v>Name</v>
    </spb>
    <spb s="68">
      <v>1</v>
      <v>2</v>
      <v>2</v>
      <v>1</v>
      <v>3</v>
      <v>1</v>
      <v>4</v>
      <v>1</v>
      <v>1</v>
      <v>5</v>
      <v>5</v>
      <v>6</v>
      <v>32</v>
      <v>1</v>
      <v>1</v>
      <v>1</v>
      <v>8</v>
      <v>9</v>
      <v>10</v>
      <v>11</v>
      <v>5</v>
      <v>1</v>
      <v>1</v>
      <v>6</v>
    </spb>
    <spb s="19">
      <v>26</v>
      <v>Name</v>
    </spb>
    <spb s="33">
      <v>1</v>
      <v>2</v>
      <v>2</v>
      <v>1</v>
      <v>3</v>
      <v>1</v>
      <v>4</v>
      <v>1</v>
      <v>1</v>
      <v>5</v>
      <v>5</v>
      <v>6</v>
      <v>30</v>
      <v>1</v>
      <v>1</v>
      <v>1</v>
      <v>5</v>
      <v>8</v>
      <v>9</v>
      <v>10</v>
      <v>11</v>
      <v>5</v>
      <v>1</v>
      <v>1</v>
      <v>6</v>
    </spb>
    <spb s="19">
      <v>25</v>
      <v>Name</v>
    </spb>
    <spb s="19">
      <v>39</v>
      <v>Name</v>
    </spb>
    <spb s="58">
      <v>1</v>
      <v>1</v>
      <v>3</v>
      <v>1</v>
      <v>1</v>
      <v>1</v>
      <v>5</v>
      <v>6</v>
      <v>1</v>
      <v>1</v>
      <v>1</v>
      <v>8</v>
      <v>9</v>
      <v>10</v>
      <v>11</v>
    </spb>
    <spb s="11">
      <v>1</v>
      <v>2</v>
      <v>2</v>
      <v>1</v>
      <v>3</v>
      <v>1</v>
      <v>1</v>
      <v>1</v>
      <v>5</v>
      <v>5</v>
      <v>6</v>
      <v>22</v>
      <v>1</v>
      <v>1</v>
      <v>1</v>
      <v>8</v>
      <v>9</v>
      <v>10</v>
      <v>11</v>
      <v>5</v>
    </spb>
    <spb s="27">
      <v>1</v>
      <v>2</v>
      <v>2</v>
      <v>1</v>
      <v>3</v>
      <v>1</v>
      <v>1</v>
      <v>1</v>
      <v>5</v>
      <v>5</v>
      <v>6</v>
      <v>22</v>
      <v>1</v>
      <v>1</v>
      <v>1</v>
      <v>5</v>
      <v>8</v>
      <v>9</v>
      <v>10</v>
      <v>11</v>
      <v>5</v>
      <v>1</v>
      <v>1</v>
      <v>6</v>
    </spb>
    <spb s="19">
      <v>8</v>
      <v>Name</v>
    </spb>
    <spb s="16">
      <v>1</v>
      <v>2</v>
      <v>2</v>
      <v>1</v>
      <v>3</v>
      <v>1</v>
      <v>4</v>
      <v>1</v>
      <v>1</v>
      <v>5</v>
      <v>5</v>
      <v>6</v>
      <v>38</v>
      <v>1</v>
      <v>1</v>
      <v>1</v>
      <v>8</v>
      <v>9</v>
      <v>10</v>
      <v>11</v>
      <v>5</v>
    </spb>
    <spb s="19">
      <v>67</v>
      <v>Name</v>
    </spb>
    <spb s="86">
      <v>1</v>
      <v>2</v>
      <v>1</v>
      <v>3</v>
      <v>1</v>
      <v>4</v>
      <v>1</v>
      <v>1</v>
      <v>5</v>
      <v>5</v>
      <v>6</v>
      <v>34</v>
      <v>1</v>
      <v>1</v>
      <v>1</v>
      <v>8</v>
      <v>9</v>
      <v>11</v>
      <v>5</v>
      <v>1</v>
      <v>1</v>
      <v>6</v>
    </spb>
    <spb s="27">
      <v>1</v>
      <v>2</v>
      <v>2</v>
      <v>1</v>
      <v>3</v>
      <v>1</v>
      <v>1</v>
      <v>1</v>
      <v>5</v>
      <v>5</v>
      <v>6</v>
      <v>41</v>
      <v>1</v>
      <v>1</v>
      <v>1</v>
      <v>5</v>
      <v>8</v>
      <v>9</v>
      <v>10</v>
      <v>11</v>
      <v>5</v>
      <v>1</v>
      <v>1</v>
      <v>6</v>
    </spb>
    <spb s="27">
      <v>1</v>
      <v>2</v>
      <v>2</v>
      <v>1</v>
      <v>3</v>
      <v>1</v>
      <v>1</v>
      <v>1</v>
      <v>5</v>
      <v>5</v>
      <v>6</v>
      <v>27</v>
      <v>1</v>
      <v>1</v>
      <v>1</v>
      <v>5</v>
      <v>8</v>
      <v>9</v>
      <v>10</v>
      <v>11</v>
      <v>5</v>
      <v>1</v>
      <v>1</v>
      <v>6</v>
    </spb>
    <spb s="19">
      <v>68</v>
      <v>Name</v>
    </spb>
    <spb s="87">
      <v>1</v>
      <v>2</v>
      <v>1</v>
      <v>3</v>
      <v>1</v>
      <v>1</v>
      <v>1</v>
      <v>5</v>
      <v>6</v>
      <v>7</v>
      <v>1</v>
      <v>1</v>
      <v>1</v>
      <v>5</v>
      <v>8</v>
      <v>9</v>
      <v>11</v>
      <v>1</v>
      <v>1</v>
      <v>6</v>
    </spb>
    <spb s="19">
      <v>69</v>
      <v>Name</v>
    </spb>
    <spb s="88">
      <v>1</v>
      <v>2</v>
      <v>1</v>
      <v>3</v>
      <v>1</v>
      <v>4</v>
      <v>1</v>
      <v>1</v>
      <v>5</v>
      <v>5</v>
      <v>6</v>
      <v>34</v>
      <v>1</v>
      <v>1</v>
      <v>1</v>
      <v>8</v>
      <v>9</v>
      <v>11</v>
      <v>5</v>
      <v>1</v>
    </spb>
    <spb s="19">
      <v>4</v>
      <v>Name</v>
    </spb>
    <spb s="12">
      <v>1</v>
      <v>2</v>
      <v>2</v>
      <v>1</v>
      <v>3</v>
      <v>1</v>
      <v>1</v>
      <v>1</v>
      <v>5</v>
      <v>5</v>
      <v>6</v>
      <v>15</v>
      <v>1</v>
      <v>1</v>
      <v>1</v>
      <v>8</v>
      <v>9</v>
      <v>11</v>
      <v>5</v>
    </spb>
    <spb s="19">
      <v>31</v>
      <v>Name</v>
    </spb>
    <spb s="50">
      <v>1</v>
      <v>2</v>
      <v>1</v>
      <v>3</v>
      <v>1</v>
      <v>4</v>
      <v>1</v>
      <v>1</v>
      <v>5</v>
      <v>5</v>
      <v>6</v>
      <v>25</v>
      <v>1</v>
      <v>1</v>
      <v>1</v>
      <v>8</v>
      <v>9</v>
      <v>10</v>
      <v>11</v>
      <v>5</v>
    </spb>
    <spb s="19">
      <v>56</v>
      <v>Name</v>
    </spb>
    <spb s="59">
      <v>1</v>
      <v>2</v>
      <v>2</v>
      <v>1</v>
      <v>3</v>
      <v>1</v>
      <v>1</v>
      <v>1</v>
      <v>5</v>
      <v>5</v>
      <v>6</v>
      <v>25</v>
      <v>1</v>
      <v>1</v>
      <v>1</v>
      <v>8</v>
      <v>9</v>
      <v>10</v>
      <v>11</v>
      <v>5</v>
      <v>1</v>
      <v>1</v>
      <v>6</v>
    </spb>
    <spb s="11">
      <v>1</v>
      <v>2</v>
      <v>2</v>
      <v>1</v>
      <v>3</v>
      <v>1</v>
      <v>1</v>
      <v>1</v>
      <v>5</v>
      <v>5</v>
      <v>6</v>
      <v>25</v>
      <v>1</v>
      <v>1</v>
      <v>1</v>
      <v>8</v>
      <v>9</v>
      <v>10</v>
      <v>11</v>
      <v>5</v>
    </spb>
    <spb s="41">
      <v>1</v>
      <v>2</v>
      <v>1</v>
      <v>3</v>
      <v>1</v>
      <v>1</v>
      <v>1</v>
      <v>5</v>
      <v>5</v>
      <v>6</v>
      <v>7</v>
      <v>1</v>
      <v>1</v>
      <v>1</v>
      <v>8</v>
      <v>9</v>
      <v>10</v>
      <v>11</v>
      <v>5</v>
      <v>1</v>
      <v>1</v>
      <v>6</v>
    </spb>
    <spb s="19">
      <v>10</v>
      <v>Name</v>
    </spb>
    <spb s="18">
      <v>1</v>
      <v>2</v>
      <v>1</v>
      <v>3</v>
      <v>1</v>
      <v>1</v>
      <v>1</v>
      <v>5</v>
      <v>5</v>
      <v>6</v>
      <v>42</v>
      <v>1</v>
      <v>1</v>
      <v>1</v>
      <v>8</v>
      <v>9</v>
      <v>10</v>
      <v>11</v>
      <v>5</v>
    </spb>
    <spb s="68">
      <v>1</v>
      <v>2</v>
      <v>2</v>
      <v>1</v>
      <v>3</v>
      <v>1</v>
      <v>4</v>
      <v>1</v>
      <v>1</v>
      <v>5</v>
      <v>5</v>
      <v>6</v>
      <v>25</v>
      <v>1</v>
      <v>1</v>
      <v>1</v>
      <v>8</v>
      <v>9</v>
      <v>10</v>
      <v>11</v>
      <v>5</v>
      <v>1</v>
      <v>1</v>
      <v>6</v>
    </spb>
    <spb s="19">
      <v>54</v>
      <v>Name</v>
    </spb>
    <spb s="19">
      <v>19</v>
      <v>Name</v>
    </spb>
    <spb s="19">
      <v>33</v>
      <v>Name</v>
    </spb>
    <spb s="19">
      <v>46</v>
      <v>Name</v>
    </spb>
    <spb s="65">
      <v>1</v>
      <v>2</v>
      <v>1</v>
      <v>3</v>
      <v>1</v>
      <v>1</v>
      <v>1</v>
      <v>5</v>
      <v>5</v>
      <v>6</v>
      <v>15</v>
      <v>1</v>
      <v>1</v>
      <v>1</v>
      <v>8</v>
      <v>9</v>
      <v>11</v>
      <v>5</v>
      <v>1</v>
    </spb>
    <spb s="19">
      <v>70</v>
      <v>Name</v>
    </spb>
    <spb s="89">
      <v>1</v>
      <v>2</v>
      <v>1</v>
      <v>3</v>
      <v>1</v>
      <v>1</v>
      <v>1</v>
      <v>5</v>
      <v>6</v>
      <v>7</v>
      <v>1</v>
      <v>1</v>
      <v>1</v>
      <v>8</v>
      <v>9</v>
      <v>10</v>
      <v>11</v>
      <v>5</v>
    </spb>
    <spb s="19">
      <v>71</v>
      <v>Name</v>
    </spb>
    <spb s="90">
      <v>1</v>
      <v>1</v>
      <v>3</v>
      <v>1</v>
      <v>1</v>
      <v>1</v>
      <v>5</v>
      <v>6</v>
      <v>1</v>
      <v>1</v>
      <v>1</v>
      <v>8</v>
      <v>9</v>
      <v>11</v>
      <v>1</v>
    </spb>
    <spb s="27">
      <v>1</v>
      <v>2</v>
      <v>2</v>
      <v>1</v>
      <v>3</v>
      <v>1</v>
      <v>1</v>
      <v>1</v>
      <v>5</v>
      <v>5</v>
      <v>6</v>
      <v>43</v>
      <v>1</v>
      <v>1</v>
      <v>1</v>
      <v>5</v>
      <v>8</v>
      <v>9</v>
      <v>10</v>
      <v>11</v>
      <v>5</v>
      <v>1</v>
      <v>1</v>
      <v>6</v>
    </spb>
    <spb s="41">
      <v>1</v>
      <v>2</v>
      <v>1</v>
      <v>3</v>
      <v>1</v>
      <v>1</v>
      <v>1</v>
      <v>5</v>
      <v>5</v>
      <v>6</v>
      <v>25</v>
      <v>1</v>
      <v>1</v>
      <v>1</v>
      <v>8</v>
      <v>9</v>
      <v>10</v>
      <v>11</v>
      <v>5</v>
      <v>1</v>
      <v>1</v>
      <v>6</v>
    </spb>
    <spb s="19">
      <v>72</v>
      <v>Name</v>
    </spb>
    <spb s="91">
      <v>1</v>
      <v>2</v>
      <v>1</v>
      <v>3</v>
      <v>1</v>
      <v>1</v>
      <v>1</v>
      <v>5</v>
      <v>5</v>
      <v>6</v>
      <v>15</v>
      <v>1</v>
      <v>1</v>
      <v>1</v>
      <v>8</v>
      <v>9</v>
      <v>10</v>
      <v>11</v>
      <v>1</v>
      <v>1</v>
      <v>6</v>
    </spb>
    <spb s="19">
      <v>73</v>
      <v>Name</v>
    </spb>
    <spb s="92">
      <v>1</v>
      <v>2</v>
      <v>2</v>
      <v>1</v>
      <v>3</v>
      <v>1</v>
      <v>1</v>
      <v>1</v>
      <v>5</v>
      <v>6</v>
      <v>18</v>
      <v>1</v>
      <v>1</v>
      <v>1</v>
      <v>8</v>
      <v>9</v>
      <v>10</v>
      <v>11</v>
      <v>5</v>
    </spb>
    <spb s="75">
      <v>1</v>
      <v>2</v>
      <v>1</v>
      <v>3</v>
      <v>1</v>
      <v>4</v>
      <v>1</v>
      <v>1</v>
      <v>5</v>
      <v>5</v>
      <v>6</v>
      <v>34</v>
      <v>1</v>
      <v>1</v>
      <v>1</v>
      <v>8</v>
      <v>9</v>
      <v>11</v>
      <v>5</v>
    </spb>
    <spb s="0">
      <v>67</v>
      <v>Name</v>
      <v>LearnMoreOnLink</v>
    </spb>
    <spb s="86">
      <v>1</v>
      <v>2</v>
      <v>1</v>
      <v>3</v>
      <v>1</v>
      <v>4</v>
      <v>1</v>
      <v>1</v>
      <v>5</v>
      <v>5</v>
      <v>6</v>
      <v>15</v>
      <v>1</v>
      <v>1</v>
      <v>1</v>
      <v>8</v>
      <v>9</v>
      <v>11</v>
      <v>5</v>
      <v>1</v>
      <v>1</v>
      <v>6</v>
    </spb>
    <spb s="0">
      <v>66</v>
      <v>Name</v>
      <v>LearnMoreOnLink</v>
    </spb>
    <spb s="85">
      <v>1</v>
      <v>2</v>
      <v>1</v>
      <v>3</v>
      <v>1</v>
      <v>4</v>
      <v>1</v>
      <v>1</v>
      <v>5</v>
      <v>5</v>
      <v>6</v>
      <v>25</v>
      <v>1</v>
      <v>1</v>
      <v>1</v>
      <v>8</v>
      <v>9</v>
      <v>10</v>
      <v>11</v>
      <v>5</v>
      <v>1</v>
      <v>1</v>
      <v>6</v>
    </spb>
    <spb s="18">
      <v>1</v>
      <v>2</v>
      <v>1</v>
      <v>3</v>
      <v>1</v>
      <v>1</v>
      <v>1</v>
      <v>5</v>
      <v>5</v>
      <v>6</v>
      <v>44</v>
      <v>1</v>
      <v>1</v>
      <v>1</v>
      <v>8</v>
      <v>9</v>
      <v>10</v>
      <v>11</v>
      <v>5</v>
    </spb>
    <spb s="12">
      <v>1</v>
      <v>2</v>
      <v>2</v>
      <v>1</v>
      <v>3</v>
      <v>1</v>
      <v>1</v>
      <v>1</v>
      <v>5</v>
      <v>5</v>
      <v>6</v>
      <v>43</v>
      <v>1</v>
      <v>1</v>
      <v>1</v>
      <v>8</v>
      <v>9</v>
      <v>11</v>
      <v>5</v>
    </spb>
    <spb s="0">
      <v>74</v>
      <v>Name</v>
      <v>LearnMoreOnLink</v>
    </spb>
    <spb s="93">
      <v>1</v>
      <v>2</v>
      <v>1</v>
      <v>3</v>
      <v>1</v>
      <v>1</v>
      <v>1</v>
      <v>5</v>
      <v>5</v>
      <v>6</v>
      <v>15</v>
      <v>1</v>
      <v>1</v>
      <v>1</v>
      <v>8</v>
      <v>9</v>
      <v>10</v>
      <v>11</v>
      <v>5</v>
      <v>1</v>
    </spb>
    <spb s="18">
      <v>1</v>
      <v>2</v>
      <v>1</v>
      <v>3</v>
      <v>1</v>
      <v>1</v>
      <v>1</v>
      <v>5</v>
      <v>5</v>
      <v>6</v>
      <v>25</v>
      <v>1</v>
      <v>1</v>
      <v>1</v>
      <v>8</v>
      <v>9</v>
      <v>10</v>
      <v>11</v>
      <v>5</v>
    </spb>
  </spbData>
</supportingPropertyBags>
</file>

<file path=xl/richData/rdsupportingpropertybagstructure.xml><?xml version="1.0" encoding="utf-8"?>
<spbStructures xmlns="http://schemas.microsoft.com/office/spreadsheetml/2017/richdata2" count="94">
  <s>
    <k n="^Order" t="spba"/>
    <k n="TitleProperty" t="s"/>
    <k n="SubTitleProperty" t="s"/>
  </s>
  <s>
    <k n="ShowInDotNotation" t="b"/>
    <k n="ShowInAutoComplete" t="b"/>
  </s>
  <s>
    <k n="ShowInCardView" t="b"/>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Price" t="s"/>
    <k n="Change" t="s"/>
    <k n="Change (%)" t="s"/>
    <k n="ExchangeID" t="s"/>
    <k n="Last trade time" t="s"/>
  </s>
  <s>
    <k n="name" t="s"/>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Beta" t="i"/>
    <k n="High" t="i"/>
    <k n="Name" t="i"/>
    <k n="Open" t="i"/>
    <k n="Price" t="i"/>
    <k n="Change" t="i"/>
    <k n="Volume" t="i"/>
    <k n="Employees" t="i"/>
    <k n="Change (%)" t="i"/>
    <k n="52 week low" t="i"/>
    <k n="52 week high" t="i"/>
    <k n="Previous close" t="i"/>
    <k n="Last trade time" t="i"/>
    <k n="`_DisplayString" t="i"/>
    <k n="Year incorporated" t="i"/>
    <k n="`%EntityServiceId" t="i"/>
    <k n="Shares outstanding" t="i"/>
  </s>
  <s>
    <k n="Price" t="s"/>
    <k n="Change" t="s"/>
    <k n="Change (%)" t="s"/>
    <k n="Last trade time" t="s"/>
  </s>
  <s>
    <k n="Low" t="i"/>
    <k n="P/E" t="i"/>
    <k n="Beta" t="i"/>
    <k n="High" t="i"/>
    <k n="Name" t="i"/>
    <k n="Open" t="i"/>
    <k n="Price" t="i"/>
    <k n="Change" t="i"/>
    <k n="Volume" t="i"/>
    <k n="Employees" t="i"/>
    <k n="Change (%)" t="i"/>
    <k n="Market cap" t="i"/>
    <k n="52 week low" t="i"/>
    <k n="52 week high" t="i"/>
    <k n="Previous close" t="i"/>
    <k n="Last trade time" t="i"/>
    <k n="`_DisplayString" t="i"/>
    <k n="Year incorporated" t="i"/>
    <k n="`%EntityServiceId" t="i"/>
    <k n="Shares outstanding" t="i"/>
  </s>
  <s>
    <k n="Low" t="i"/>
    <k n="P/E" t="i"/>
    <k n="Beta" t="i"/>
    <k n="High" t="i"/>
    <k n="Name" t="i"/>
    <k n="Open" t="i"/>
    <k n="Price" t="i"/>
    <k n="Change" t="i"/>
    <k n="Volume" t="i"/>
    <k n="Employees" t="i"/>
    <k n="Change (%)" t="i"/>
    <k n="Market cap" t="i"/>
    <k n="52 week low" t="i"/>
    <k n="52 week high" t="i"/>
    <k n="Previous close" t="i"/>
    <k n="Last trade time" t="i"/>
    <k n="`_DisplayString" t="i"/>
    <k n="`%EntityServiceId" t="i"/>
    <k n="Shares outstanding" t="i"/>
  </s>
  <s>
    <k n="Low" t="i"/>
    <k n="Beta" t="i"/>
    <k n="High" t="i"/>
    <k n="Name" t="i"/>
    <k n="Open" t="i"/>
    <k n="Price" t="i"/>
    <k n="Change" t="i"/>
    <k n="Volume" t="i"/>
    <k n="Employees" t="i"/>
    <k n="Change (%)" t="i"/>
    <k n="Market cap" t="i"/>
    <k n="52 week low" t="i"/>
    <k n="52 week high" t="i"/>
    <k n="Previous close" t="i"/>
    <k n="Last trade time" t="i"/>
    <k n="`_DisplayString" t="i"/>
    <k n="`%EntityServiceId" t="i"/>
    <k n="Shares outstanding" t="i"/>
  </s>
  <s>
    <k n="Low" t="i"/>
    <k n="P/E"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Last trade time" t="i"/>
    <k n="`_DisplayString"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Last trade time" t="i"/>
    <k n="`_DisplayString" t="i"/>
    <k n="`%EntityServiceId" t="i"/>
    <k n="Shares outstanding" t="i"/>
  </s>
  <s>
    <k n="Low" t="i"/>
    <k n="Beta" t="i"/>
    <k n="High" t="i"/>
    <k n="Name" t="i"/>
    <k n="Open" t="i"/>
    <k n="Price" t="i"/>
    <k n="Change" t="i"/>
    <k n="Volume" t="i"/>
    <k n="Employees" t="i"/>
    <k n="Change (%)" t="i"/>
    <k n="Market cap" t="i"/>
    <k n="52 week low" t="i"/>
    <k n="52 week high" t="i"/>
    <k n="Previous close" t="i"/>
    <k n="Last trade time" t="i"/>
    <k n="`_DisplayString" t="i"/>
    <k n="Year incorporated" t="i"/>
    <k n="`%EntityServiceId" t="i"/>
    <k n="Shares outstanding" t="i"/>
  </s>
  <s>
    <k n="^Order" t="spba"/>
    <k n="TitleProperty" t="s"/>
  </s>
  <s>
    <k n="Image" t="spb"/>
    <k n="ExchangeID" t="spb"/>
    <k n="UniqueName" t="spb"/>
    <k n="%ProviderInfo" t="spb"/>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EntityServiceId" t="i"/>
    <k n="Shares outstanding" t="i"/>
  </s>
  <s>
    <k n="ExchangeID" t="spb"/>
    <k n="UniqueName" t="spb"/>
    <k n="%ProviderInfo" t="spb"/>
  </s>
  <s>
    <k n="Low"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s>
  <s>
    <k n="UniqueName" t="spb"/>
    <k n="%ProviderInfo" t="spb"/>
  </s>
  <s>
    <k n="Low" t="i"/>
    <k n="High" t="i"/>
    <k n="Name" t="i"/>
    <k n="Open" t="i"/>
    <k n="Price" t="i"/>
    <k n="Change" t="i"/>
    <k n="Volume" t="i"/>
    <k n="Change (%)" t="i"/>
    <k n="52 week low" t="i"/>
    <k n="52 week high" t="i"/>
    <k n="Previous close" t="i"/>
    <k n="Volume average" t="i"/>
    <k n="Last trade time" t="i"/>
    <k n="`_DisplayString" t="i"/>
    <k n="`%EntityServiceId" t="i"/>
  </s>
  <s>
    <k n="Price" t="s"/>
    <k n="Change" t="s"/>
    <k n="Exchange" t="s"/>
    <k n="Change (%)" t="s"/>
    <k n="Last trade time" t="s"/>
  </s>
  <s>
    <k n="Low" t="i"/>
    <k n="P/E"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UniqueName" t="spb"/>
    <k n="%ProviderInfo" t="spb"/>
    <k n="LearnMoreOnLink" t="spb"/>
    <k n="Last update time" t="spb"/>
  </s>
  <s>
    <k n="Name" t="i"/>
    <k n="Price" t="i"/>
    <k n="Change" t="i"/>
    <k n="Rating" t="i"/>
    <k n="Change (%)" t="i"/>
    <k n="Net assets" t="i"/>
    <k n="Return (1m)" t="i"/>
    <k n="Return (1w)" t="i"/>
    <k n="Return (1y)" t="i"/>
    <k n="Return (3m)" t="i"/>
    <k n="Return (3y)" t="i"/>
    <k n="Return (5y)" t="i"/>
    <k n="Return (YTD)" t="i"/>
    <k n="Previous close" t="i"/>
    <k n="Last trade time" t="i"/>
    <k n="`_DisplayString" t="i"/>
    <k n="Last update time" t="i"/>
    <k n="`%EntityServiceId" t="i"/>
  </s>
  <s>
    <k n="Change" t="s"/>
    <k n="Change (%)" t="s"/>
    <k n="Last trade time" t="s"/>
    <k n="Last update time" t="s"/>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Low" t="i"/>
    <k n="P/E"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Low" t="i"/>
    <k n="P/E" t="i"/>
    <k n="Beta" t="i"/>
    <k n="High" t="i"/>
    <k n="Name" t="i"/>
    <k n="Open" t="i"/>
    <k n="Image" t="i"/>
    <k n="Price" t="i"/>
    <k n="Change" t="i"/>
    <k n="Volume" t="i"/>
    <k n="Employees" t="i"/>
    <k n="Change (%)" t="i"/>
    <k n="52 week low" t="i"/>
    <k n="52 week high" t="i"/>
    <k n="Previous close" t="i"/>
    <k n="Last trade time" t="i"/>
    <k n="`_DisplayString" t="i"/>
    <k n="Year incorporated" t="i"/>
    <k n="`%EntityServiceId" t="i"/>
    <k n="Shares outstanding" t="i"/>
  </s>
  <s>
    <k n="Low" t="i"/>
    <k n="P/E" t="i"/>
    <k n="Beta" t="i"/>
    <k n="High" t="i"/>
    <k n="Name" t="i"/>
    <k n="Open" t="i"/>
    <k n="Image" t="i"/>
    <k n="Price" t="i"/>
    <k n="Change" t="i"/>
    <k n="Volume" t="i"/>
    <k n="Employees" t="i"/>
    <k n="Change (%)" t="i"/>
    <k n="Market cap" t="i"/>
    <k n="52 week low" t="i"/>
    <k n="52 week high" t="i"/>
    <k n="Previous close" t="i"/>
    <k n="Volume average" t="i"/>
    <k n="Last trade time" t="i"/>
    <k n="`_DisplayString" t="i"/>
    <k n="`%EntityServiceId" t="i"/>
    <k n="Shares outstanding" t="i"/>
    <k n="Price (Extended hours)" t="i"/>
    <k n="Change (Extended hours)" t="i"/>
    <k n="Change % (Extended hours)" t="i"/>
  </s>
  <s>
    <k n="Low" t="i"/>
    <k n="Beta" t="i"/>
    <k n="High" t="i"/>
    <k n="Name" t="i"/>
    <k n="Open" t="i"/>
    <k n="Price" t="i"/>
    <k n="Change" t="i"/>
    <k n="Volume" t="i"/>
    <k n="Employees" t="i"/>
    <k n="Change (%)" t="i"/>
    <k n="Market cap" t="i"/>
    <k n="52 week low" t="i"/>
    <k n="52 week high" t="i"/>
    <k n="Previous close" t="i"/>
    <k n="Last trade time" t="i"/>
    <k n="`_DisplayString" t="i"/>
    <k n="Year incorporated" t="i"/>
    <k n="`%EntityServiceId" t="i"/>
  </s>
  <s>
    <k n="Low" t="i"/>
    <k n="P/E" t="i"/>
    <k n="Beta" t="i"/>
    <k n="High" t="i"/>
    <k n="Name" t="i"/>
    <k n="Open" t="i"/>
    <k n="Image" t="i"/>
    <k n="Price" t="i"/>
    <k n="Change" t="i"/>
    <k n="Volume" t="i"/>
    <k n="Employees" t="i"/>
    <k n="Change (%)" t="i"/>
    <k n="52 week low" t="i"/>
    <k n="52 week high" t="i"/>
    <k n="Previous close" t="i"/>
    <k n="Last trade time" t="i"/>
    <k n="`_DisplayString" t="i"/>
    <k n="`%EntityServiceId" t="i"/>
    <k n="Shares outstanding" t="i"/>
  </s>
  <s>
    <k n="Low" t="i"/>
    <k n="P/E" t="i"/>
    <k n="Beta" t="i"/>
    <k n="High" t="i"/>
    <k n="Name" t="i"/>
    <k n="Open" t="i"/>
    <k n="Price" t="i"/>
    <k n="Change" t="i"/>
    <k n="Volume" t="i"/>
    <k n="Employees" t="i"/>
    <k n="Change (%)" t="i"/>
    <k n="Market cap" t="i"/>
    <k n="Previous close" t="i"/>
    <k n="Last trade time" t="i"/>
    <k n="`_DisplayString" t="i"/>
    <k n="Year incorporated" t="i"/>
    <k n="`%EntityServiceId" t="i"/>
    <k n="Shares outstanding" t="i"/>
  </s>
  <s>
    <k n="Low" t="i"/>
    <k n="Beta" t="i"/>
    <k n="High" t="i"/>
    <k n="Name" t="i"/>
    <k n="Open" t="i"/>
    <k n="Image" t="i"/>
    <k n="Price" t="i"/>
    <k n="Change" t="i"/>
    <k n="Volume" t="i"/>
    <k n="Employees" t="i"/>
    <k n="Change (%)" t="i"/>
    <k n="52 week low" t="i"/>
    <k n="52 week high" t="i"/>
    <k n="Previous close" t="i"/>
    <k n="Last trade time" t="i"/>
    <k n="`_DisplayString" t="i"/>
    <k n="Year incorporated" t="i"/>
    <k n="`%EntityServiceId" t="i"/>
    <k n="Shares outstanding" t="i"/>
  </s>
  <s>
    <k n="Low" t="i"/>
    <k n="Beta" t="i"/>
    <k n="High" t="i"/>
    <k n="Name" t="i"/>
    <k n="Open" t="i"/>
    <k n="Price" t="i"/>
    <k n="Change" t="i"/>
    <k n="Volume" t="i"/>
    <k n="Employees" t="i"/>
    <k n="Change (%)" t="i"/>
    <k n="Market cap" t="i"/>
    <k n="52 week low" t="i"/>
    <k n="52 week high" t="i"/>
    <k n="Previous close" t="i"/>
    <k n="Last trade time" t="i"/>
    <k n="`_DisplayString"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52 week low" t="i"/>
    <k n="52 week high" t="i"/>
    <k n="Previous close" t="i"/>
    <k n="Last trade time" t="i"/>
    <k n="`_DisplayString" t="i"/>
    <k n="Year incorporated" t="i"/>
    <k n="`%EntityServiceId" t="i"/>
    <k n="Shares outstanding" t="i"/>
  </s>
  <s>
    <k n="Low" t="i"/>
    <k n="P/E" t="i"/>
    <k n="High" t="i"/>
    <k n="Name" t="i"/>
    <k n="Open" t="i"/>
    <k n="Price" t="i"/>
    <k n="Change" t="i"/>
    <k n="Volume" t="i"/>
    <k n="Employees" t="i"/>
    <k n="Change (%)" t="i"/>
    <k n="52 week low" t="i"/>
    <k n="52 week high" t="i"/>
    <k n="Previous close" t="i"/>
    <k n="Volume average" t="i"/>
    <k n="Last trade time" t="i"/>
    <k n="`_DisplayString" t="i"/>
    <k n="Year incorporated" t="i"/>
    <k n="`%EntityServiceId" t="i"/>
    <k n="Price (Extended hours)" t="i"/>
    <k n="Change (Extended hours)" t="i"/>
    <k n="Change % (Extended hours)" t="i"/>
  </s>
  <s>
    <k n="UniqueName" t="spb"/>
    <k n="%ProviderInfo" t="spb"/>
    <k n="LearnMoreOnLink" t="spb"/>
  </s>
  <s>
    <k n="Low" t="i"/>
    <k n="High" t="i"/>
    <k n="Name" t="i"/>
    <k n="Open" t="i"/>
    <k n="Price" t="i"/>
    <k n="Change" t="i"/>
    <k n="Volume" t="i"/>
    <k n="Change (%)" t="i"/>
    <k n="52 week low" t="i"/>
    <k n="52 week high" t="i"/>
    <k n="Previous close" t="i"/>
    <k n="Volume average" t="i"/>
    <k n="Last trade time" t="i"/>
    <k n="`_DisplayString"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Low" t="i"/>
    <k n="High" t="i"/>
    <k n="Name" t="i"/>
    <k n="Open" t="i"/>
    <k n="Price" t="i"/>
    <k n="Change" t="i"/>
    <k n="Volume" t="i"/>
    <k n="Employees" t="i"/>
    <k n="Change (%)" t="i"/>
    <k n="Market cap" t="i"/>
    <k n="52 week low" t="i"/>
    <k n="52 week high" t="i"/>
    <k n="Previous close" t="i"/>
    <k n="Volume average" t="i"/>
    <k n="Last trade time" t="i"/>
    <k n="`_DisplayString"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Low" t="i"/>
    <k n="Beta" t="i"/>
    <k n="High" t="i"/>
    <k n="Name" t="i"/>
    <k n="Open" t="i"/>
    <k n="Image" t="i"/>
    <k n="Price" t="i"/>
    <k n="Change" t="i"/>
    <k n="Volume" t="i"/>
    <k n="Employees" t="i"/>
    <k n="Change (%)" t="i"/>
    <k n="Market cap" t="i"/>
    <k n="52 week low" t="i"/>
    <k n="52 week high" t="i"/>
    <k n="Previous close" t="i"/>
    <k n="Last trade time" t="i"/>
    <k n="`_DisplayString" t="i"/>
    <k n="Year incorporated" t="i"/>
    <k n="`%EntityServiceId" t="i"/>
    <k n="Shares outstanding" t="i"/>
  </s>
  <s>
    <k n="Low" t="i"/>
    <k n="Beta" t="i"/>
    <k n="High" t="i"/>
    <k n="Name" t="i"/>
    <k n="Open" t="i"/>
    <k n="Price" t="i"/>
    <k n="Change" t="i"/>
    <k n="Volume" t="i"/>
    <k n="Change (%)" t="i"/>
    <k n="Market cap" t="i"/>
    <k n="52 week low" t="i"/>
    <k n="52 week high" t="i"/>
    <k n="Previous close" t="i"/>
    <k n="Last trade time" t="i"/>
    <k n="`_DisplayString" t="i"/>
    <k n="Year incorporated" t="i"/>
    <k n="`%EntityServiceId" t="i"/>
    <k n="Shares outstanding" t="i"/>
  </s>
  <s>
    <k n="Low" t="i"/>
    <k n="High" t="i"/>
    <k n="Name" t="i"/>
    <k n="Open" t="i"/>
    <k n="Price" t="i"/>
    <k n="Change" t="i"/>
    <k n="Volume" t="i"/>
    <k n="Change (%)" t="i"/>
    <k n="52 week low" t="i"/>
    <k n="52 week high" t="i"/>
    <k n="Previous close" t="i"/>
    <k n="Last trade time" t="i"/>
    <k n="`_DisplayString" t="i"/>
    <k n="`%EntityServiceId" t="i"/>
    <k n="Price (Extended hours)" t="i"/>
    <k n="Change (Extended hours)" t="i"/>
    <k n="Change % (Extended hours)" t="i"/>
  </s>
  <s>
    <k n="Low" t="i"/>
    <k n="P/E" t="i"/>
    <k n="Beta" t="i"/>
    <k n="High" t="i"/>
    <k n="Name" t="i"/>
    <k n="Open" t="i"/>
    <k n="Price" t="i"/>
    <k n="Change" t="i"/>
    <k n="Volume" t="i"/>
    <k n="Change (%)" t="i"/>
    <k n="52 week low" t="i"/>
    <k n="52 week high" t="i"/>
    <k n="Previous close" t="i"/>
    <k n="Last trade time" t="i"/>
    <k n="`_DisplayString" t="i"/>
    <k n="Year incorporated" t="i"/>
    <k n="`%EntityServiceId" t="i"/>
    <k n="Shares outstanding" t="i"/>
  </s>
  <s>
    <k n="Low" t="i"/>
    <k n="P/E" t="i"/>
    <k n="Beta" t="i"/>
    <k n="High" t="i"/>
    <k n="Name" t="i"/>
    <k n="Open" t="i"/>
    <k n="Price" t="i"/>
    <k n="Change" t="i"/>
    <k n="Volume" t="i"/>
    <k n="Employees" t="i"/>
    <k n="Change (%)" t="i"/>
    <k n="52 week low" t="i"/>
    <k n="52 week high" t="i"/>
    <k n="Previous close" t="i"/>
    <k n="Last trade time" t="i"/>
    <k n="`_DisplayString" t="i"/>
    <k n="`%EntityServiceId" t="i"/>
    <k n="Shares outstanding" t="i"/>
  </s>
  <s>
    <k n="Low" t="i"/>
    <k n="P/E" t="i"/>
    <k n="Beta" t="i"/>
    <k n="High" t="i"/>
    <k n="Name" t="i"/>
    <k n="Open" t="i"/>
    <k n="Price" t="i"/>
    <k n="Change" t="i"/>
    <k n="Volume" t="i"/>
    <k n="Employees" t="i"/>
    <k n="Change (%)" t="i"/>
    <k n="Previous close" t="i"/>
    <k n="Last trade time" t="i"/>
    <k n="`_DisplayString" t="i"/>
    <k n="Year incorporated" t="i"/>
    <k n="`%EntityServiceId" t="i"/>
    <k n="Shares outstanding" t="i"/>
  </s>
  <s>
    <k n="Low" t="i"/>
    <k n="Beta" t="i"/>
    <k n="High" t="i"/>
    <k n="Name" t="i"/>
    <k n="Open" t="i"/>
    <k n="Image"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Low" t="i"/>
    <k n="Beta" t="i"/>
    <k n="High" t="i"/>
    <k n="Name" t="i"/>
    <k n="Open" t="i"/>
    <k n="Price" t="i"/>
    <k n="Change" t="i"/>
    <k n="Volume" t="i"/>
    <k n="Employees" t="i"/>
    <k n="Change (%)" t="i"/>
    <k n="Market cap" t="i"/>
    <k n="52 week low" t="i"/>
    <k n="52 week high" t="i"/>
    <k n="Previous close" t="i"/>
    <k n="Last trade time" t="i"/>
    <k n="`_DisplayString" t="i"/>
    <k n="`%EntityServiceId" t="i"/>
    <k n="Shares outstanding" t="i"/>
    <k n="Price (Extended hours)" t="i"/>
    <k n="Change (Extended hours)" t="i"/>
    <k n="Change % (Extended hours)" t="i"/>
  </s>
  <s>
    <k n="Low" t="i"/>
    <k n="High" t="i"/>
    <k n="Name" t="i"/>
    <k n="Open" t="i"/>
    <k n="Price" t="i"/>
    <k n="Change" t="i"/>
    <k n="Volume" t="i"/>
    <k n="Change (%)" t="i"/>
    <k n="52 week low" t="i"/>
    <k n="52 week high" t="i"/>
    <k n="Previous close" t="i"/>
    <k n="Last trade time" t="i"/>
    <k n="`_DisplayString" t="i"/>
    <k n="Year incorporated" t="i"/>
    <k n="`%EntityServiceId" t="i"/>
  </s>
  <s>
    <k n="Low" t="i"/>
    <k n="P/E" t="i"/>
    <k n="Beta" t="i"/>
    <k n="High" t="i"/>
    <k n="Name" t="i"/>
    <k n="Open" t="i"/>
    <k n="Price" t="i"/>
    <k n="Change" t="i"/>
    <k n="Volume" t="i"/>
    <k n="Employees" t="i"/>
    <k n="Change (%)" t="i"/>
    <k n="Market cap" t="i"/>
    <k n="52 week low" t="i"/>
    <k n="52 week high" t="i"/>
    <k n="Previous close" t="i"/>
    <k n="Last trade time" t="i"/>
    <k n="`_DisplayString" t="i"/>
    <k n="Year incorporated" t="i"/>
    <k n="`%EntityServiceId" t="i"/>
    <k n="Shares outstanding" t="i"/>
    <k n="Price (Extended hours)" t="i"/>
    <k n="Change (Extended hours)" t="i"/>
    <k n="Change % (Extended hours)" t="i"/>
  </s>
  <s>
    <k n="Low" t="i"/>
    <k n="P/E" t="i"/>
    <k n="High" t="i"/>
    <k n="Name" t="i"/>
    <k n="Open" t="i"/>
    <k n="Price" t="i"/>
    <k n="Change" t="i"/>
    <k n="Volume"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Low" t="i"/>
    <k n="P/E"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Price (Extended hours)" t="i"/>
    <k n="Change (Extended hours)" t="i"/>
    <k n="Change % (Extended hours)" t="i"/>
  </s>
  <s>
    <k n="Low" t="i"/>
    <k n="P/E" t="i"/>
    <k n="Beta" t="i"/>
    <k n="High" t="i"/>
    <k n="Name" t="i"/>
    <k n="Open" t="i"/>
    <k n="Price" t="i"/>
    <k n="Change" t="i"/>
    <k n="Volume" t="i"/>
    <k n="Employees" t="i"/>
    <k n="Change (%)" t="i"/>
    <k n="52 week low" t="i"/>
    <k n="52 week high" t="i"/>
    <k n="Previous close" t="i"/>
    <k n="Last trade time" t="i"/>
    <k n="`_DisplayString" t="i"/>
    <k n="`%EntityServiceId" t="i"/>
  </s>
  <s>
    <k n="Low" t="i"/>
    <k n="Beta" t="i"/>
    <k n="High" t="i"/>
    <k n="Name" t="i"/>
    <k n="Open" t="i"/>
    <k n="Price" t="i"/>
    <k n="Change" t="i"/>
    <k n="Volume" t="i"/>
    <k n="Employees" t="i"/>
    <k n="Change (%)" t="i"/>
    <k n="Previous close" t="i"/>
    <k n="Last trade time" t="i"/>
    <k n="`_DisplayString" t="i"/>
    <k n="Year incorporated" t="i"/>
    <k n="`%EntityServiceId" t="i"/>
    <k n="Shares outstanding" t="i"/>
  </s>
  <s>
    <k n="Low" t="i"/>
    <k n="Beta" t="i"/>
    <k n="High" t="i"/>
    <k n="Name" t="i"/>
    <k n="Open" t="i"/>
    <k n="Price" t="i"/>
    <k n="Change" t="i"/>
    <k n="Volume" t="i"/>
    <k n="Employees" t="i"/>
    <k n="Change (%)" t="i"/>
    <k n="Market cap" t="i"/>
    <k n="52 week low" t="i"/>
    <k n="52 week high" t="i"/>
    <k n="Previous close" t="i"/>
    <k n="Last trade time" t="i"/>
    <k n="`_DisplayString" t="i"/>
    <k n="`%EntityServiceId" t="i"/>
    <k n="Price (Extended hours)" t="i"/>
    <k n="Change (Extended hours)" t="i"/>
    <k n="Change % (Extended hours)" t="i"/>
  </s>
  <s>
    <k n="Low" t="i"/>
    <k n="Beta" t="i"/>
    <k n="High" t="i"/>
    <k n="Name" t="i"/>
    <k n="Open" t="i"/>
    <k n="Price" t="i"/>
    <k n="Change" t="i"/>
    <k n="Volume" t="i"/>
    <k n="Employees" t="i"/>
    <k n="Change (%)" t="i"/>
    <k n="Market cap" t="i"/>
    <k n="52 week low" t="i"/>
    <k n="52 week high" t="i"/>
    <k n="Previous close" t="i"/>
    <k n="Last trade time" t="i"/>
    <k n="`_DisplayString" t="i"/>
    <k n="`%EntityServiceId" t="i"/>
    <k n="Shares outstanding" t="i"/>
    <k n="Price (Extended hours)" t="i"/>
  </s>
  <s>
    <k n="Price" t="s"/>
    <k n="Change" t="s"/>
    <k n="Change (%)" t="s"/>
    <k n="Last trade time" t="s"/>
    <k n="Price (Extended hours)" t="s"/>
  </s>
  <s>
    <k n="Low" t="i"/>
    <k n="P/E" t="i"/>
    <k n="High" t="i"/>
    <k n="Name" t="i"/>
    <k n="Open" t="i"/>
    <k n="Image" t="i"/>
    <k n="Price" t="i"/>
    <k n="Change" t="i"/>
    <k n="Volume" t="i"/>
    <k n="Employees" t="i"/>
    <k n="Change (%)" t="i"/>
    <k n="Market cap" t="i"/>
    <k n="52 week low" t="i"/>
    <k n="52 week high" t="i"/>
    <k n="Previous close" t="i"/>
    <k n="Volume average" t="i"/>
    <k n="Last trade time" t="i"/>
    <k n="`_DisplayString" t="i"/>
    <k n="`%EntityServiceId" t="i"/>
    <k n="Shares outstanding" t="i"/>
    <k n="Price (Extended hours)" t="i"/>
    <k n="Change (Extended hours)" t="i"/>
    <k n="Change % (Extended hours)" t="i"/>
  </s>
  <s>
    <k n="Low" t="i"/>
    <k n="P/E" t="i"/>
    <k n="Beta" t="i"/>
    <k n="High" t="i"/>
    <k n="Name" t="i"/>
    <k n="Open" t="i"/>
    <k n="Image" t="i"/>
    <k n="Price" t="i"/>
    <k n="Change" t="i"/>
    <k n="Volume" t="i"/>
    <k n="Employees" t="i"/>
    <k n="Change (%)" t="i"/>
    <k n="Market cap" t="i"/>
    <k n="52 week low" t="i"/>
    <k n="52 week high" t="i"/>
    <k n="Previous close" t="i"/>
    <k n="Last trade time" t="i"/>
    <k n="`_DisplayString" t="i"/>
    <k n="Year incorporated" t="i"/>
    <k n="`%EntityServiceId" t="i"/>
    <k n="Shares outstanding" t="i"/>
    <k n="Price (Extended hours)" t="i"/>
    <k n="Change (Extended hours)" t="i"/>
    <k n="Change % (Extended hours)" t="i"/>
  </s>
  <s>
    <k n="Low" t="i"/>
    <k n="High" t="i"/>
    <k n="Name" t="i"/>
    <k n="Open" t="i"/>
    <k n="Price" t="i"/>
    <k n="Change" t="i"/>
    <k n="Volume" t="i"/>
    <k n="Employees"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Low" t="i"/>
    <k n="P/E" t="i"/>
    <k n="Beta" t="i"/>
    <k n="High" t="i"/>
    <k n="Name" t="i"/>
    <k n="Open" t="i"/>
    <k n="Image" t="i"/>
    <k n="Price" t="i"/>
    <k n="Change" t="i"/>
    <k n="Volume" t="i"/>
    <k n="Employees" t="i"/>
    <k n="Change (%)" t="i"/>
    <k n="Market cap" t="i"/>
    <k n="52 week low" t="i"/>
    <k n="52 week high" t="i"/>
    <k n="Previous close" t="i"/>
    <k n="Last trade time" t="i"/>
    <k n="`_DisplayString" t="i"/>
    <k n="`%EntityServiceId" t="i"/>
    <k n="Shares outstanding" t="i"/>
    <k n="Price (Extended hours)" t="i"/>
    <k n="Change (Extended hours)" t="i"/>
    <k n="Change % (Extended hours)" t="i"/>
  </s>
  <s>
    <k n="Low" t="i"/>
    <k n="High" t="i"/>
    <k n="Name" t="i"/>
    <k n="Open" t="i"/>
    <k n="Image" t="i"/>
    <k n="Price" t="i"/>
    <k n="Change" t="i"/>
    <k n="Volume" t="i"/>
    <k n="Change (%)" t="i"/>
    <k n="52 week low" t="i"/>
    <k n="52 week high" t="i"/>
    <k n="Previous close" t="i"/>
    <k n="Last trade time" t="i"/>
    <k n="`_DisplayString" t="i"/>
    <k n="`%EntityServiceId" t="i"/>
    <k n="Price (Extended hours)" t="i"/>
    <k n="Change (Extended hours)" t="i"/>
    <k n="Change % (Extended hours)" t="i"/>
  </s>
  <s>
    <k n="Low" t="i"/>
    <k n="Beta" t="i"/>
    <k n="High" t="i"/>
    <k n="Name" t="i"/>
    <k n="Open" t="i"/>
    <k n="Price" t="i"/>
    <k n="Change" t="i"/>
    <k n="Volume" t="i"/>
    <k n="Change (%)" t="i"/>
    <k n="Market cap" t="i"/>
    <k n="52 week low" t="i"/>
    <k n="52 week high" t="i"/>
    <k n="Expense ratio" t="i"/>
    <k n="Previous close" t="i"/>
    <k n="Volume average" t="i"/>
    <k n="Last trade time" t="i"/>
    <k n="`_DisplayString" t="i"/>
    <k n="`%EntityServiceId" t="i"/>
    <k n="Price (Extended hours)" t="i"/>
    <k n="Change (Extended hours)" t="i"/>
    <k n="Change % (Extended hours)" t="i"/>
  </s>
  <s>
    <k n="Low" t="i"/>
    <k n="Beta" t="i"/>
    <k n="High" t="i"/>
    <k n="Name" t="i"/>
    <k n="Open" t="i"/>
    <k n="Price" t="i"/>
    <k n="Change" t="i"/>
    <k n="Volume" t="i"/>
    <k n="Employees" t="i"/>
    <k n="Change (%)" t="i"/>
    <k n="52 week low" t="i"/>
    <k n="52 week high" t="i"/>
    <k n="Previous close" t="i"/>
    <k n="Last trade time" t="i"/>
    <k n="`_DisplayString" t="i"/>
    <k n="`%EntityServiceId" t="i"/>
    <k n="Shares outstanding" t="i"/>
  </s>
  <s>
    <k n="Low" t="i"/>
    <k n="High" t="i"/>
    <k n="Name" t="i"/>
    <k n="Open" t="i"/>
    <k n="Price" t="i"/>
    <k n="Change" t="i"/>
    <k n="Volume" t="i"/>
    <k n="Change (%)" t="i"/>
    <k n="52 week low" t="i"/>
    <k n="52 week high" t="i"/>
    <k n="Previous close" t="i"/>
    <k n="Last trade time" t="i"/>
    <k n="`_DisplayString" t="i"/>
    <k n="`%EntityServiceId" t="i"/>
  </s>
  <s>
    <k n="Low" t="i"/>
    <k n="Beta" t="i"/>
    <k n="High" t="i"/>
    <k n="Name" t="i"/>
    <k n="Open" t="i"/>
    <k n="Image" t="i"/>
    <k n="Price" t="i"/>
    <k n="Change" t="i"/>
    <k n="Volume" t="i"/>
    <k n="Employees" t="i"/>
    <k n="Change (%)" t="i"/>
    <k n="Market cap" t="i"/>
    <k n="52 week low" t="i"/>
    <k n="52 week high" t="i"/>
    <k n="Previous close" t="i"/>
    <k n="Last trade time" t="i"/>
    <k n="`_DisplayString" t="i"/>
    <k n="`%EntityServiceId" t="i"/>
    <k n="Shares outstanding" t="i"/>
  </s>
  <s>
    <k n="Low" t="i"/>
    <k n="P/E" t="i"/>
    <k n="Beta" t="i"/>
    <k n="High" t="i"/>
    <k n="Name" t="i"/>
    <k n="Open" t="i"/>
    <k n="Price" t="i"/>
    <k n="Change" t="i"/>
    <k n="Volume" t="i"/>
    <k n="Employees" t="i"/>
    <k n="Change (%)" t="i"/>
    <k n="Market cap" t="i"/>
    <k n="52 week low" t="i"/>
    <k n="52 week high" t="i"/>
    <k n="Previous close" t="i"/>
    <k n="Last trade time" t="i"/>
    <k n="`_DisplayString" t="i"/>
    <k n="Year incorporated" t="i"/>
    <k n="`%EntityServiceId" t="i"/>
    <k n="Shares outstanding" t="i"/>
    <k n="Price (Extended hours)" t="i"/>
  </s>
  <s>
    <k n="Low" t="i"/>
    <k n="P/E" t="i"/>
    <k n="High" t="i"/>
    <k n="Name" t="i"/>
    <k n="Open" t="i"/>
    <k n="Price" t="i"/>
    <k n="Change" t="i"/>
    <k n="Volume" t="i"/>
    <k n="Employees" t="i"/>
    <k n="Change (%)" t="i"/>
    <k n="52 week low" t="i"/>
    <k n="52 week high" t="i"/>
    <k n="Previous close" t="i"/>
    <k n="Last trade time" t="i"/>
    <k n="`_DisplayString" t="i"/>
    <k n="`%EntityServiceId" t="i"/>
    <k n="Shares outstanding" t="i"/>
  </s>
  <s>
    <k n="Low" t="i"/>
    <k n="P/E" t="i"/>
    <k n="High" t="i"/>
    <k n="Name" t="i"/>
    <k n="Open" t="i"/>
    <k n="Price" t="i"/>
    <k n="Change" t="i"/>
    <k n="Volume" t="i"/>
    <k n="Change (%)" t="i"/>
    <k n="Market cap" t="i"/>
    <k n="52 week low" t="i"/>
    <k n="52 week high" t="i"/>
    <k n="Previous close" t="i"/>
    <k n="Volume average" t="i"/>
    <k n="Last trade time" t="i"/>
    <k n="`_DisplayString" t="i"/>
    <k n="`%EntityServiceId" t="i"/>
    <k n="Shares outstanding" t="i"/>
    <k n="Price (Extended hours)" t="i"/>
    <k n="Change (Extended hours)" t="i"/>
    <k n="Change % (Extended hours)" t="i"/>
  </s>
  <s>
    <k n="Low" t="i"/>
    <k n="High" t="i"/>
    <k n="Name" t="i"/>
    <k n="Open" t="i"/>
    <k n="Price" t="i"/>
    <k n="Change" t="i"/>
    <k n="Volume" t="i"/>
    <k n="Change (%)" t="i"/>
    <k n="Market cap" t="i"/>
    <k n="52 week low" t="i"/>
    <k n="52 week high" t="i"/>
    <k n="Previous close" t="i"/>
    <k n="Volume average" t="i"/>
    <k n="Last trade time" t="i"/>
    <k n="`_DisplayString" t="i"/>
    <k n="Year incorporated" t="i"/>
    <k n="`%EntityServiceId" t="i"/>
    <k n="Shares outstanding" t="i"/>
    <k n="Price (Extended hours)" t="i"/>
    <k n="Change (Extended hours)" t="i"/>
    <k n="Change % (Extended hours)" t="i"/>
  </s>
  <s>
    <k n="Low" t="i"/>
    <k n="P/E" t="i"/>
    <k n="High" t="i"/>
    <k n="Name" t="i"/>
    <k n="Open" t="i"/>
    <k n="Image" t="i"/>
    <k n="Price" t="i"/>
    <k n="Change" t="i"/>
    <k n="Volume" t="i"/>
    <k n="Change (%)" t="i"/>
    <k n="Market cap" t="i"/>
    <k n="52 week low" t="i"/>
    <k n="52 week high" t="i"/>
    <k n="Previous close" t="i"/>
    <k n="Volume average" t="i"/>
    <k n="Last trade time" t="i"/>
    <k n="`_DisplayString" t="i"/>
    <k n="Year incorporated" t="i"/>
    <k n="`%EntityServiceId" t="i"/>
    <k n="Price (Extended hours)" t="i"/>
    <k n="Change (Extended hours)" t="i"/>
    <k n="Change % (Extended hours)" t="i"/>
  </s>
  <s>
    <k n="Low" t="i"/>
    <k n="High" t="i"/>
    <k n="Name" t="i"/>
    <k n="Open" t="i"/>
    <k n="Image" t="i"/>
    <k n="Price" t="i"/>
    <k n="Change" t="i"/>
    <k n="Volume" t="i"/>
    <k n="Employees" t="i"/>
    <k n="Change (%)" t="i"/>
    <k n="Market cap" t="i"/>
    <k n="52 week low" t="i"/>
    <k n="52 week high" t="i"/>
    <k n="Previous close" t="i"/>
    <k n="Volume average" t="i"/>
    <k n="Last trade time" t="i"/>
    <k n="`_DisplayString" t="i"/>
    <k n="`%EntityServiceId" t="i"/>
    <k n="Shares outstanding" t="i"/>
    <k n="Price (Extended hours)" t="i"/>
    <k n="Change (Extended hours)" t="i"/>
    <k n="Change % (Extended hours)" t="i"/>
  </s>
  <s>
    <k n="Low" t="i"/>
    <k n="P/E" t="i"/>
    <k n="Beta" t="i"/>
    <k n="High" t="i"/>
    <k n="Name" t="i"/>
    <k n="Open" t="i"/>
    <k n="Price" t="i"/>
    <k n="Change" t="i"/>
    <k n="Volume" t="i"/>
    <k n="Employees" t="i"/>
    <k n="Change (%)" t="i"/>
    <k n="Market cap" t="i"/>
    <k n="52 week low" t="i"/>
    <k n="52 week high" t="i"/>
    <k n="Previous close" t="i"/>
    <k n="Last trade time" t="i"/>
    <k n="`_DisplayString" t="i"/>
    <k n="`%EntityServiceId" t="i"/>
    <k n="Shares outstanding" t="i"/>
    <k n="Price (Extended hours)" t="i"/>
    <k n="Change (Extended hours)" t="i"/>
    <k n="Change % (Extended hours)" t="i"/>
  </s>
  <s>
    <k n="Beta" t="i"/>
    <k n="Name" t="i"/>
    <k n="Employees" t="i"/>
    <k n="`_DisplayString" t="i"/>
    <k n="Year incorporated" t="i"/>
    <k n="`%EntityServiceId" t="i"/>
    <k n="Shares outstanding" t="i"/>
  </s>
  <s>
    <k n="Low" t="i"/>
    <k n="P/E" t="i"/>
    <k n="Beta" t="i"/>
    <k n="High" t="i"/>
    <k n="Name" t="i"/>
    <k n="Open" t="i"/>
    <k n="Price" t="i"/>
    <k n="Change" t="i"/>
    <k n="Volume" t="i"/>
    <k n="Change (%)" t="i"/>
    <k n="Market cap" t="i"/>
    <k n="52 week low" t="i"/>
    <k n="52 week high" t="i"/>
    <k n="Previous close" t="i"/>
    <k n="Last trade time" t="i"/>
    <k n="`_DisplayString" t="i"/>
    <k n="Year incorporated" t="i"/>
    <k n="`%EntityServiceId" t="i"/>
  </s>
  <s>
    <k n="Low" t="i"/>
    <k n="Beta" t="i"/>
    <k n="High" t="i"/>
    <k n="Name" t="i"/>
    <k n="Open" t="i"/>
    <k n="Image" t="i"/>
    <k n="Price" t="i"/>
    <k n="Change" t="i"/>
    <k n="Volume" t="i"/>
    <k n="Employees" t="i"/>
    <k n="Change (%)" t="i"/>
    <k n="Market cap" t="i"/>
    <k n="52 week low" t="i"/>
    <k n="52 week high" t="i"/>
    <k n="Previous close" t="i"/>
    <k n="Last trade time" t="i"/>
    <k n="`_DisplayString" t="i"/>
    <k n="Year incorporated" t="i"/>
    <k n="`%EntityServiceId" t="i"/>
    <k n="Shares outstanding" t="i"/>
    <k n="Price (Extended hours)" t="i"/>
    <k n="Change (Extended hours)" t="i"/>
    <k n="Change % (Extended hours)" t="i"/>
  </s>
  <s>
    <k n="Low" t="i"/>
    <k n="Beta" t="i"/>
    <k n="High" t="i"/>
    <k n="Name" t="i"/>
    <k n="Open" t="i"/>
    <k n="Image" t="i"/>
    <k n="Price" t="i"/>
    <k n="Change" t="i"/>
    <k n="Volume" t="i"/>
    <k n="Employees" t="i"/>
    <k n="Change (%)" t="i"/>
    <k n="Market cap" t="i"/>
    <k n="52 week low" t="i"/>
    <k n="52 week high" t="i"/>
    <k n="Previous close" t="i"/>
    <k n="Last trade time" t="i"/>
    <k n="`_DisplayString" t="i"/>
    <k n="`%EntityServiceId" t="i"/>
    <k n="Shares outstanding" t="i"/>
    <k n="Price (Extended hours)" t="i"/>
    <k n="Change (Extended hours)" t="i"/>
    <k n="Change % (Extended hours)" t="i"/>
  </s>
  <s>
    <k n="Low" t="i"/>
    <k n="P/E" t="i"/>
    <k n="High" t="i"/>
    <k n="Name" t="i"/>
    <k n="Open" t="i"/>
    <k n="Price" t="i"/>
    <k n="Change" t="i"/>
    <k n="Volume" t="i"/>
    <k n="Change (%)" t="i"/>
    <k n="Market cap" t="i"/>
    <k n="52 week low" t="i"/>
    <k n="52 week high" t="i"/>
    <k n="Previous close" t="i"/>
    <k n="Volume average" t="i"/>
    <k n="Last trade time" t="i"/>
    <k n="`_DisplayString" t="i"/>
    <k n="`%EntityServiceId" t="i"/>
    <k n="Price (Extended hours)" t="i"/>
    <k n="Change (Extended hours)" t="i"/>
    <k n="Change % (Extended hours)" t="i"/>
  </s>
  <s>
    <k n="Low" t="i"/>
    <k n="Beta" t="i"/>
    <k n="High" t="i"/>
    <k n="Name" t="i"/>
    <k n="Open" t="i"/>
    <k n="Image" t="i"/>
    <k n="Price" t="i"/>
    <k n="Change" t="i"/>
    <k n="Volume" t="i"/>
    <k n="Employees" t="i"/>
    <k n="Change (%)" t="i"/>
    <k n="Market cap" t="i"/>
    <k n="52 week low" t="i"/>
    <k n="52 week high" t="i"/>
    <k n="Previous close" t="i"/>
    <k n="Last trade time" t="i"/>
    <k n="`_DisplayString" t="i"/>
    <k n="`%EntityServiceId" t="i"/>
    <k n="Shares outstanding" t="i"/>
    <k n="Price (Extended hours)" t="i"/>
  </s>
  <s>
    <k n="Low" t="i"/>
    <k n="P/E" t="i"/>
    <k n="High" t="i"/>
    <k n="Name" t="i"/>
    <k n="Open" t="i"/>
    <k n="Price" t="i"/>
    <k n="Change" t="i"/>
    <k n="Volume" t="i"/>
    <k n="Change (%)" t="i"/>
    <k n="Market cap" t="i"/>
    <k n="52 week low" t="i"/>
    <k n="52 week high" t="i"/>
    <k n="Previous close" t="i"/>
    <k n="Last trade time" t="i"/>
    <k n="`_DisplayString" t="i"/>
    <k n="Year incorporated" t="i"/>
    <k n="`%EntityServiceId" t="i"/>
    <k n="Shares outstanding" t="i"/>
  </s>
  <s>
    <k n="Low" t="i"/>
    <k n="High" t="i"/>
    <k n="Name" t="i"/>
    <k n="Open" t="i"/>
    <k n="Price" t="i"/>
    <k n="Change" t="i"/>
    <k n="Volume" t="i"/>
    <k n="Change (%)" t="i"/>
    <k n="52 week low" t="i"/>
    <k n="52 week high" t="i"/>
    <k n="Previous close" t="i"/>
    <k n="Last trade time" t="i"/>
    <k n="`_DisplayString" t="i"/>
    <k n="`%EntityServiceId" t="i"/>
    <k n="Price (Extended hours)" t="i"/>
  </s>
  <s>
    <k n="Low" t="i"/>
    <k n="Beta" t="i"/>
    <k n="High" t="i"/>
    <k n="Name" t="i"/>
    <k n="Open" t="i"/>
    <k n="Price" t="i"/>
    <k n="Change" t="i"/>
    <k n="Volume" t="i"/>
    <k n="Employees" t="i"/>
    <k n="Change (%)" t="i"/>
    <k n="Market cap" t="i"/>
    <k n="52 week low" t="i"/>
    <k n="52 week high" t="i"/>
    <k n="Previous close" t="i"/>
    <k n="Last trade time" t="i"/>
    <k n="`_DisplayString" t="i"/>
    <k n="Year incorporated" t="i"/>
    <k n="`%EntityServiceId" t="i"/>
    <k n="Price (Extended hours)" t="i"/>
    <k n="Change (Extended hours)" t="i"/>
    <k n="Change % (Extended hours)" t="i"/>
  </s>
  <s>
    <k n="Low" t="i"/>
    <k n="P/E" t="i"/>
    <k n="Beta" t="i"/>
    <k n="High" t="i"/>
    <k n="Name" t="i"/>
    <k n="Open" t="i"/>
    <k n="Price" t="i"/>
    <k n="Change" t="i"/>
    <k n="Volume" t="i"/>
    <k n="Change (%)" t="i"/>
    <k n="Market cap" t="i"/>
    <k n="52 week low" t="i"/>
    <k n="52 week high" t="i"/>
    <k n="Previous close" t="i"/>
    <k n="Last trade time" t="i"/>
    <k n="`_DisplayString" t="i"/>
    <k n="Year incorporated" t="i"/>
    <k n="`%EntityServiceId" t="i"/>
    <k n="Shares outstanding" t="i"/>
  </s>
  <s>
    <k n="Low" t="i"/>
    <k n="Beta" t="i"/>
    <k n="High" t="i"/>
    <k n="Name" t="i"/>
    <k n="Open" t="i"/>
    <k n="Price" t="i"/>
    <k n="Change" t="i"/>
    <k n="Volume" t="i"/>
    <k n="Employees" t="i"/>
    <k n="Change (%)" t="i"/>
    <k n="Market cap" t="i"/>
    <k n="52 week low" t="i"/>
    <k n="52 week high" t="i"/>
    <k n="Previous close" t="i"/>
    <k n="Last trade time" t="i"/>
    <k n="`_DisplayString" t="i"/>
    <k n="Year incorporated" t="i"/>
    <k n="`%EntityServiceId" t="i"/>
    <k n="Shares outstanding" t="i"/>
    <k n="Price (Extended hours)"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1">
    <x:dxf>
      <x:numFmt numFmtId="196" formatCode="_([$$-409]* #,##0.00_);_([$$-409]* \(#,##0.00\);_([$$-409]* &quot;-&quot;??_);_(@_)"/>
    </x:dxf>
    <x:dxf>
      <x:numFmt numFmtId="4" formatCode="#,##0.00"/>
    </x:dxf>
    <x:dxf>
      <x:numFmt numFmtId="3" formatCode="#,##0"/>
    </x:dxf>
    <x:dxf>
      <x:numFmt numFmtId="14" formatCode="0.00%"/>
    </x:dxf>
    <x:dxf>
      <x:numFmt numFmtId="195" formatCode="_([$$-409]* #,##0_);_([$$-409]* \(#,##0\);_([$$-409]* &quot;-&quot;_);_(@_)"/>
    </x:dxf>
    <x:dxf>
      <x:numFmt numFmtId="27" formatCode="m/d/yyyy\ h:mm"/>
    </x:dxf>
    <x:dxf>
      <x:numFmt numFmtId="1" formatCode="0"/>
    </x:dxf>
    <x:dxf>
      <x:numFmt numFmtId="2" formatCode="0.00"/>
    </x:dxf>
    <x:dxf>
      <x:numFmt numFmtId="35" formatCode="_(* #,##0.00_);_(* \(#,##0.00\);_(* &quot;-&quot;??_);_(@_)"/>
    </x:dxf>
    <x:dxf>
      <x:numFmt numFmtId="194" formatCode="_-[$£-809]* #,##0_-;\-[$£-809]* #,##0_-;_-[$£-809]* &quot;-&quot;_-;_-@_-"/>
    </x:dxf>
    <x:dxf>
      <x:numFmt numFmtId="193" formatCode="_-* #,##0.00\ [$kr-40F]_-;\-* #,##0.00\ [$kr-40F]_-;_-* &quot;-&quot;??\ [$kr-40F]_-;_-@_-"/>
    </x:dxf>
    <x:dxf>
      <x:numFmt numFmtId="192" formatCode="_([$€-2]\ * #,##0_);_([$€-2]\ * \(#,##0\);_([$€-2]\ * &quot;-&quot;_);_(@_)"/>
    </x:dxf>
    <x:dxf>
      <x:numFmt numFmtId="191" formatCode="_-[$$-80A]* #,##0.00_-;\-[$$-80A]* #,##0.00_-;_-[$$-80A]* &quot;-&quot;??_-;_-@_-"/>
    </x:dxf>
    <x:dxf>
      <x:numFmt numFmtId="19" formatCode="m/d/yyyy"/>
    </x:dxf>
    <x:dxf>
      <x:numFmt numFmtId="190" formatCode="_-[$$-1009]* #,##0_-;\-[$$-1009]* #,##0_-;_-[$$-1009]* &quot;-&quot;_-;_-@_-"/>
    </x:dxf>
    <x:dxf>
      <x:numFmt numFmtId="189" formatCode="_([$€-2]\ * #,##0.00_);_([$€-2]\ * \(#,##0.00\);_([$€-2]\ * &quot;-&quot;??_);_(@_)"/>
    </x:dxf>
    <x:dxf>
      <x:numFmt numFmtId="188" formatCode="_-* #,##0\ [$CHF-100C]_-;\-* #,##0\ [$CHF-100C]_-;_-* &quot;-&quot;\ [$CHF-100C]_-;_-@_-"/>
    </x:dxf>
    <x:dxf>
      <x:numFmt numFmtId="187" formatCode="_-[$¥-411]* #,##0_-;\-[$¥-411]* #,##0_-;_-[$¥-411]* &quot;-&quot;_-;_-@_-"/>
    </x:dxf>
    <x:dxf>
      <x:numFmt numFmtId="186" formatCode="_ [$¥-804]* #,##0_ ;_ [$¥-804]* \-#,##0_ ;_ [$¥-804]* &quot;-&quot;_ ;_ @_ "/>
    </x:dxf>
    <x:dxf>
      <x:numFmt numFmtId="185" formatCode="_-[$$-2C0A]\ * #,##0_-;\-[$$-2C0A]\ * #,##0_-;_-[$$-2C0A]\ * &quot;-&quot;_-;_-@_-"/>
    </x:dxf>
    <x:dxf>
      <x:numFmt numFmtId="184" formatCode="_-[$$-C09]* #,##0.00_-;\-[$$-C09]* #,##0.00_-;_-[$$-C09]* &quot;-&quot;??_-;_-@_-"/>
    </x:dxf>
    <x:dxf>
      <x:numFmt numFmtId="183" formatCode="_-[$$-C09]* #,##0_-;\-[$$-C09]* #,##0_-;_-[$$-C09]* &quot;-&quot;_-;_-@_-"/>
    </x:dxf>
    <x:dxf>
      <x:numFmt numFmtId="182" formatCode="_-[$R$-416]\ * #,##0.00_-;\-[$R$-416]\ * #,##0.00_-;_-[$R$-416]\ * &quot;-&quot;??_-;_-@_-"/>
    </x:dxf>
    <x:dxf>
      <x:numFmt numFmtId="181" formatCode="_-[$R$-416]\ * #,##0_-;\-[$R$-416]\ * #,##0_-;_-[$R$-416]\ * &quot;-&quot;_-;_-@_-"/>
    </x:dxf>
    <x:dxf>
      <x:numFmt numFmtId="180" formatCode="_-[$$-1009]* #,##0.00_-;\-[$$-1009]* #,##0.00_-;_-[$$-1009]* &quot;-&quot;??_-;_-@_-"/>
    </x:dxf>
    <x:dxf>
      <x:numFmt numFmtId="179" formatCode="_-[$₩-412]* #,##0.00_-;\-[$₩-412]* #,##0.00_-;_-[$₩-412]* &quot;-&quot;??_-;_-@_-"/>
    </x:dxf>
    <x:dxf>
      <x:numFmt numFmtId="178" formatCode="_-[$₩-412]* #,##0_-;\-[$₩-412]* #,##0_-;_-[$₩-412]* &quot;-&quot;_-;_-@_-"/>
    </x:dxf>
    <x:dxf>
      <x:numFmt numFmtId="177" formatCode="_-[$$-3C09]* #,##0_-;\-[$$-3C09]* #,##0_-;_-[$$-3C09]* &quot;-&quot;_-;_-@_-"/>
    </x:dxf>
    <x:dxf>
      <x:numFmt numFmtId="176" formatCode="_-* #,##0\ [$₽-46D]_-;\-* #,##0\ [$₽-46D]_-;_-* &quot;-&quot;\ [$₽-46D]_-;_-@_-"/>
    </x:dxf>
    <x:dxf>
      <x:numFmt numFmtId="175" formatCode="_-[$NT$-404]* #,##0_-;\-[$NT$-404]* #,##0_-;_-[$NT$-404]* &quot;-&quot;_-;_-@_-"/>
    </x:dxf>
    <x:dxf>
      <x:numFmt numFmtId="174" formatCode="_-* #,##0\ [$kr-143B]_-;\-* #,##0\ [$kr-143B]_-;_-* &quot;-&quot;\ [$kr-143B]_-;_-@_-"/>
    </x:dxf>
    <x:dxf>
      <x:numFmt numFmtId="173" formatCode="_-[$$-3C09]* #,##0.00_-;\-[$$-3C09]* #,##0.00_-;_-[$$-3C09]* &quot;-&quot;??_-;_-@_-"/>
    </x:dxf>
    <x:dxf>
      <x:numFmt numFmtId="172" formatCode="_ [$₹-44D]\ * #,##0.00_ ;_ [$₹-44D]\ * \-#,##0.00_ ;_ [$₹-44D]\ * &quot;-&quot;??_ ;_ @_ "/>
    </x:dxf>
    <x:dxf>
      <x:numFmt numFmtId="171" formatCode="_-[$$-1004]* #,##0_-;\-[$$-1004]* #,##0_-;_-[$$-1004]* &quot;-&quot;_-;_-@_-"/>
    </x:dxf>
    <x:dxf>
      <x:numFmt numFmtId="170" formatCode="_ [$kr-103B]\ * #,##0_ ;_ [$kr-103B]\ * \-#,##0_ ;_ [$kr-103B]\ * &quot;-&quot;_ ;_ @_ "/>
    </x:dxf>
    <x:dxf>
      <x:numFmt numFmtId="169" formatCode="_-* #,##0.00\ [$CHF-100C]_-;\-* #,##0.00\ [$CHF-100C]_-;_-* &quot;-&quot;??\ [$CHF-100C]_-;_-@_-"/>
    </x:dxf>
    <x:dxf>
      <x:numFmt numFmtId="168" formatCode="_-* #,##0.00\ [$kr-143B]_-;\-* #,##0.00\ [$kr-143B]_-;_-* &quot;-&quot;??\ [$kr-143B]_-;_-@_-"/>
    </x:dxf>
    <x:dxf>
      <x:numFmt numFmtId="167" formatCode="_ [$₹-44D]\ * #,##0_ ;_ [$₹-44D]\ * \-#,##0_ ;_ [$₹-44D]\ * &quot;-&quot;_ ;_ @_ "/>
    </x:dxf>
    <x:dxf>
      <x:numFmt numFmtId="166" formatCode="_-[$Rp-3809]* #,##0_-;\-[$Rp-3809]* #,##0_-;_-[$Rp-3809]* &quot;-&quot;_-;_-@_-"/>
    </x:dxf>
    <x:dxf>
      <x:numFmt numFmtId="165" formatCode="_-[$$-80A]* #,##0_-;\-[$$-80A]* #,##0_-;_-[$$-80A]* &quot;-&quot;_-;_-@_-"/>
    </x:dxf>
    <x:dxf>
      <x:numFmt numFmtId="164" formatCode="_-[$₺-41F]* #,##0_-;\-[$₺-41F]* #,##0_-;_-[$₺-41F]* &quot;-&quot;_-;_-@_-"/>
    </x:dxf>
  </dxfs>
  <richProperties>
    <rPr n="IsTitleField" t="b"/>
    <rPr n="IsHeroField" t="b"/>
    <rPr n="ShouldShowInCell" t="b"/>
  </richProperties>
  <richStyles>
    <rSty dxfid="0"/>
    <rSty dxfid="1"/>
    <rSty>
      <rpv i="0">1</rpv>
    </rSty>
    <rSty>
      <rpv i="1">1</rpv>
    </rSty>
    <rSty dxfid="2"/>
    <rSty dxfid="3"/>
    <rSty dxfid="4"/>
    <rSty dxfid="5"/>
    <rSty>
      <rpv i="2">1</rpv>
    </rSty>
    <rSty dxfid="6"/>
    <rSty dxfid="7"/>
    <rSty dxfid="8"/>
    <rSty dxfid="9"/>
    <rSty dxfid="10"/>
    <rSty dxfid="11"/>
    <rSty dxfid="12"/>
    <rSty dxfid="13"/>
    <rSty dxfid="14"/>
    <rSty dxfid="15"/>
    <rSty dxfid="16"/>
    <rSty dxfid="17"/>
    <rSty dxfid="18"/>
    <rSty dxfid="19"/>
    <rSty dxfid="20"/>
    <rSty dxfid="21"/>
    <rSty dxfid="22"/>
    <rSty dxfid="23"/>
    <rSty dxfid="24"/>
    <rSty dxfid="25"/>
    <rSty dxfid="26"/>
    <rSty dxfid="27"/>
    <rSty dxfid="28"/>
    <rSty dxfid="29"/>
    <rSty dxfid="30"/>
    <rSty dxfid="31"/>
    <rSty dxfid="32"/>
    <rSty dxfid="33"/>
    <rSty dxfid="34"/>
    <rSty dxfid="35"/>
    <rSty dxfid="36"/>
    <rSty dxfid="37"/>
    <rSty dxfid="38"/>
    <rSty dxfid="39"/>
    <rSty dxfid="40"/>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9.xml.rels><?xml version="1.0" encoding="UTF-8" standalone="yes"?>
<Relationships xmlns="http://schemas.openxmlformats.org/package/2006/relationships"><Relationship Id="rId3" Type="http://schemas.openxmlformats.org/officeDocument/2006/relationships/printerSettings" Target="../printerSettings/printerSettings78.bin"/><Relationship Id="rId2" Type="http://schemas.openxmlformats.org/officeDocument/2006/relationships/hyperlink" Target="https://collegegrad.com/industries/computer-and-electronic-product-manufacturing" TargetMode="External"/><Relationship Id="rId1" Type="http://schemas.openxmlformats.org/officeDocument/2006/relationships/hyperlink" Target="https://collegegrad.com/"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79.bin"/><Relationship Id="rId4" Type="http://schemas.openxmlformats.org/officeDocument/2006/relationships/comments" Target="../comments4.xml"/></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80.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83.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84.bin"/></Relationships>
</file>

<file path=xl/worksheets/_rels/sheet8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5.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_rels/sheet8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87.bin"/><Relationship Id="rId4" Type="http://schemas.openxmlformats.org/officeDocument/2006/relationships/comments" Target="../comments6.xml"/></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8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90"/>
  <sheetViews>
    <sheetView topLeftCell="A61" zoomScaleNormal="100" workbookViewId="0">
      <selection activeCell="A79" sqref="A79"/>
    </sheetView>
  </sheetViews>
  <sheetFormatPr defaultRowHeight="15" x14ac:dyDescent="0.25"/>
  <cols>
    <col min="1" max="1" width="45" bestFit="1" customWidth="1"/>
    <col min="2" max="2" width="44.5703125" bestFit="1" customWidth="1"/>
  </cols>
  <sheetData>
    <row r="1" spans="1:3" x14ac:dyDescent="0.25">
      <c r="A1" s="180" t="s">
        <v>89</v>
      </c>
      <c r="B1" s="180"/>
      <c r="C1" s="180"/>
    </row>
    <row r="2" spans="1:3" x14ac:dyDescent="0.25">
      <c r="A2" s="9" t="s">
        <v>16</v>
      </c>
      <c r="B2" s="9" t="str">
        <f>TRIM(A2)</f>
        <v>Primary Metals</v>
      </c>
      <c r="C2" s="9">
        <v>14</v>
      </c>
    </row>
    <row r="3" spans="1:3" x14ac:dyDescent="0.25">
      <c r="A3" s="9" t="s">
        <v>45</v>
      </c>
      <c r="B3" s="9" t="str">
        <f t="shared" ref="B3:B17" si="0">TRIM(A3)</f>
        <v>Wood Products</v>
      </c>
      <c r="C3" s="9">
        <v>13</v>
      </c>
    </row>
    <row r="4" spans="1:3" x14ac:dyDescent="0.25">
      <c r="A4" s="9" t="s">
        <v>41</v>
      </c>
      <c r="B4" s="9" t="str">
        <f t="shared" si="0"/>
        <v>Printing &amp; Related Support Activities</v>
      </c>
      <c r="C4" s="9">
        <v>12</v>
      </c>
    </row>
    <row r="5" spans="1:3" x14ac:dyDescent="0.25">
      <c r="A5" s="9" t="s">
        <v>33</v>
      </c>
      <c r="B5" s="9" t="str">
        <f t="shared" si="0"/>
        <v>Miscellaneous Manufacturing</v>
      </c>
      <c r="C5" s="9">
        <v>11</v>
      </c>
    </row>
    <row r="6" spans="1:3" x14ac:dyDescent="0.25">
      <c r="A6" s="9" t="s">
        <v>37</v>
      </c>
      <c r="B6" s="9" t="str">
        <f t="shared" si="0"/>
        <v>Fabricated Metal Products</v>
      </c>
      <c r="C6" s="9">
        <v>10</v>
      </c>
    </row>
    <row r="7" spans="1:3" x14ac:dyDescent="0.25">
      <c r="A7" s="9" t="s">
        <v>31</v>
      </c>
      <c r="B7" s="9" t="str">
        <f t="shared" si="0"/>
        <v>Electrical Equipment, Appliances &amp; Components</v>
      </c>
      <c r="C7" s="9">
        <v>9</v>
      </c>
    </row>
    <row r="8" spans="1:3" x14ac:dyDescent="0.25">
      <c r="A8" s="9" t="s">
        <v>38</v>
      </c>
      <c r="B8" s="9" t="str">
        <f t="shared" si="0"/>
        <v>Petroleum &amp; Coal Products</v>
      </c>
      <c r="C8" s="9">
        <v>8</v>
      </c>
    </row>
    <row r="9" spans="1:3" x14ac:dyDescent="0.25">
      <c r="A9" s="9" t="s">
        <v>32</v>
      </c>
      <c r="B9" s="9" t="str">
        <f t="shared" si="0"/>
        <v>Paper Products</v>
      </c>
      <c r="C9" s="9">
        <v>7</v>
      </c>
    </row>
    <row r="10" spans="1:3" x14ac:dyDescent="0.25">
      <c r="A10" s="9" t="s">
        <v>35</v>
      </c>
      <c r="B10" s="9" t="str">
        <f t="shared" si="0"/>
        <v>Transportation Equipment</v>
      </c>
      <c r="C10" s="9">
        <v>6</v>
      </c>
    </row>
    <row r="11" spans="1:3" x14ac:dyDescent="0.25">
      <c r="A11" s="9" t="s">
        <v>36</v>
      </c>
      <c r="B11" s="9" t="str">
        <f t="shared" si="0"/>
        <v>Chemical Products</v>
      </c>
      <c r="C11" s="9">
        <v>5</v>
      </c>
    </row>
    <row r="12" spans="1:3" x14ac:dyDescent="0.25">
      <c r="A12" s="9" t="s">
        <v>28</v>
      </c>
      <c r="B12" s="9" t="str">
        <f t="shared" si="0"/>
        <v>Machinery</v>
      </c>
      <c r="C12" s="9">
        <v>4</v>
      </c>
    </row>
    <row r="13" spans="1:3" x14ac:dyDescent="0.25">
      <c r="A13" s="9" t="s">
        <v>30</v>
      </c>
      <c r="B13" s="9" t="str">
        <f t="shared" si="0"/>
        <v>Food, Beverage &amp; Tobacco Products</v>
      </c>
      <c r="C13" s="9">
        <v>3</v>
      </c>
    </row>
    <row r="14" spans="1:3" x14ac:dyDescent="0.25">
      <c r="A14" s="9" t="s">
        <v>34</v>
      </c>
      <c r="B14" s="9" t="str">
        <f t="shared" si="0"/>
        <v>Computer &amp; Electronic Products</v>
      </c>
      <c r="C14" s="9">
        <v>2</v>
      </c>
    </row>
    <row r="15" spans="1:3" x14ac:dyDescent="0.25">
      <c r="A15" s="9" t="s">
        <v>6</v>
      </c>
      <c r="B15" s="9" t="str">
        <f t="shared" si="0"/>
        <v>Furniture &amp; Related Products</v>
      </c>
      <c r="C15" s="9">
        <v>1</v>
      </c>
    </row>
    <row r="16" spans="1:3" x14ac:dyDescent="0.25">
      <c r="A16" s="9" t="s">
        <v>1</v>
      </c>
      <c r="B16" s="9" t="str">
        <f t="shared" si="0"/>
        <v>Textile Mills</v>
      </c>
      <c r="C16" s="9">
        <v>-2</v>
      </c>
    </row>
    <row r="17" spans="1:3" x14ac:dyDescent="0.25">
      <c r="A17" s="9" t="s">
        <v>4</v>
      </c>
      <c r="B17" s="9" t="str">
        <f t="shared" si="0"/>
        <v>Nonmetallic Mineral Products</v>
      </c>
      <c r="C17" s="9">
        <v>-1</v>
      </c>
    </row>
    <row r="19" spans="1:3" x14ac:dyDescent="0.25">
      <c r="A19" s="180" t="s">
        <v>99</v>
      </c>
      <c r="B19" s="180"/>
      <c r="C19" s="180"/>
    </row>
    <row r="20" spans="1:3" x14ac:dyDescent="0.25">
      <c r="A20" s="9" t="s">
        <v>8</v>
      </c>
      <c r="B20" s="9" t="str">
        <f>TRIM(A20)</f>
        <v>Printing &amp; Related Support Activities</v>
      </c>
      <c r="C20" s="9">
        <v>10</v>
      </c>
    </row>
    <row r="21" spans="1:3" x14ac:dyDescent="0.25">
      <c r="A21" s="9" t="s">
        <v>33</v>
      </c>
      <c r="B21" s="9" t="str">
        <f t="shared" ref="B21:B33" si="1">TRIM(A21)</f>
        <v>Miscellaneous Manufacturing</v>
      </c>
      <c r="C21" s="9">
        <v>9</v>
      </c>
    </row>
    <row r="22" spans="1:3" x14ac:dyDescent="0.25">
      <c r="A22" s="9" t="s">
        <v>31</v>
      </c>
      <c r="B22" s="9" t="str">
        <f t="shared" si="1"/>
        <v>Electrical Equipment, Appliances &amp; Components</v>
      </c>
      <c r="C22" s="9">
        <v>8</v>
      </c>
    </row>
    <row r="23" spans="1:3" x14ac:dyDescent="0.25">
      <c r="A23" s="9" t="s">
        <v>32</v>
      </c>
      <c r="B23" s="9" t="str">
        <f t="shared" si="1"/>
        <v>Paper Products</v>
      </c>
      <c r="C23" s="9">
        <v>7</v>
      </c>
    </row>
    <row r="24" spans="1:3" x14ac:dyDescent="0.25">
      <c r="A24" s="9" t="s">
        <v>29</v>
      </c>
      <c r="B24" s="9" t="str">
        <f t="shared" si="1"/>
        <v>Primary Metals</v>
      </c>
      <c r="C24" s="9">
        <v>6</v>
      </c>
    </row>
    <row r="25" spans="1:3" x14ac:dyDescent="0.25">
      <c r="A25" s="9" t="s">
        <v>37</v>
      </c>
      <c r="B25" s="9" t="str">
        <f t="shared" si="1"/>
        <v>Fabricated Metal Products</v>
      </c>
      <c r="C25" s="9">
        <v>5</v>
      </c>
    </row>
    <row r="26" spans="1:3" x14ac:dyDescent="0.25">
      <c r="A26" s="9" t="s">
        <v>35</v>
      </c>
      <c r="B26" s="9" t="str">
        <f t="shared" si="1"/>
        <v>Transportation Equipment</v>
      </c>
      <c r="C26" s="9">
        <v>4</v>
      </c>
    </row>
    <row r="27" spans="1:3" x14ac:dyDescent="0.25">
      <c r="A27" s="9" t="s">
        <v>30</v>
      </c>
      <c r="B27" s="9" t="str">
        <f t="shared" si="1"/>
        <v>Food, Beverage &amp; Tobacco Products</v>
      </c>
      <c r="C27" s="9">
        <v>3</v>
      </c>
    </row>
    <row r="28" spans="1:3" x14ac:dyDescent="0.25">
      <c r="A28" s="9" t="s">
        <v>34</v>
      </c>
      <c r="B28" s="9" t="str">
        <f t="shared" si="1"/>
        <v>Computer &amp; Electronic Products</v>
      </c>
      <c r="C28" s="9">
        <v>2</v>
      </c>
    </row>
    <row r="29" spans="1:3" x14ac:dyDescent="0.25">
      <c r="A29" s="9" t="s">
        <v>10</v>
      </c>
      <c r="B29" s="9" t="str">
        <f t="shared" si="1"/>
        <v>Chemical Products</v>
      </c>
      <c r="C29" s="9">
        <v>1</v>
      </c>
    </row>
    <row r="30" spans="1:3" x14ac:dyDescent="0.25">
      <c r="A30" s="9" t="s">
        <v>1</v>
      </c>
      <c r="B30" s="9" t="str">
        <f t="shared" si="1"/>
        <v>Textile Mills</v>
      </c>
      <c r="C30" s="9">
        <v>-4</v>
      </c>
    </row>
    <row r="31" spans="1:3" x14ac:dyDescent="0.25">
      <c r="A31" s="9" t="s">
        <v>26</v>
      </c>
      <c r="B31" s="9" t="str">
        <f t="shared" si="1"/>
        <v>Furniture &amp; Related Products</v>
      </c>
      <c r="C31" s="9">
        <v>-3</v>
      </c>
    </row>
    <row r="32" spans="1:3" x14ac:dyDescent="0.25">
      <c r="A32" s="9" t="s">
        <v>38</v>
      </c>
      <c r="B32" s="9" t="str">
        <f t="shared" si="1"/>
        <v>Petroleum &amp; Coal Products</v>
      </c>
      <c r="C32" s="9">
        <v>-2</v>
      </c>
    </row>
    <row r="33" spans="1:3" x14ac:dyDescent="0.25">
      <c r="A33" s="9" t="s">
        <v>4</v>
      </c>
      <c r="B33" s="9" t="str">
        <f t="shared" si="1"/>
        <v>Nonmetallic Mineral Products</v>
      </c>
      <c r="C33" s="9">
        <v>-1</v>
      </c>
    </row>
    <row r="35" spans="1:3" x14ac:dyDescent="0.25">
      <c r="A35" s="180" t="s">
        <v>91</v>
      </c>
      <c r="B35" s="180"/>
      <c r="C35" s="180"/>
    </row>
    <row r="36" spans="1:3" x14ac:dyDescent="0.25">
      <c r="A36" s="9" t="s">
        <v>8</v>
      </c>
      <c r="B36" s="9" t="str">
        <f>TRIM(A36)</f>
        <v>Printing &amp; Related Support Activities</v>
      </c>
      <c r="C36" s="9">
        <v>8</v>
      </c>
    </row>
    <row r="37" spans="1:3" x14ac:dyDescent="0.25">
      <c r="A37" s="9" t="s">
        <v>31</v>
      </c>
      <c r="B37" s="9" t="str">
        <f t="shared" ref="B37:B46" si="2">TRIM(A37)</f>
        <v>Electrical Equipment, Appliances &amp; Components</v>
      </c>
      <c r="C37" s="9">
        <v>7</v>
      </c>
    </row>
    <row r="38" spans="1:3" x14ac:dyDescent="0.25">
      <c r="A38" s="9" t="s">
        <v>29</v>
      </c>
      <c r="B38" s="9" t="str">
        <f t="shared" si="2"/>
        <v>Primary Metals</v>
      </c>
      <c r="C38" s="9">
        <v>6</v>
      </c>
    </row>
    <row r="39" spans="1:3" x14ac:dyDescent="0.25">
      <c r="A39" s="9" t="s">
        <v>32</v>
      </c>
      <c r="B39" s="9" t="str">
        <f t="shared" si="2"/>
        <v>Paper Products</v>
      </c>
      <c r="C39" s="9">
        <v>5</v>
      </c>
    </row>
    <row r="40" spans="1:3" x14ac:dyDescent="0.25">
      <c r="A40" s="9" t="s">
        <v>33</v>
      </c>
      <c r="B40" s="9" t="str">
        <f t="shared" si="2"/>
        <v>Miscellaneous Manufacturing</v>
      </c>
      <c r="C40" s="9">
        <v>4</v>
      </c>
    </row>
    <row r="41" spans="1:3" x14ac:dyDescent="0.25">
      <c r="A41" s="9" t="s">
        <v>37</v>
      </c>
      <c r="B41" s="9" t="str">
        <f t="shared" si="2"/>
        <v>Fabricated Metal Products</v>
      </c>
      <c r="C41" s="9">
        <v>3</v>
      </c>
    </row>
    <row r="42" spans="1:3" x14ac:dyDescent="0.25">
      <c r="A42" s="9" t="s">
        <v>34</v>
      </c>
      <c r="B42" s="9" t="str">
        <f t="shared" si="2"/>
        <v>Computer &amp; Electronic Products</v>
      </c>
      <c r="C42" s="9">
        <v>2</v>
      </c>
    </row>
    <row r="43" spans="1:3" x14ac:dyDescent="0.25">
      <c r="A43" s="9" t="s">
        <v>10</v>
      </c>
      <c r="B43" s="9" t="str">
        <f t="shared" si="2"/>
        <v>Chemical Products</v>
      </c>
      <c r="C43" s="9">
        <v>1</v>
      </c>
    </row>
    <row r="44" spans="1:3" x14ac:dyDescent="0.25">
      <c r="A44" s="9" t="s">
        <v>1</v>
      </c>
      <c r="B44" s="9" t="str">
        <f t="shared" si="2"/>
        <v>Textile Mills</v>
      </c>
      <c r="C44" s="9">
        <v>-3</v>
      </c>
    </row>
    <row r="45" spans="1:3" x14ac:dyDescent="0.25">
      <c r="A45" s="9" t="s">
        <v>40</v>
      </c>
      <c r="B45" s="9" t="str">
        <f t="shared" si="2"/>
        <v>Nonmetallic Mineral Products</v>
      </c>
      <c r="C45" s="9">
        <v>-2</v>
      </c>
    </row>
    <row r="46" spans="1:3" x14ac:dyDescent="0.25">
      <c r="A46" s="9" t="s">
        <v>3</v>
      </c>
      <c r="B46" s="9" t="str">
        <f t="shared" si="2"/>
        <v>Food, Beverage &amp; Tobacco Products</v>
      </c>
      <c r="C46" s="9">
        <v>-1</v>
      </c>
    </row>
    <row r="48" spans="1:3" x14ac:dyDescent="0.25">
      <c r="A48" s="180" t="s">
        <v>92</v>
      </c>
      <c r="B48" s="180"/>
      <c r="C48" s="180"/>
    </row>
    <row r="49" spans="1:3" x14ac:dyDescent="0.25">
      <c r="A49" s="9" t="s">
        <v>9</v>
      </c>
      <c r="B49" s="9" t="str">
        <f>TRIM(A49)</f>
        <v>Petroleum &amp; Coal Products</v>
      </c>
      <c r="C49" s="9">
        <v>9</v>
      </c>
    </row>
    <row r="50" spans="1:3" x14ac:dyDescent="0.25">
      <c r="A50" s="9" t="s">
        <v>49</v>
      </c>
      <c r="B50" s="9" t="str">
        <f t="shared" ref="B50:B61" si="3">TRIM(A50)</f>
        <v>Apparel, Leather &amp; Allied Products</v>
      </c>
      <c r="C50" s="9">
        <v>8</v>
      </c>
    </row>
    <row r="51" spans="1:3" x14ac:dyDescent="0.25">
      <c r="A51" s="9" t="s">
        <v>41</v>
      </c>
      <c r="B51" s="9" t="str">
        <f t="shared" si="3"/>
        <v>Printing &amp; Related Support Activities</v>
      </c>
      <c r="C51" s="9">
        <v>7</v>
      </c>
    </row>
    <row r="52" spans="1:3" x14ac:dyDescent="0.25">
      <c r="A52" s="9" t="s">
        <v>33</v>
      </c>
      <c r="B52" s="9" t="str">
        <f t="shared" si="3"/>
        <v>Miscellaneous Manufacturing</v>
      </c>
      <c r="C52" s="9">
        <v>6</v>
      </c>
    </row>
    <row r="53" spans="1:3" x14ac:dyDescent="0.25">
      <c r="A53" s="9" t="s">
        <v>29</v>
      </c>
      <c r="B53" s="9" t="str">
        <f t="shared" si="3"/>
        <v>Primary Metals</v>
      </c>
      <c r="C53" s="9">
        <v>5</v>
      </c>
    </row>
    <row r="54" spans="1:3" x14ac:dyDescent="0.25">
      <c r="A54" s="9" t="s">
        <v>32</v>
      </c>
      <c r="B54" s="9" t="str">
        <f t="shared" si="3"/>
        <v>Paper Products</v>
      </c>
      <c r="C54" s="9">
        <v>4</v>
      </c>
    </row>
    <row r="55" spans="1:3" x14ac:dyDescent="0.25">
      <c r="A55" s="9" t="s">
        <v>37</v>
      </c>
      <c r="B55" s="9" t="str">
        <f t="shared" si="3"/>
        <v>Fabricated Metal Products</v>
      </c>
      <c r="C55" s="9">
        <v>3</v>
      </c>
    </row>
    <row r="56" spans="1:3" x14ac:dyDescent="0.25">
      <c r="A56" s="9" t="s">
        <v>30</v>
      </c>
      <c r="B56" s="9" t="str">
        <f t="shared" si="3"/>
        <v>Food, Beverage &amp; Tobacco Products</v>
      </c>
      <c r="C56" s="9">
        <v>2</v>
      </c>
    </row>
    <row r="57" spans="1:3" x14ac:dyDescent="0.25">
      <c r="A57" s="9" t="s">
        <v>10</v>
      </c>
      <c r="B57" s="9" t="str">
        <f t="shared" si="3"/>
        <v>Chemical Products</v>
      </c>
      <c r="C57" s="9">
        <v>1</v>
      </c>
    </row>
    <row r="58" spans="1:3" x14ac:dyDescent="0.25">
      <c r="A58" s="9" t="s">
        <v>4</v>
      </c>
      <c r="B58" s="9" t="str">
        <f t="shared" si="3"/>
        <v>Nonmetallic Mineral Products</v>
      </c>
      <c r="C58" s="9">
        <v>-4</v>
      </c>
    </row>
    <row r="59" spans="1:3" x14ac:dyDescent="0.25">
      <c r="A59" s="9" t="s">
        <v>34</v>
      </c>
      <c r="B59" s="9" t="str">
        <f t="shared" si="3"/>
        <v>Computer &amp; Electronic Products</v>
      </c>
      <c r="C59" s="9">
        <v>-3</v>
      </c>
    </row>
    <row r="60" spans="1:3" x14ac:dyDescent="0.25">
      <c r="A60" s="9" t="s">
        <v>35</v>
      </c>
      <c r="B60" s="9" t="str">
        <f t="shared" si="3"/>
        <v>Transportation Equipment</v>
      </c>
      <c r="C60" s="9">
        <v>-2</v>
      </c>
    </row>
    <row r="61" spans="1:3" x14ac:dyDescent="0.25">
      <c r="A61" s="9" t="s">
        <v>28</v>
      </c>
      <c r="B61" s="9" t="str">
        <f t="shared" si="3"/>
        <v>Machinery</v>
      </c>
      <c r="C61" s="9">
        <v>-1</v>
      </c>
    </row>
    <row r="63" spans="1:3" x14ac:dyDescent="0.25">
      <c r="A63" s="180" t="s">
        <v>94</v>
      </c>
      <c r="B63" s="180"/>
      <c r="C63" s="180"/>
    </row>
    <row r="64" spans="1:3" x14ac:dyDescent="0.25">
      <c r="A64" s="9" t="s">
        <v>16</v>
      </c>
      <c r="B64" s="9" t="str">
        <f>TRIM(A64)</f>
        <v>Primary Metals</v>
      </c>
      <c r="C64" s="9">
        <v>-10</v>
      </c>
    </row>
    <row r="65" spans="1:3" x14ac:dyDescent="0.25">
      <c r="A65" s="9" t="s">
        <v>27</v>
      </c>
      <c r="B65" s="9" t="str">
        <f t="shared" ref="B65:B75" si="4">TRIM(A65)</f>
        <v>Plastics &amp; Rubber Products</v>
      </c>
      <c r="C65" s="9">
        <v>-9</v>
      </c>
    </row>
    <row r="66" spans="1:3" x14ac:dyDescent="0.25">
      <c r="A66" s="9" t="s">
        <v>35</v>
      </c>
      <c r="B66" s="9" t="str">
        <f t="shared" si="4"/>
        <v>Transportation Equipment</v>
      </c>
      <c r="C66" s="9">
        <v>-8</v>
      </c>
    </row>
    <row r="67" spans="1:3" x14ac:dyDescent="0.25">
      <c r="A67" s="9" t="s">
        <v>26</v>
      </c>
      <c r="B67" s="9" t="str">
        <f t="shared" si="4"/>
        <v>Furniture &amp; Related Products</v>
      </c>
      <c r="C67" s="9">
        <v>-7</v>
      </c>
    </row>
    <row r="68" spans="1:3" x14ac:dyDescent="0.25">
      <c r="A68" s="9" t="s">
        <v>37</v>
      </c>
      <c r="B68" s="9" t="str">
        <f t="shared" si="4"/>
        <v>Fabricated Metal Products</v>
      </c>
      <c r="C68" s="9">
        <v>-6</v>
      </c>
    </row>
    <row r="69" spans="1:3" x14ac:dyDescent="0.25">
      <c r="A69" s="9" t="s">
        <v>34</v>
      </c>
      <c r="B69" s="9" t="str">
        <f t="shared" si="4"/>
        <v>Computer &amp; Electronic Products</v>
      </c>
      <c r="C69" s="9">
        <v>-5</v>
      </c>
    </row>
    <row r="70" spans="1:3" x14ac:dyDescent="0.25">
      <c r="A70" s="9" t="s">
        <v>30</v>
      </c>
      <c r="B70" s="9" t="str">
        <f t="shared" si="4"/>
        <v>Food, Beverage &amp; Tobacco Products</v>
      </c>
      <c r="C70" s="9">
        <v>-4</v>
      </c>
    </row>
    <row r="71" spans="1:3" x14ac:dyDescent="0.25">
      <c r="A71" s="9" t="s">
        <v>33</v>
      </c>
      <c r="B71" s="9" t="str">
        <f t="shared" si="4"/>
        <v>Miscellaneous Manufacturing</v>
      </c>
      <c r="C71" s="9">
        <v>-3</v>
      </c>
    </row>
    <row r="72" spans="1:3" x14ac:dyDescent="0.25">
      <c r="A72" s="9" t="s">
        <v>28</v>
      </c>
      <c r="B72" s="9" t="str">
        <f t="shared" si="4"/>
        <v>Machinery</v>
      </c>
      <c r="C72" s="9">
        <v>-2</v>
      </c>
    </row>
    <row r="73" spans="1:3" x14ac:dyDescent="0.25">
      <c r="A73" s="9" t="s">
        <v>10</v>
      </c>
      <c r="B73" s="9" t="str">
        <f t="shared" si="4"/>
        <v>Chemical Products</v>
      </c>
      <c r="C73" s="9">
        <v>-1</v>
      </c>
    </row>
    <row r="74" spans="1:3" x14ac:dyDescent="0.25">
      <c r="A74" s="9" t="s">
        <v>8</v>
      </c>
      <c r="B74" s="9" t="str">
        <f t="shared" si="4"/>
        <v>Printing &amp; Related Support Activities</v>
      </c>
      <c r="C74" s="9">
        <v>2</v>
      </c>
    </row>
    <row r="75" spans="1:3" x14ac:dyDescent="0.25">
      <c r="A75" s="9" t="s">
        <v>7</v>
      </c>
      <c r="B75" s="9" t="str">
        <f t="shared" si="4"/>
        <v>Paper Products</v>
      </c>
      <c r="C75" s="9">
        <v>1</v>
      </c>
    </row>
    <row r="77" spans="1:3" x14ac:dyDescent="0.25">
      <c r="A77" s="180" t="s">
        <v>95</v>
      </c>
      <c r="B77" s="180"/>
      <c r="C77" s="180"/>
    </row>
    <row r="78" spans="1:3" x14ac:dyDescent="0.25">
      <c r="A78" s="9" t="s">
        <v>18</v>
      </c>
      <c r="B78" s="9" t="str">
        <f>TRIM(A78)</f>
        <v>Wood Products</v>
      </c>
      <c r="C78" s="9">
        <v>6</v>
      </c>
    </row>
    <row r="79" spans="1:3" x14ac:dyDescent="0.25">
      <c r="A79" s="9" t="s">
        <v>37</v>
      </c>
      <c r="B79" s="9" t="str">
        <f t="shared" ref="B79:B90" si="5">TRIM(A79)</f>
        <v>Fabricated Metal Products</v>
      </c>
      <c r="C79" s="9">
        <v>5</v>
      </c>
    </row>
    <row r="80" spans="1:3" x14ac:dyDescent="0.25">
      <c r="A80" s="9" t="s">
        <v>28</v>
      </c>
      <c r="B80" s="9" t="str">
        <f t="shared" si="5"/>
        <v>Machinery</v>
      </c>
      <c r="C80" s="9">
        <v>4</v>
      </c>
    </row>
    <row r="81" spans="1:3" x14ac:dyDescent="0.25">
      <c r="A81" s="9" t="s">
        <v>26</v>
      </c>
      <c r="B81" s="9" t="str">
        <f t="shared" si="5"/>
        <v>Furniture &amp; Related Products</v>
      </c>
      <c r="C81" s="9">
        <v>3</v>
      </c>
    </row>
    <row r="82" spans="1:3" x14ac:dyDescent="0.25">
      <c r="A82" s="9" t="s">
        <v>36</v>
      </c>
      <c r="B82" s="9" t="str">
        <f t="shared" si="5"/>
        <v>Chemical Products</v>
      </c>
      <c r="C82" s="9">
        <v>2</v>
      </c>
    </row>
    <row r="83" spans="1:3" x14ac:dyDescent="0.25">
      <c r="A83" s="9" t="s">
        <v>16</v>
      </c>
      <c r="B83" s="9" t="str">
        <f t="shared" si="5"/>
        <v>Primary Metals</v>
      </c>
      <c r="C83" s="9">
        <v>1</v>
      </c>
    </row>
    <row r="84" spans="1:3" x14ac:dyDescent="0.25">
      <c r="A84" s="9" t="s">
        <v>17</v>
      </c>
      <c r="B84" s="9" t="str">
        <f t="shared" si="5"/>
        <v>Apparel, Leather &amp; Allied Products</v>
      </c>
      <c r="C84" s="9">
        <v>-7</v>
      </c>
    </row>
    <row r="85" spans="1:3" x14ac:dyDescent="0.25">
      <c r="A85" s="9" t="s">
        <v>40</v>
      </c>
      <c r="B85" s="9" t="str">
        <f t="shared" si="5"/>
        <v>Nonmetallic Mineral Products</v>
      </c>
      <c r="C85" s="9">
        <v>-6</v>
      </c>
    </row>
    <row r="86" spans="1:3" x14ac:dyDescent="0.25">
      <c r="A86" s="9" t="s">
        <v>27</v>
      </c>
      <c r="B86" s="9" t="str">
        <f t="shared" si="5"/>
        <v>Plastics &amp; Rubber Products</v>
      </c>
      <c r="C86" s="9">
        <v>-5</v>
      </c>
    </row>
    <row r="87" spans="1:3" x14ac:dyDescent="0.25">
      <c r="A87" s="9" t="s">
        <v>34</v>
      </c>
      <c r="B87" s="9" t="str">
        <f t="shared" si="5"/>
        <v>Computer &amp; Electronic Products</v>
      </c>
      <c r="C87" s="9">
        <v>-4</v>
      </c>
    </row>
    <row r="88" spans="1:3" x14ac:dyDescent="0.25">
      <c r="A88" s="9" t="s">
        <v>31</v>
      </c>
      <c r="B88" s="9" t="str">
        <f t="shared" si="5"/>
        <v>Electrical Equipment, Appliances &amp; Components</v>
      </c>
      <c r="C88" s="9">
        <v>-3</v>
      </c>
    </row>
    <row r="89" spans="1:3" x14ac:dyDescent="0.25">
      <c r="A89" s="9" t="s">
        <v>32</v>
      </c>
      <c r="B89" s="9" t="str">
        <f t="shared" si="5"/>
        <v>Paper Products</v>
      </c>
      <c r="C89" s="9">
        <v>-2</v>
      </c>
    </row>
    <row r="90" spans="1:3" x14ac:dyDescent="0.25">
      <c r="A90" s="9" t="s">
        <v>3</v>
      </c>
      <c r="B90" s="9" t="str">
        <f t="shared" si="5"/>
        <v>Food, Beverage &amp; Tobacco Products</v>
      </c>
      <c r="C90" s="9">
        <v>-1</v>
      </c>
    </row>
  </sheetData>
  <mergeCells count="6">
    <mergeCell ref="A77:C77"/>
    <mergeCell ref="A1:C1"/>
    <mergeCell ref="A19:C19"/>
    <mergeCell ref="A35:C35"/>
    <mergeCell ref="A48:C48"/>
    <mergeCell ref="A63:C63"/>
  </mergeCells>
  <pageMargins left="0.7" right="0.7" top="0.75" bottom="0.75" header="0.3" footer="0.3"/>
  <pageSetup paperSize="9" orientation="portrait" horizontalDpi="300"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93"/>
  <sheetViews>
    <sheetView topLeftCell="A70" workbookViewId="0">
      <selection activeCell="B81" sqref="B81:B93"/>
    </sheetView>
  </sheetViews>
  <sheetFormatPr defaultRowHeight="15" x14ac:dyDescent="0.25"/>
  <cols>
    <col min="1" max="1" width="45" bestFit="1" customWidth="1"/>
    <col min="2" max="2" width="44.5703125" bestFit="1" customWidth="1"/>
    <col min="5" max="5" width="44.5703125" bestFit="1" customWidth="1"/>
    <col min="6" max="6" width="205" bestFit="1" customWidth="1"/>
  </cols>
  <sheetData>
    <row r="1" spans="1:8" x14ac:dyDescent="0.25">
      <c r="A1" s="180" t="s">
        <v>89</v>
      </c>
      <c r="B1" s="180"/>
      <c r="C1" s="180"/>
    </row>
    <row r="2" spans="1:8" x14ac:dyDescent="0.25">
      <c r="A2" s="9" t="s">
        <v>7</v>
      </c>
      <c r="B2" s="9" t="str">
        <f>TRIM(A2)</f>
        <v>Paper Products</v>
      </c>
      <c r="C2" s="9">
        <v>12</v>
      </c>
      <c r="E2" s="3" t="s">
        <v>1</v>
      </c>
      <c r="F2" t="e">
        <f>VLOOKUP("*"&amp;E2,$H$2:$H$11,1,0)</f>
        <v>#N/A</v>
      </c>
      <c r="H2" s="3" t="s">
        <v>124</v>
      </c>
    </row>
    <row r="3" spans="1:8" x14ac:dyDescent="0.25">
      <c r="A3" s="9" t="s">
        <v>41</v>
      </c>
      <c r="B3" s="9" t="str">
        <f t="shared" ref="B3:B16" si="0">TRIM(A3)</f>
        <v>Printing &amp; Related Support Activities</v>
      </c>
      <c r="C3" s="9">
        <v>11</v>
      </c>
      <c r="E3" s="3" t="s">
        <v>2</v>
      </c>
      <c r="F3" t="str">
        <f t="shared" ref="F3:F16" si="1">VLOOKUP("*"&amp;E3,$H$2:$H$11,1,0)</f>
        <v>"West Coast port congestion and work slowdowns by the union is hurting our imports and exports, getting worse by the week." Miscellaneous Manufacturing</v>
      </c>
      <c r="H3" s="3" t="s">
        <v>125</v>
      </c>
    </row>
    <row r="4" spans="1:8" x14ac:dyDescent="0.25">
      <c r="A4" s="9" t="s">
        <v>26</v>
      </c>
      <c r="B4" s="9" t="str">
        <f t="shared" si="0"/>
        <v>Furniture &amp; Related Products</v>
      </c>
      <c r="C4" s="9">
        <v>10</v>
      </c>
      <c r="E4" s="3" t="s">
        <v>3</v>
      </c>
      <c r="F4" t="str">
        <f t="shared" si="1"/>
        <v>"West Coast port issue has been a problem for exporting." Food, Beverage &amp; Tobacco Products</v>
      </c>
      <c r="H4" s="3" t="s">
        <v>126</v>
      </c>
    </row>
    <row r="5" spans="1:8" x14ac:dyDescent="0.25">
      <c r="A5" s="9" t="s">
        <v>29</v>
      </c>
      <c r="B5" s="9" t="str">
        <f t="shared" si="0"/>
        <v>Primary Metals</v>
      </c>
      <c r="C5" s="9">
        <v>9</v>
      </c>
      <c r="E5" s="3" t="s">
        <v>4</v>
      </c>
      <c r="F5" t="e">
        <f t="shared" si="1"/>
        <v>#N/A</v>
      </c>
      <c r="H5" s="3" t="s">
        <v>127</v>
      </c>
    </row>
    <row r="6" spans="1:8" x14ac:dyDescent="0.25">
      <c r="A6" s="9" t="s">
        <v>40</v>
      </c>
      <c r="B6" s="9" t="str">
        <f t="shared" si="0"/>
        <v>Nonmetallic Mineral Products</v>
      </c>
      <c r="C6" s="9">
        <v>8</v>
      </c>
      <c r="E6" s="3" t="s">
        <v>5</v>
      </c>
      <c r="F6" t="str">
        <f t="shared" si="1"/>
        <v>"The dock delay on the West Coast is seriously impacting the supply chain logistics." Computer &amp; Electronic Products</v>
      </c>
      <c r="H6" s="3" t="s">
        <v>128</v>
      </c>
    </row>
    <row r="7" spans="1:8" x14ac:dyDescent="0.25">
      <c r="A7" s="9" t="s">
        <v>30</v>
      </c>
      <c r="B7" s="9" t="str">
        <f t="shared" si="0"/>
        <v>Food, Beverage &amp; Tobacco Products</v>
      </c>
      <c r="C7" s="9">
        <v>7</v>
      </c>
      <c r="E7" s="3" t="s">
        <v>6</v>
      </c>
      <c r="F7" t="str">
        <f t="shared" si="1"/>
        <v>"Improving and 2015 off to a good start." Furniture &amp; Related Products</v>
      </c>
      <c r="H7" s="3" t="s">
        <v>129</v>
      </c>
    </row>
    <row r="8" spans="1:8" x14ac:dyDescent="0.25">
      <c r="A8" s="9" t="s">
        <v>33</v>
      </c>
      <c r="B8" s="9" t="str">
        <f t="shared" si="0"/>
        <v>Miscellaneous Manufacturing</v>
      </c>
      <c r="C8" s="9">
        <v>6</v>
      </c>
      <c r="E8" s="3" t="s">
        <v>7</v>
      </c>
      <c r="F8" t="e">
        <f t="shared" si="1"/>
        <v>#N/A</v>
      </c>
      <c r="H8" s="3" t="s">
        <v>130</v>
      </c>
    </row>
    <row r="9" spans="1:8" x14ac:dyDescent="0.25">
      <c r="A9" s="9" t="s">
        <v>37</v>
      </c>
      <c r="B9" s="9" t="str">
        <f t="shared" si="0"/>
        <v>Fabricated Metal Products</v>
      </c>
      <c r="C9" s="9">
        <v>5</v>
      </c>
      <c r="E9" s="3" t="s">
        <v>8</v>
      </c>
      <c r="F9" t="e">
        <f t="shared" si="1"/>
        <v>#N/A</v>
      </c>
      <c r="H9" s="3" t="s">
        <v>131</v>
      </c>
    </row>
    <row r="10" spans="1:8" x14ac:dyDescent="0.25">
      <c r="A10" s="9" t="s">
        <v>28</v>
      </c>
      <c r="B10" s="9" t="str">
        <f t="shared" si="0"/>
        <v>Machinery</v>
      </c>
      <c r="C10" s="9">
        <v>4</v>
      </c>
      <c r="E10" s="3" t="s">
        <v>9</v>
      </c>
      <c r="F10" t="str">
        <f t="shared" si="1"/>
        <v>"Lower oil and natural gas prices continue to put pressure on our revenues. We continue to pursue capital budget cuts and rate reduction efforts with our suppliers." Petroleum &amp; Coal Products</v>
      </c>
      <c r="H10" s="3" t="s">
        <v>132</v>
      </c>
    </row>
    <row r="11" spans="1:8" x14ac:dyDescent="0.25">
      <c r="A11" s="9" t="s">
        <v>35</v>
      </c>
      <c r="B11" s="9" t="str">
        <f t="shared" si="0"/>
        <v>Transportation Equipment</v>
      </c>
      <c r="C11" s="9">
        <v>3</v>
      </c>
      <c r="E11" s="3" t="s">
        <v>10</v>
      </c>
      <c r="F11" t="str">
        <f t="shared" si="1"/>
        <v>"Kind of a mixed bag right now. Some product demand up, some down, basically flat." Chemical Products</v>
      </c>
      <c r="H11" s="3" t="s">
        <v>133</v>
      </c>
    </row>
    <row r="12" spans="1:8" x14ac:dyDescent="0.25">
      <c r="A12" s="9" t="s">
        <v>31</v>
      </c>
      <c r="B12" s="9" t="str">
        <f t="shared" si="0"/>
        <v>Electrical Equipment, Appliances &amp; Components</v>
      </c>
      <c r="C12" s="9">
        <v>2</v>
      </c>
      <c r="E12" s="3" t="s">
        <v>11</v>
      </c>
      <c r="F12" t="str">
        <f t="shared" si="1"/>
        <v>"Business in general is staying its course. Concerns abound over strike possibilities by West Coast longshoremen." Machinery</v>
      </c>
    </row>
    <row r="13" spans="1:8" x14ac:dyDescent="0.25">
      <c r="A13" s="9" t="s">
        <v>10</v>
      </c>
      <c r="B13" s="9" t="str">
        <f t="shared" si="0"/>
        <v>Chemical Products</v>
      </c>
      <c r="C13" s="9">
        <v>1</v>
      </c>
      <c r="E13" s="3" t="s">
        <v>12</v>
      </c>
      <c r="F13" t="str">
        <f t="shared" si="1"/>
        <v>"Business is steady to slightly up." Fabricated Metal Products</v>
      </c>
    </row>
    <row r="14" spans="1:8" x14ac:dyDescent="0.25">
      <c r="A14" s="9" t="s">
        <v>1</v>
      </c>
      <c r="B14" s="9" t="str">
        <f t="shared" si="0"/>
        <v>Textile Mills</v>
      </c>
      <c r="C14" s="9">
        <v>-3</v>
      </c>
      <c r="E14" s="3" t="s">
        <v>13</v>
      </c>
      <c r="F14" t="e">
        <f t="shared" si="1"/>
        <v>#N/A</v>
      </c>
    </row>
    <row r="15" spans="1:8" x14ac:dyDescent="0.25">
      <c r="A15" s="9" t="s">
        <v>49</v>
      </c>
      <c r="B15" s="9" t="str">
        <f t="shared" si="0"/>
        <v>Apparel, Leather &amp; Allied Products</v>
      </c>
      <c r="C15" s="9">
        <v>-2</v>
      </c>
      <c r="E15" s="3" t="s">
        <v>14</v>
      </c>
      <c r="F15" t="str">
        <f t="shared" si="1"/>
        <v>"The major concern for us across the board is the ongoing situation with the West Coast ports. Air freight and overtime have been required to cover for products waiting to be offloaded at the ports." Transportation Equipment</v>
      </c>
    </row>
    <row r="16" spans="1:8" x14ac:dyDescent="0.25">
      <c r="A16" s="9" t="s">
        <v>34</v>
      </c>
      <c r="B16" s="9" t="str">
        <f t="shared" si="0"/>
        <v>Computer &amp; Electronic Products</v>
      </c>
      <c r="C16" s="9">
        <v>-1</v>
      </c>
      <c r="E16" s="3" t="s">
        <v>15</v>
      </c>
      <c r="F16" t="str">
        <f t="shared" si="1"/>
        <v>"Customer behavior is being negatively impacted by ongoing resin price decreases. Order placement is being delayed to receive lower finished good pricing." Plastics &amp; Rubber Products</v>
      </c>
    </row>
    <row r="17" spans="1:5" x14ac:dyDescent="0.25">
      <c r="E17" t="s">
        <v>16</v>
      </c>
    </row>
    <row r="18" spans="1:5" x14ac:dyDescent="0.25">
      <c r="A18" s="180" t="s">
        <v>99</v>
      </c>
      <c r="B18" s="180"/>
      <c r="C18" s="180"/>
      <c r="E18" t="s">
        <v>17</v>
      </c>
    </row>
    <row r="19" spans="1:5" x14ac:dyDescent="0.25">
      <c r="A19" s="9" t="s">
        <v>7</v>
      </c>
      <c r="B19" s="9" t="str">
        <f>TRIM(A19)</f>
        <v>Paper Products</v>
      </c>
      <c r="C19" s="9">
        <v>10</v>
      </c>
      <c r="E19" t="s">
        <v>18</v>
      </c>
    </row>
    <row r="20" spans="1:5" x14ac:dyDescent="0.25">
      <c r="A20" s="9" t="s">
        <v>41</v>
      </c>
      <c r="B20" s="9" t="str">
        <f t="shared" ref="B20:B32" si="2">TRIM(A20)</f>
        <v>Printing &amp; Related Support Activities</v>
      </c>
      <c r="C20" s="9">
        <v>9</v>
      </c>
    </row>
    <row r="21" spans="1:5" x14ac:dyDescent="0.25">
      <c r="A21" s="9" t="s">
        <v>26</v>
      </c>
      <c r="B21" s="9" t="str">
        <f t="shared" si="2"/>
        <v>Furniture &amp; Related Products</v>
      </c>
      <c r="C21" s="9">
        <v>8</v>
      </c>
    </row>
    <row r="22" spans="1:5" x14ac:dyDescent="0.25">
      <c r="A22" s="9" t="s">
        <v>29</v>
      </c>
      <c r="B22" s="9" t="str">
        <f t="shared" si="2"/>
        <v>Primary Metals</v>
      </c>
      <c r="C22" s="9">
        <v>7</v>
      </c>
    </row>
    <row r="23" spans="1:5" x14ac:dyDescent="0.25">
      <c r="A23" s="9" t="s">
        <v>30</v>
      </c>
      <c r="B23" s="9" t="str">
        <f t="shared" si="2"/>
        <v>Food, Beverage &amp; Tobacco Products</v>
      </c>
      <c r="C23" s="9">
        <v>6</v>
      </c>
    </row>
    <row r="24" spans="1:5" x14ac:dyDescent="0.25">
      <c r="A24" s="9" t="s">
        <v>35</v>
      </c>
      <c r="B24" s="9" t="str">
        <f t="shared" si="2"/>
        <v>Transportation Equipment</v>
      </c>
      <c r="C24" s="9">
        <v>5</v>
      </c>
    </row>
    <row r="25" spans="1:5" x14ac:dyDescent="0.25">
      <c r="A25" s="9" t="s">
        <v>28</v>
      </c>
      <c r="B25" s="9" t="str">
        <f t="shared" si="2"/>
        <v>Machinery</v>
      </c>
      <c r="C25" s="9">
        <v>4</v>
      </c>
    </row>
    <row r="26" spans="1:5" x14ac:dyDescent="0.25">
      <c r="A26" s="9" t="s">
        <v>37</v>
      </c>
      <c r="B26" s="9" t="str">
        <f t="shared" si="2"/>
        <v>Fabricated Metal Products</v>
      </c>
      <c r="C26" s="9">
        <v>3</v>
      </c>
    </row>
    <row r="27" spans="1:5" x14ac:dyDescent="0.25">
      <c r="A27" s="9" t="s">
        <v>33</v>
      </c>
      <c r="B27" s="9" t="str">
        <f t="shared" si="2"/>
        <v>Miscellaneous Manufacturing</v>
      </c>
      <c r="C27" s="9">
        <v>2</v>
      </c>
    </row>
    <row r="28" spans="1:5" x14ac:dyDescent="0.25">
      <c r="A28" s="9" t="s">
        <v>106</v>
      </c>
      <c r="B28" s="9" t="str">
        <f t="shared" si="2"/>
        <v>Chemical Products</v>
      </c>
      <c r="C28" s="9">
        <v>1</v>
      </c>
    </row>
    <row r="29" spans="1:5" x14ac:dyDescent="0.25">
      <c r="A29" s="9" t="s">
        <v>1</v>
      </c>
      <c r="B29" s="9" t="str">
        <f t="shared" si="2"/>
        <v>Textile Mills</v>
      </c>
      <c r="C29" s="9">
        <v>-4</v>
      </c>
    </row>
    <row r="30" spans="1:5" x14ac:dyDescent="0.25">
      <c r="A30" s="9" t="s">
        <v>49</v>
      </c>
      <c r="B30" s="9" t="str">
        <f t="shared" si="2"/>
        <v>Apparel, Leather &amp; Allied Products</v>
      </c>
      <c r="C30" s="9">
        <v>-3</v>
      </c>
    </row>
    <row r="31" spans="1:5" x14ac:dyDescent="0.25">
      <c r="A31" s="9" t="s">
        <v>27</v>
      </c>
      <c r="B31" s="9" t="str">
        <f t="shared" si="2"/>
        <v>Plastics &amp; Rubber Products</v>
      </c>
      <c r="C31" s="9">
        <v>-2</v>
      </c>
    </row>
    <row r="32" spans="1:5" x14ac:dyDescent="0.25">
      <c r="A32" s="9" t="s">
        <v>5</v>
      </c>
      <c r="B32" s="9" t="str">
        <f t="shared" si="2"/>
        <v>Computer &amp; Electronic Products</v>
      </c>
      <c r="C32" s="9">
        <v>-1</v>
      </c>
    </row>
    <row r="34" spans="1:3" x14ac:dyDescent="0.25">
      <c r="A34" s="180" t="s">
        <v>91</v>
      </c>
      <c r="B34" s="180"/>
      <c r="C34" s="180"/>
    </row>
    <row r="35" spans="1:3" x14ac:dyDescent="0.25">
      <c r="A35" s="9" t="s">
        <v>7</v>
      </c>
      <c r="B35" s="9" t="str">
        <f>TRIM(A35)</f>
        <v>Paper Products</v>
      </c>
      <c r="C35" s="9">
        <v>10</v>
      </c>
    </row>
    <row r="36" spans="1:3" x14ac:dyDescent="0.25">
      <c r="A36" s="9" t="s">
        <v>41</v>
      </c>
      <c r="B36" s="9" t="str">
        <f t="shared" ref="B36:B48" si="3">TRIM(A36)</f>
        <v>Printing &amp; Related Support Activities</v>
      </c>
      <c r="C36" s="9">
        <v>9</v>
      </c>
    </row>
    <row r="37" spans="1:3" x14ac:dyDescent="0.25">
      <c r="A37" s="9" t="s">
        <v>29</v>
      </c>
      <c r="B37" s="9" t="str">
        <f t="shared" si="3"/>
        <v>Primary Metals</v>
      </c>
      <c r="C37" s="9">
        <v>8</v>
      </c>
    </row>
    <row r="38" spans="1:3" x14ac:dyDescent="0.25">
      <c r="A38" s="9" t="s">
        <v>26</v>
      </c>
      <c r="B38" s="9" t="str">
        <f t="shared" si="3"/>
        <v>Furniture &amp; Related Products</v>
      </c>
      <c r="C38" s="9">
        <v>7</v>
      </c>
    </row>
    <row r="39" spans="1:3" x14ac:dyDescent="0.25">
      <c r="A39" s="9" t="s">
        <v>37</v>
      </c>
      <c r="B39" s="9" t="str">
        <f t="shared" si="3"/>
        <v>Fabricated Metal Products</v>
      </c>
      <c r="C39" s="9">
        <v>6</v>
      </c>
    </row>
    <row r="40" spans="1:3" x14ac:dyDescent="0.25">
      <c r="A40" s="9" t="s">
        <v>33</v>
      </c>
      <c r="B40" s="9" t="str">
        <f t="shared" si="3"/>
        <v>Miscellaneous Manufacturing</v>
      </c>
      <c r="C40" s="9">
        <v>5</v>
      </c>
    </row>
    <row r="41" spans="1:3" x14ac:dyDescent="0.25">
      <c r="A41" s="9" t="s">
        <v>30</v>
      </c>
      <c r="B41" s="9" t="str">
        <f t="shared" si="3"/>
        <v>Food, Beverage &amp; Tobacco Products</v>
      </c>
      <c r="C41" s="9">
        <v>4</v>
      </c>
    </row>
    <row r="42" spans="1:3" x14ac:dyDescent="0.25">
      <c r="A42" s="9" t="s">
        <v>35</v>
      </c>
      <c r="B42" s="9" t="str">
        <f t="shared" si="3"/>
        <v>Transportation Equipment</v>
      </c>
      <c r="C42" s="9">
        <v>3</v>
      </c>
    </row>
    <row r="43" spans="1:3" x14ac:dyDescent="0.25">
      <c r="A43" s="9" t="s">
        <v>36</v>
      </c>
      <c r="B43" s="9" t="str">
        <f t="shared" si="3"/>
        <v>Chemical Products</v>
      </c>
      <c r="C43" s="9">
        <v>2</v>
      </c>
    </row>
    <row r="44" spans="1:3" x14ac:dyDescent="0.25">
      <c r="A44" s="9" t="s">
        <v>11</v>
      </c>
      <c r="B44" s="9" t="str">
        <f t="shared" si="3"/>
        <v>Machinery</v>
      </c>
      <c r="C44" s="9">
        <v>1</v>
      </c>
    </row>
    <row r="45" spans="1:3" x14ac:dyDescent="0.25">
      <c r="A45" s="9" t="s">
        <v>1</v>
      </c>
      <c r="B45" s="9" t="str">
        <f t="shared" si="3"/>
        <v>Textile Mills</v>
      </c>
      <c r="C45" s="9">
        <v>-4</v>
      </c>
    </row>
    <row r="46" spans="1:3" x14ac:dyDescent="0.25">
      <c r="A46" s="9" t="s">
        <v>49</v>
      </c>
      <c r="B46" s="9" t="str">
        <f t="shared" si="3"/>
        <v>Apparel, Leather &amp; Allied Products</v>
      </c>
      <c r="C46" s="9">
        <v>-3</v>
      </c>
    </row>
    <row r="47" spans="1:3" x14ac:dyDescent="0.25">
      <c r="A47" s="9" t="s">
        <v>31</v>
      </c>
      <c r="B47" s="9" t="str">
        <f t="shared" si="3"/>
        <v>Electrical Equipment, Appliances &amp; Components</v>
      </c>
      <c r="C47" s="9">
        <v>-2</v>
      </c>
    </row>
    <row r="48" spans="1:3" x14ac:dyDescent="0.25">
      <c r="A48" s="9" t="s">
        <v>5</v>
      </c>
      <c r="B48" s="9" t="str">
        <f t="shared" si="3"/>
        <v>Computer &amp; Electronic Products</v>
      </c>
      <c r="C48" s="9">
        <v>-1</v>
      </c>
    </row>
    <row r="50" spans="1:3" x14ac:dyDescent="0.25">
      <c r="A50" s="180" t="s">
        <v>92</v>
      </c>
      <c r="B50" s="180"/>
      <c r="C50" s="180"/>
    </row>
    <row r="51" spans="1:3" x14ac:dyDescent="0.25">
      <c r="A51" s="9" t="s">
        <v>8</v>
      </c>
      <c r="B51" s="9" t="str">
        <f>TRIM(A51)</f>
        <v>Printing &amp; Related Support Activities</v>
      </c>
      <c r="C51" s="9">
        <v>10</v>
      </c>
    </row>
    <row r="52" spans="1:3" x14ac:dyDescent="0.25">
      <c r="A52" s="9" t="s">
        <v>40</v>
      </c>
      <c r="B52" s="9" t="str">
        <f>TRIM(A52)</f>
        <v>Nonmetallic Mineral Products</v>
      </c>
      <c r="C52" s="9">
        <v>9</v>
      </c>
    </row>
    <row r="53" spans="1:3" x14ac:dyDescent="0.25">
      <c r="A53" s="9" t="s">
        <v>33</v>
      </c>
      <c r="B53" s="9" t="str">
        <f t="shared" ref="B53:B64" si="4">TRIM(A53)</f>
        <v>Miscellaneous Manufacturing</v>
      </c>
      <c r="C53" s="9">
        <v>8</v>
      </c>
    </row>
    <row r="54" spans="1:3" x14ac:dyDescent="0.25">
      <c r="A54" s="9" t="s">
        <v>31</v>
      </c>
      <c r="B54" s="9" t="str">
        <f t="shared" si="4"/>
        <v>Electrical Equipment, Appliances &amp; Components</v>
      </c>
      <c r="C54" s="9">
        <v>7</v>
      </c>
    </row>
    <row r="55" spans="1:3" x14ac:dyDescent="0.25">
      <c r="A55" s="9" t="s">
        <v>26</v>
      </c>
      <c r="B55" s="9" t="str">
        <f t="shared" si="4"/>
        <v>Furniture &amp; Related Products</v>
      </c>
      <c r="C55" s="9">
        <v>6</v>
      </c>
    </row>
    <row r="56" spans="1:3" x14ac:dyDescent="0.25">
      <c r="A56" s="9" t="s">
        <v>30</v>
      </c>
      <c r="B56" s="9" t="str">
        <f t="shared" si="4"/>
        <v>Food, Beverage &amp; Tobacco Products</v>
      </c>
      <c r="C56" s="9">
        <v>5</v>
      </c>
    </row>
    <row r="57" spans="1:3" x14ac:dyDescent="0.25">
      <c r="A57" s="9" t="s">
        <v>29</v>
      </c>
      <c r="B57" s="9" t="str">
        <f t="shared" si="4"/>
        <v>Primary Metals</v>
      </c>
      <c r="C57" s="9">
        <v>4</v>
      </c>
    </row>
    <row r="58" spans="1:3" x14ac:dyDescent="0.25">
      <c r="A58" s="9" t="s">
        <v>37</v>
      </c>
      <c r="B58" s="9" t="str">
        <f t="shared" si="4"/>
        <v>Fabricated Metal Products</v>
      </c>
      <c r="C58" s="9">
        <v>3</v>
      </c>
    </row>
    <row r="59" spans="1:3" x14ac:dyDescent="0.25">
      <c r="A59" s="9" t="s">
        <v>28</v>
      </c>
      <c r="B59" s="9" t="str">
        <f t="shared" si="4"/>
        <v>Machinery</v>
      </c>
      <c r="C59" s="9">
        <v>2</v>
      </c>
    </row>
    <row r="60" spans="1:3" x14ac:dyDescent="0.25">
      <c r="A60" s="9" t="s">
        <v>7</v>
      </c>
      <c r="B60" s="9" t="str">
        <f t="shared" si="4"/>
        <v>Paper Products</v>
      </c>
      <c r="C60" s="9">
        <v>1</v>
      </c>
    </row>
    <row r="61" spans="1:3" x14ac:dyDescent="0.25">
      <c r="A61" s="9" t="s">
        <v>1</v>
      </c>
      <c r="B61" s="9" t="str">
        <f t="shared" si="4"/>
        <v>Textile Mills</v>
      </c>
      <c r="C61" s="9">
        <v>-4</v>
      </c>
    </row>
    <row r="62" spans="1:3" x14ac:dyDescent="0.25">
      <c r="A62" s="9" t="s">
        <v>34</v>
      </c>
      <c r="B62" s="9" t="str">
        <f t="shared" si="4"/>
        <v>Computer &amp; Electronic Products</v>
      </c>
      <c r="C62" s="9">
        <v>-3</v>
      </c>
    </row>
    <row r="63" spans="1:3" x14ac:dyDescent="0.25">
      <c r="A63" s="9" t="s">
        <v>35</v>
      </c>
      <c r="B63" s="9" t="str">
        <f t="shared" si="4"/>
        <v>Transportation Equipment</v>
      </c>
      <c r="C63" s="9">
        <v>-2</v>
      </c>
    </row>
    <row r="64" spans="1:3" x14ac:dyDescent="0.25">
      <c r="A64" s="9" t="s">
        <v>10</v>
      </c>
      <c r="B64" s="9" t="str">
        <f t="shared" si="4"/>
        <v>Chemical Products</v>
      </c>
      <c r="C64" s="9">
        <v>-1</v>
      </c>
    </row>
    <row r="66" spans="1:3" x14ac:dyDescent="0.25">
      <c r="A66" s="180" t="s">
        <v>94</v>
      </c>
      <c r="B66" s="180"/>
      <c r="C66" s="180"/>
    </row>
    <row r="67" spans="1:3" x14ac:dyDescent="0.25">
      <c r="A67" s="9" t="s">
        <v>1</v>
      </c>
      <c r="B67" s="9" t="str">
        <f>TRIM(A67)</f>
        <v>Textile Mills</v>
      </c>
      <c r="C67" s="9">
        <v>-11</v>
      </c>
    </row>
    <row r="68" spans="1:3" x14ac:dyDescent="0.25">
      <c r="A68" s="9" t="s">
        <v>40</v>
      </c>
      <c r="B68" s="9" t="str">
        <f t="shared" ref="B68:B78" si="5">TRIM(A68)</f>
        <v>Nonmetallic Mineral Products</v>
      </c>
      <c r="C68" s="9">
        <v>-10</v>
      </c>
    </row>
    <row r="69" spans="1:3" x14ac:dyDescent="0.25">
      <c r="A69" s="9" t="s">
        <v>31</v>
      </c>
      <c r="B69" s="9" t="str">
        <f t="shared" si="5"/>
        <v>Electrical Equipment, Appliances &amp; Components</v>
      </c>
      <c r="C69" s="9">
        <v>-9</v>
      </c>
    </row>
    <row r="70" spans="1:3" x14ac:dyDescent="0.25">
      <c r="A70" s="9" t="s">
        <v>26</v>
      </c>
      <c r="B70" s="9" t="str">
        <f t="shared" si="5"/>
        <v>Furniture &amp; Related Products</v>
      </c>
      <c r="C70" s="9">
        <v>-8</v>
      </c>
    </row>
    <row r="71" spans="1:3" x14ac:dyDescent="0.25">
      <c r="A71" s="9" t="s">
        <v>30</v>
      </c>
      <c r="B71" s="9" t="str">
        <f t="shared" si="5"/>
        <v>Food, Beverage &amp; Tobacco Products</v>
      </c>
      <c r="C71" s="9">
        <v>-7</v>
      </c>
    </row>
    <row r="72" spans="1:3" x14ac:dyDescent="0.25">
      <c r="A72" s="9" t="s">
        <v>36</v>
      </c>
      <c r="B72" s="9" t="str">
        <f t="shared" si="5"/>
        <v>Chemical Products</v>
      </c>
      <c r="C72" s="9">
        <v>-6</v>
      </c>
    </row>
    <row r="73" spans="1:3" x14ac:dyDescent="0.25">
      <c r="A73" s="9" t="s">
        <v>35</v>
      </c>
      <c r="B73" s="9" t="str">
        <f t="shared" si="5"/>
        <v>Transportation Equipment</v>
      </c>
      <c r="C73" s="9">
        <v>-5</v>
      </c>
    </row>
    <row r="74" spans="1:3" x14ac:dyDescent="0.25">
      <c r="A74" s="9" t="s">
        <v>34</v>
      </c>
      <c r="B74" s="9" t="str">
        <f t="shared" si="5"/>
        <v>Computer &amp; Electronic Products</v>
      </c>
      <c r="C74" s="9">
        <v>-4</v>
      </c>
    </row>
    <row r="75" spans="1:3" x14ac:dyDescent="0.25">
      <c r="A75" s="9" t="s">
        <v>28</v>
      </c>
      <c r="B75" s="9" t="str">
        <f t="shared" si="5"/>
        <v>Machinery</v>
      </c>
      <c r="C75" s="9">
        <v>-3</v>
      </c>
    </row>
    <row r="76" spans="1:3" x14ac:dyDescent="0.25">
      <c r="A76" s="9" t="s">
        <v>32</v>
      </c>
      <c r="B76" s="9" t="str">
        <f t="shared" si="5"/>
        <v>Paper Products</v>
      </c>
      <c r="C76" s="9">
        <v>-2</v>
      </c>
    </row>
    <row r="77" spans="1:3" x14ac:dyDescent="0.25">
      <c r="A77" s="9" t="s">
        <v>16</v>
      </c>
      <c r="B77" s="9" t="str">
        <f t="shared" si="5"/>
        <v>Primary Metals</v>
      </c>
      <c r="C77" s="9">
        <v>-1</v>
      </c>
    </row>
    <row r="78" spans="1:3" x14ac:dyDescent="0.25">
      <c r="A78" s="9" t="s">
        <v>12</v>
      </c>
      <c r="B78" s="9" t="str">
        <f t="shared" si="5"/>
        <v>Fabricated Metal Products</v>
      </c>
      <c r="C78" s="9">
        <v>1</v>
      </c>
    </row>
    <row r="80" spans="1:3" x14ac:dyDescent="0.25">
      <c r="A80" s="180" t="s">
        <v>95</v>
      </c>
      <c r="B80" s="180"/>
      <c r="C80" s="180"/>
    </row>
    <row r="81" spans="1:3" x14ac:dyDescent="0.25">
      <c r="A81" s="9" t="s">
        <v>1</v>
      </c>
      <c r="B81" s="9" t="str">
        <f>TRIM(A81)</f>
        <v>Textile Mills</v>
      </c>
      <c r="C81" s="9">
        <v>9</v>
      </c>
    </row>
    <row r="82" spans="1:3" x14ac:dyDescent="0.25">
      <c r="A82" s="9" t="s">
        <v>49</v>
      </c>
      <c r="B82" s="9" t="str">
        <f t="shared" ref="B82:B93" si="6">TRIM(A82)</f>
        <v>Apparel, Leather &amp; Allied Products</v>
      </c>
      <c r="C82" s="9">
        <v>8</v>
      </c>
    </row>
    <row r="83" spans="1:3" x14ac:dyDescent="0.25">
      <c r="A83" s="9" t="s">
        <v>27</v>
      </c>
      <c r="B83" s="9" t="str">
        <f t="shared" si="6"/>
        <v>Plastics &amp; Rubber Products</v>
      </c>
      <c r="C83" s="9">
        <v>7</v>
      </c>
    </row>
    <row r="84" spans="1:3" x14ac:dyDescent="0.25">
      <c r="A84" s="9" t="s">
        <v>29</v>
      </c>
      <c r="B84" s="9" t="str">
        <f t="shared" si="6"/>
        <v>Primary Metals</v>
      </c>
      <c r="C84" s="9">
        <v>6</v>
      </c>
    </row>
    <row r="85" spans="1:3" x14ac:dyDescent="0.25">
      <c r="A85" s="9" t="s">
        <v>37</v>
      </c>
      <c r="B85" s="9" t="str">
        <f t="shared" si="6"/>
        <v>Fabricated Metal Products</v>
      </c>
      <c r="C85" s="9">
        <v>5</v>
      </c>
    </row>
    <row r="86" spans="1:3" x14ac:dyDescent="0.25">
      <c r="A86" s="9" t="s">
        <v>40</v>
      </c>
      <c r="B86" s="9" t="str">
        <f t="shared" si="6"/>
        <v>Nonmetallic Mineral Products</v>
      </c>
      <c r="C86" s="9">
        <v>4</v>
      </c>
    </row>
    <row r="87" spans="1:3" x14ac:dyDescent="0.25">
      <c r="A87" s="9" t="s">
        <v>26</v>
      </c>
      <c r="B87" s="9" t="str">
        <f t="shared" si="6"/>
        <v>Furniture &amp; Related Products</v>
      </c>
      <c r="C87" s="9">
        <v>3</v>
      </c>
    </row>
    <row r="88" spans="1:3" x14ac:dyDescent="0.25">
      <c r="A88" s="9" t="s">
        <v>33</v>
      </c>
      <c r="B88" s="9" t="str">
        <f t="shared" si="6"/>
        <v>Miscellaneous Manufacturing</v>
      </c>
      <c r="C88" s="9">
        <v>2</v>
      </c>
    </row>
    <row r="89" spans="1:3" x14ac:dyDescent="0.25">
      <c r="A89" s="9" t="s">
        <v>3</v>
      </c>
      <c r="B89" s="9" t="str">
        <f t="shared" si="6"/>
        <v>Food, Beverage &amp; Tobacco Products</v>
      </c>
      <c r="C89" s="9">
        <v>1</v>
      </c>
    </row>
    <row r="90" spans="1:3" x14ac:dyDescent="0.25">
      <c r="A90" s="9" t="s">
        <v>31</v>
      </c>
      <c r="B90" s="9" t="str">
        <f t="shared" si="6"/>
        <v>Electrical Equipment, Appliances &amp; Components</v>
      </c>
      <c r="C90" s="9">
        <v>-4</v>
      </c>
    </row>
    <row r="91" spans="1:3" x14ac:dyDescent="0.25">
      <c r="A91" s="9" t="s">
        <v>35</v>
      </c>
      <c r="B91" s="9" t="str">
        <f t="shared" si="6"/>
        <v>Transportation Equipment</v>
      </c>
      <c r="C91" s="9">
        <v>-3</v>
      </c>
    </row>
    <row r="92" spans="1:3" x14ac:dyDescent="0.25">
      <c r="A92" s="9" t="s">
        <v>36</v>
      </c>
      <c r="B92" s="9" t="str">
        <f t="shared" si="6"/>
        <v>Chemical Products</v>
      </c>
      <c r="C92" s="9">
        <v>-2</v>
      </c>
    </row>
    <row r="93" spans="1:3" x14ac:dyDescent="0.25">
      <c r="A93" s="9" t="s">
        <v>5</v>
      </c>
      <c r="B93" s="9" t="str">
        <f t="shared" si="6"/>
        <v>Computer &amp; Electronic Products</v>
      </c>
      <c r="C93" s="9">
        <v>-1</v>
      </c>
    </row>
  </sheetData>
  <mergeCells count="6">
    <mergeCell ref="A80:C80"/>
    <mergeCell ref="A1:C1"/>
    <mergeCell ref="A18:C18"/>
    <mergeCell ref="A34:C34"/>
    <mergeCell ref="A50:C50"/>
    <mergeCell ref="A66:C66"/>
  </mergeCell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101"/>
  <sheetViews>
    <sheetView topLeftCell="A85" workbookViewId="0">
      <selection activeCell="B89" sqref="B89:B101"/>
    </sheetView>
  </sheetViews>
  <sheetFormatPr defaultRowHeight="15" x14ac:dyDescent="0.25"/>
  <cols>
    <col min="1" max="1" width="45" bestFit="1" customWidth="1"/>
    <col min="2" max="2" width="44.5703125" bestFit="1" customWidth="1"/>
    <col min="5" max="5" width="44.5703125" bestFit="1" customWidth="1"/>
    <col min="6" max="6" width="156" bestFit="1" customWidth="1"/>
  </cols>
  <sheetData>
    <row r="1" spans="1:8" x14ac:dyDescent="0.25">
      <c r="A1" s="180" t="s">
        <v>89</v>
      </c>
      <c r="B1" s="180"/>
      <c r="C1" s="180"/>
      <c r="E1" s="180" t="s">
        <v>134</v>
      </c>
      <c r="F1" s="180"/>
    </row>
    <row r="2" spans="1:8" x14ac:dyDescent="0.25">
      <c r="A2" s="9" t="s">
        <v>7</v>
      </c>
      <c r="B2" s="9" t="str">
        <f>TRIM(A2)</f>
        <v>Paper Products</v>
      </c>
      <c r="C2" s="9">
        <v>10</v>
      </c>
      <c r="E2" s="9" t="s">
        <v>1</v>
      </c>
      <c r="F2" s="9" t="str">
        <f>VLOOKUP("*"&amp;E2,$H$2:$H$11,1,0)</f>
        <v>"Congestion at the West Coast ports delaying incoming products." Textile Mills</v>
      </c>
      <c r="H2" t="s">
        <v>135</v>
      </c>
    </row>
    <row r="3" spans="1:8" x14ac:dyDescent="0.25">
      <c r="A3" s="9" t="s">
        <v>45</v>
      </c>
      <c r="B3" s="9" t="str">
        <f t="shared" ref="B3:B18" si="0">TRIM(A3)</f>
        <v>Wood Products</v>
      </c>
      <c r="C3" s="9">
        <v>9</v>
      </c>
      <c r="E3" s="9" t="s">
        <v>2</v>
      </c>
      <c r="F3" s="9" t="str">
        <f t="shared" ref="F3:F17" si="1">VLOOKUP("*"&amp;E3,$H$2:$H$11,1,0)</f>
        <v>"Operating costs are higher due to increases in healthcare premiums." Miscellaneous Manufacturing</v>
      </c>
      <c r="H3" t="s">
        <v>136</v>
      </c>
    </row>
    <row r="4" spans="1:8" x14ac:dyDescent="0.25">
      <c r="A4" s="9" t="s">
        <v>35</v>
      </c>
      <c r="B4" s="9" t="str">
        <f t="shared" si="0"/>
        <v>Transportation Equipment</v>
      </c>
      <c r="C4" s="9">
        <v>8</v>
      </c>
      <c r="E4" s="9" t="s">
        <v>3</v>
      </c>
      <c r="F4" s="9" t="str">
        <f t="shared" si="1"/>
        <v>"Falling energies have helped on the cost side while sales are getting a boost through improvements in consumer disposable income." Food, Beverage &amp; Tobacco Products</v>
      </c>
      <c r="H4" t="s">
        <v>137</v>
      </c>
    </row>
    <row r="5" spans="1:8" x14ac:dyDescent="0.25">
      <c r="A5" s="9" t="s">
        <v>37</v>
      </c>
      <c r="B5" s="9" t="str">
        <f t="shared" si="0"/>
        <v>Fabricated Metal Products</v>
      </c>
      <c r="C5" s="9">
        <v>7</v>
      </c>
      <c r="E5" s="9" t="s">
        <v>4</v>
      </c>
      <c r="F5" s="9"/>
      <c r="H5" t="s">
        <v>138</v>
      </c>
    </row>
    <row r="6" spans="1:8" x14ac:dyDescent="0.25">
      <c r="A6" s="9" t="s">
        <v>40</v>
      </c>
      <c r="B6" s="9" t="str">
        <f t="shared" si="0"/>
        <v>Nonmetallic Mineral Products</v>
      </c>
      <c r="C6" s="9">
        <v>6</v>
      </c>
      <c r="E6" s="9" t="s">
        <v>5</v>
      </c>
      <c r="F6" s="9" t="str">
        <f t="shared" si="1"/>
        <v>"Business really starting to slow down. Oil pricing is having a major effect on energy markets." Computer &amp; Electronic Products</v>
      </c>
      <c r="H6" t="s">
        <v>139</v>
      </c>
    </row>
    <row r="7" spans="1:8" x14ac:dyDescent="0.25">
      <c r="A7" s="9" t="s">
        <v>28</v>
      </c>
      <c r="B7" s="9" t="str">
        <f t="shared" si="0"/>
        <v>Machinery</v>
      </c>
      <c r="C7" s="9">
        <v>5</v>
      </c>
      <c r="E7" s="9" t="s">
        <v>6</v>
      </c>
      <c r="F7" s="9"/>
      <c r="H7" t="s">
        <v>140</v>
      </c>
    </row>
    <row r="8" spans="1:8" x14ac:dyDescent="0.25">
      <c r="A8" s="9" t="s">
        <v>36</v>
      </c>
      <c r="B8" s="9" t="str">
        <f t="shared" si="0"/>
        <v>Chemical Products</v>
      </c>
      <c r="C8" s="9">
        <v>4</v>
      </c>
      <c r="E8" s="9" t="s">
        <v>7</v>
      </c>
      <c r="F8" s="9" t="str">
        <f t="shared" si="1"/>
        <v>"March business is improving over Jan-Feb, thawing out of this crazy winter." Paper Products</v>
      </c>
      <c r="H8" t="s">
        <v>141</v>
      </c>
    </row>
    <row r="9" spans="1:8" x14ac:dyDescent="0.25">
      <c r="A9" s="9" t="s">
        <v>29</v>
      </c>
      <c r="B9" s="9" t="str">
        <f t="shared" si="0"/>
        <v>Primary Metals</v>
      </c>
      <c r="C9" s="9">
        <v>3</v>
      </c>
      <c r="E9" s="9" t="s">
        <v>8</v>
      </c>
      <c r="F9" s="9"/>
      <c r="H9" t="s">
        <v>142</v>
      </c>
    </row>
    <row r="10" spans="1:8" x14ac:dyDescent="0.25">
      <c r="A10" s="9" t="s">
        <v>30</v>
      </c>
      <c r="B10" s="9" t="str">
        <f t="shared" si="0"/>
        <v>Food, Beverage &amp; Tobacco Products</v>
      </c>
      <c r="C10" s="9">
        <v>2</v>
      </c>
      <c r="E10" s="9" t="s">
        <v>9</v>
      </c>
      <c r="F10" s="9" t="str">
        <f t="shared" si="1"/>
        <v>"Oil prices impacting drilling and project activity. Pursuing cost reductions from suppliers for a wide variety of goods and services." Petroleum &amp; Coal Products</v>
      </c>
      <c r="H10" t="s">
        <v>143</v>
      </c>
    </row>
    <row r="11" spans="1:8" x14ac:dyDescent="0.25">
      <c r="A11" s="9" t="s">
        <v>5</v>
      </c>
      <c r="B11" s="9" t="str">
        <f t="shared" si="0"/>
        <v>Computer &amp; Electronic Products</v>
      </c>
      <c r="C11" s="9">
        <v>1</v>
      </c>
      <c r="E11" s="9" t="s">
        <v>10</v>
      </c>
      <c r="F11" s="9"/>
      <c r="H11" t="s">
        <v>144</v>
      </c>
    </row>
    <row r="12" spans="1:8" x14ac:dyDescent="0.25">
      <c r="A12" s="9" t="s">
        <v>17</v>
      </c>
      <c r="B12" s="9" t="str">
        <f t="shared" si="0"/>
        <v>Apparel, Leather &amp; Allied Products</v>
      </c>
      <c r="C12" s="9">
        <v>-7</v>
      </c>
      <c r="E12" s="9" t="s">
        <v>11</v>
      </c>
      <c r="F12" s="9" t="str">
        <f t="shared" si="1"/>
        <v>"Dealing with ongoing delivery issues associated with congestion at the U.S. West Coast and Vancouver ports." Machinery</v>
      </c>
    </row>
    <row r="13" spans="1:8" x14ac:dyDescent="0.25">
      <c r="A13" s="9" t="s">
        <v>39</v>
      </c>
      <c r="B13" s="9" t="str">
        <f t="shared" si="0"/>
        <v>Textile Mills</v>
      </c>
      <c r="C13" s="9">
        <v>-6</v>
      </c>
      <c r="E13" s="9" t="s">
        <v>12</v>
      </c>
      <c r="F13" s="9" t="str">
        <f t="shared" si="1"/>
        <v>"Our business is still strong and on projection. Dollar strength is challenging for our international business." Fabricated Metal Products</v>
      </c>
    </row>
    <row r="14" spans="1:8" x14ac:dyDescent="0.25">
      <c r="A14" s="9" t="s">
        <v>38</v>
      </c>
      <c r="B14" s="9" t="str">
        <f t="shared" si="0"/>
        <v>Petroleum &amp; Coal Products</v>
      </c>
      <c r="C14" s="9">
        <v>-5</v>
      </c>
      <c r="E14" s="9" t="s">
        <v>13</v>
      </c>
      <c r="F14" s="9"/>
    </row>
    <row r="15" spans="1:8" x14ac:dyDescent="0.25">
      <c r="A15" s="9" t="s">
        <v>31</v>
      </c>
      <c r="B15" s="9" t="str">
        <f t="shared" si="0"/>
        <v>Electrical Equipment, Appliances &amp; Components</v>
      </c>
      <c r="C15" s="9">
        <v>-4</v>
      </c>
      <c r="E15" s="9" t="s">
        <v>14</v>
      </c>
      <c r="F15" s="9" t="str">
        <f t="shared" si="1"/>
        <v>"Business is still extremely strong." Transportation Equipment</v>
      </c>
    </row>
    <row r="16" spans="1:8" x14ac:dyDescent="0.25">
      <c r="A16" s="9" t="s">
        <v>33</v>
      </c>
      <c r="B16" s="9" t="str">
        <f t="shared" si="0"/>
        <v>Miscellaneous Manufacturing</v>
      </c>
      <c r="C16" s="9">
        <v>-3</v>
      </c>
      <c r="E16" s="9" t="s">
        <v>15</v>
      </c>
      <c r="F16" s="9"/>
    </row>
    <row r="17" spans="1:6" x14ac:dyDescent="0.25">
      <c r="A17" s="9" t="s">
        <v>27</v>
      </c>
      <c r="B17" s="9" t="str">
        <f t="shared" si="0"/>
        <v>Plastics &amp; Rubber Products</v>
      </c>
      <c r="C17" s="9">
        <v>-2</v>
      </c>
      <c r="E17" s="9" t="s">
        <v>16</v>
      </c>
      <c r="F17" s="9" t="str">
        <f t="shared" si="1"/>
        <v>"Steady Q1 demand but somewhat interrupted by weather." Primary Metals</v>
      </c>
    </row>
    <row r="18" spans="1:6" x14ac:dyDescent="0.25">
      <c r="A18" s="9" t="s">
        <v>6</v>
      </c>
      <c r="B18" s="9" t="str">
        <f t="shared" si="0"/>
        <v>Furniture &amp; Related Products</v>
      </c>
      <c r="C18" s="9">
        <v>-1</v>
      </c>
      <c r="E18" s="9" t="s">
        <v>17</v>
      </c>
      <c r="F18" s="9"/>
    </row>
    <row r="19" spans="1:6" x14ac:dyDescent="0.25">
      <c r="E19" s="9" t="s">
        <v>18</v>
      </c>
      <c r="F19" s="9"/>
    </row>
    <row r="20" spans="1:6" x14ac:dyDescent="0.25">
      <c r="A20" s="180" t="s">
        <v>52</v>
      </c>
      <c r="B20" s="180"/>
      <c r="C20" s="180"/>
    </row>
    <row r="21" spans="1:6" x14ac:dyDescent="0.25">
      <c r="A21" s="9" t="s">
        <v>18</v>
      </c>
      <c r="B21" s="9" t="str">
        <f>TRIM(A21)</f>
        <v>Wood Products</v>
      </c>
      <c r="C21" s="9">
        <v>9</v>
      </c>
    </row>
    <row r="22" spans="1:6" x14ac:dyDescent="0.25">
      <c r="A22" s="9" t="s">
        <v>32</v>
      </c>
      <c r="B22" s="9" t="str">
        <f t="shared" ref="B22:B37" si="2">TRIM(A22)</f>
        <v>Paper Products</v>
      </c>
      <c r="C22" s="9">
        <v>8</v>
      </c>
    </row>
    <row r="23" spans="1:6" x14ac:dyDescent="0.25">
      <c r="A23" s="9" t="s">
        <v>37</v>
      </c>
      <c r="B23" s="9" t="str">
        <f t="shared" si="2"/>
        <v>Fabricated Metal Products</v>
      </c>
      <c r="C23" s="9">
        <v>7</v>
      </c>
    </row>
    <row r="24" spans="1:6" x14ac:dyDescent="0.25">
      <c r="A24" s="9" t="s">
        <v>35</v>
      </c>
      <c r="B24" s="9" t="str">
        <f t="shared" si="2"/>
        <v>Transportation Equipment</v>
      </c>
      <c r="C24" s="9">
        <v>6</v>
      </c>
    </row>
    <row r="25" spans="1:6" x14ac:dyDescent="0.25">
      <c r="A25" s="9" t="s">
        <v>30</v>
      </c>
      <c r="B25" s="9" t="str">
        <f t="shared" si="2"/>
        <v>Food, Beverage &amp; Tobacco Products</v>
      </c>
      <c r="C25" s="9">
        <v>5</v>
      </c>
    </row>
    <row r="26" spans="1:6" x14ac:dyDescent="0.25">
      <c r="A26" s="9" t="s">
        <v>28</v>
      </c>
      <c r="B26" s="9" t="str">
        <f t="shared" si="2"/>
        <v>Machinery</v>
      </c>
      <c r="C26" s="9">
        <v>4</v>
      </c>
    </row>
    <row r="27" spans="1:6" x14ac:dyDescent="0.25">
      <c r="A27" s="9" t="s">
        <v>26</v>
      </c>
      <c r="B27" s="9" t="str">
        <f t="shared" si="2"/>
        <v>Furniture &amp; Related Products</v>
      </c>
      <c r="C27" s="9">
        <v>3</v>
      </c>
    </row>
    <row r="28" spans="1:6" x14ac:dyDescent="0.25">
      <c r="A28" s="9" t="s">
        <v>36</v>
      </c>
      <c r="B28" s="9" t="str">
        <f t="shared" si="2"/>
        <v>Chemical Products</v>
      </c>
      <c r="C28" s="9">
        <v>2</v>
      </c>
    </row>
    <row r="29" spans="1:6" x14ac:dyDescent="0.25">
      <c r="A29" s="9" t="s">
        <v>5</v>
      </c>
      <c r="B29" s="9" t="str">
        <f t="shared" si="2"/>
        <v>Computer &amp; Electronic Products</v>
      </c>
      <c r="C29" s="9">
        <v>1</v>
      </c>
    </row>
    <row r="30" spans="1:6" x14ac:dyDescent="0.25">
      <c r="A30" s="9" t="s">
        <v>17</v>
      </c>
      <c r="B30" s="9" t="str">
        <f t="shared" si="2"/>
        <v>Apparel, Leather &amp; Allied Products</v>
      </c>
      <c r="C30" s="9">
        <v>-8</v>
      </c>
    </row>
    <row r="31" spans="1:6" x14ac:dyDescent="0.25">
      <c r="A31" s="9" t="s">
        <v>41</v>
      </c>
      <c r="B31" s="9" t="str">
        <f t="shared" si="2"/>
        <v>Printing &amp; Related Support Activities</v>
      </c>
      <c r="C31" s="9">
        <v>-7</v>
      </c>
    </row>
    <row r="32" spans="1:6" x14ac:dyDescent="0.25">
      <c r="A32" s="9" t="s">
        <v>39</v>
      </c>
      <c r="B32" s="9" t="str">
        <f t="shared" si="2"/>
        <v>Textile Mills</v>
      </c>
      <c r="C32" s="9">
        <v>-6</v>
      </c>
    </row>
    <row r="33" spans="1:3" x14ac:dyDescent="0.25">
      <c r="A33" s="9" t="s">
        <v>38</v>
      </c>
      <c r="B33" s="9" t="str">
        <f t="shared" si="2"/>
        <v>Petroleum &amp; Coal Products</v>
      </c>
      <c r="C33" s="9">
        <v>-5</v>
      </c>
    </row>
    <row r="34" spans="1:3" x14ac:dyDescent="0.25">
      <c r="A34" s="9" t="s">
        <v>33</v>
      </c>
      <c r="B34" s="9" t="str">
        <f t="shared" si="2"/>
        <v>Miscellaneous Manufacturing</v>
      </c>
      <c r="C34" s="9">
        <v>-4</v>
      </c>
    </row>
    <row r="35" spans="1:3" x14ac:dyDescent="0.25">
      <c r="A35" s="9" t="s">
        <v>31</v>
      </c>
      <c r="B35" s="9" t="str">
        <f t="shared" si="2"/>
        <v>Electrical Equipment, Appliances &amp; Components</v>
      </c>
      <c r="C35" s="9">
        <v>-3</v>
      </c>
    </row>
    <row r="36" spans="1:3" x14ac:dyDescent="0.25">
      <c r="A36" s="9" t="s">
        <v>29</v>
      </c>
      <c r="B36" s="9" t="str">
        <f t="shared" si="2"/>
        <v>Primary Metals</v>
      </c>
      <c r="C36" s="9">
        <v>-2</v>
      </c>
    </row>
    <row r="37" spans="1:3" x14ac:dyDescent="0.25">
      <c r="A37" s="9" t="s">
        <v>15</v>
      </c>
      <c r="B37" s="9" t="str">
        <f t="shared" si="2"/>
        <v>Plastics &amp; Rubber Products</v>
      </c>
      <c r="C37" s="9">
        <v>-1</v>
      </c>
    </row>
    <row r="39" spans="1:3" x14ac:dyDescent="0.25">
      <c r="A39" s="180" t="s">
        <v>91</v>
      </c>
      <c r="B39" s="180"/>
      <c r="C39" s="180"/>
    </row>
    <row r="40" spans="1:3" x14ac:dyDescent="0.25">
      <c r="A40" s="9" t="s">
        <v>7</v>
      </c>
      <c r="B40" s="9" t="str">
        <f>TRIM(A40)</f>
        <v>Paper Products</v>
      </c>
      <c r="C40" s="9">
        <v>9</v>
      </c>
    </row>
    <row r="41" spans="1:3" x14ac:dyDescent="0.25">
      <c r="A41" s="9" t="s">
        <v>35</v>
      </c>
      <c r="B41" s="9" t="str">
        <f t="shared" ref="B41:B53" si="3">TRIM(A41)</f>
        <v>Transportation Equipment</v>
      </c>
      <c r="C41" s="9">
        <v>8</v>
      </c>
    </row>
    <row r="42" spans="1:3" x14ac:dyDescent="0.25">
      <c r="A42" s="9" t="s">
        <v>40</v>
      </c>
      <c r="B42" s="9" t="str">
        <f t="shared" si="3"/>
        <v>Nonmetallic Mineral Products</v>
      </c>
      <c r="C42" s="9">
        <v>7</v>
      </c>
    </row>
    <row r="43" spans="1:3" x14ac:dyDescent="0.25">
      <c r="A43" s="9" t="s">
        <v>37</v>
      </c>
      <c r="B43" s="9" t="str">
        <f t="shared" si="3"/>
        <v>Fabricated Metal Products</v>
      </c>
      <c r="C43" s="9">
        <v>6</v>
      </c>
    </row>
    <row r="44" spans="1:3" x14ac:dyDescent="0.25">
      <c r="A44" s="9" t="s">
        <v>30</v>
      </c>
      <c r="B44" s="9" t="str">
        <f t="shared" si="3"/>
        <v>Food, Beverage &amp; Tobacco Products</v>
      </c>
      <c r="C44" s="9">
        <v>5</v>
      </c>
    </row>
    <row r="45" spans="1:3" x14ac:dyDescent="0.25">
      <c r="A45" s="9" t="s">
        <v>36</v>
      </c>
      <c r="B45" s="9" t="str">
        <f t="shared" si="3"/>
        <v>Chemical Products</v>
      </c>
      <c r="C45" s="9">
        <v>4</v>
      </c>
    </row>
    <row r="46" spans="1:3" x14ac:dyDescent="0.25">
      <c r="A46" s="9" t="s">
        <v>29</v>
      </c>
      <c r="B46" s="9" t="str">
        <f t="shared" si="3"/>
        <v>Primary Metals</v>
      </c>
      <c r="C46" s="9">
        <v>3</v>
      </c>
    </row>
    <row r="47" spans="1:3" x14ac:dyDescent="0.25">
      <c r="A47" s="9" t="s">
        <v>28</v>
      </c>
      <c r="B47" s="9" t="str">
        <f t="shared" si="3"/>
        <v>Machinery</v>
      </c>
      <c r="C47" s="9">
        <v>2</v>
      </c>
    </row>
    <row r="48" spans="1:3" x14ac:dyDescent="0.25">
      <c r="A48" s="9" t="s">
        <v>5</v>
      </c>
      <c r="B48" s="9" t="str">
        <f t="shared" si="3"/>
        <v>Computer &amp; Electronic Products</v>
      </c>
      <c r="C48" s="9">
        <v>1</v>
      </c>
    </row>
    <row r="49" spans="1:3" x14ac:dyDescent="0.25">
      <c r="A49" s="9" t="s">
        <v>8</v>
      </c>
      <c r="B49" s="9" t="str">
        <f t="shared" si="3"/>
        <v>Printing &amp; Related Support Activities</v>
      </c>
      <c r="C49" s="9">
        <v>-5</v>
      </c>
    </row>
    <row r="50" spans="1:3" x14ac:dyDescent="0.25">
      <c r="A50" s="9" t="s">
        <v>49</v>
      </c>
      <c r="B50" s="9" t="str">
        <f t="shared" si="3"/>
        <v>Apparel, Leather &amp; Allied Products</v>
      </c>
      <c r="C50" s="9">
        <v>-4</v>
      </c>
    </row>
    <row r="51" spans="1:3" x14ac:dyDescent="0.25">
      <c r="A51" s="9" t="s">
        <v>31</v>
      </c>
      <c r="B51" s="9" t="str">
        <f t="shared" si="3"/>
        <v>Electrical Equipment, Appliances &amp; Components</v>
      </c>
      <c r="C51" s="9">
        <v>-3</v>
      </c>
    </row>
    <row r="52" spans="1:3" x14ac:dyDescent="0.25">
      <c r="A52" s="9" t="s">
        <v>26</v>
      </c>
      <c r="B52" s="9" t="str">
        <f t="shared" si="3"/>
        <v>Furniture &amp; Related Products</v>
      </c>
      <c r="C52" s="9">
        <v>-2</v>
      </c>
    </row>
    <row r="53" spans="1:3" x14ac:dyDescent="0.25">
      <c r="A53" s="9" t="s">
        <v>27</v>
      </c>
      <c r="B53" s="9" t="str">
        <f t="shared" si="3"/>
        <v>Plastics &amp; Rubber Products</v>
      </c>
      <c r="C53" s="9">
        <v>-1</v>
      </c>
    </row>
    <row r="55" spans="1:3" x14ac:dyDescent="0.25">
      <c r="A55" s="180" t="s">
        <v>92</v>
      </c>
      <c r="B55" s="180"/>
      <c r="C55" s="180"/>
    </row>
    <row r="56" spans="1:3" x14ac:dyDescent="0.25">
      <c r="A56" s="9" t="s">
        <v>8</v>
      </c>
      <c r="B56" s="9" t="str">
        <f>TRIM(A56)</f>
        <v>Printing &amp; Related Support Activities</v>
      </c>
      <c r="C56" s="9">
        <v>7</v>
      </c>
    </row>
    <row r="57" spans="1:3" x14ac:dyDescent="0.25">
      <c r="A57" s="9" t="s">
        <v>40</v>
      </c>
      <c r="B57" s="9" t="str">
        <f t="shared" ref="B57:B69" si="4">TRIM(A57)</f>
        <v>Nonmetallic Mineral Products</v>
      </c>
      <c r="C57" s="9">
        <v>6</v>
      </c>
    </row>
    <row r="58" spans="1:3" x14ac:dyDescent="0.25">
      <c r="A58" s="9" t="s">
        <v>32</v>
      </c>
      <c r="B58" s="9" t="str">
        <f t="shared" si="4"/>
        <v>Paper Products</v>
      </c>
      <c r="C58" s="9">
        <v>5</v>
      </c>
    </row>
    <row r="59" spans="1:3" x14ac:dyDescent="0.25">
      <c r="A59" s="9" t="s">
        <v>29</v>
      </c>
      <c r="B59" s="9" t="str">
        <f t="shared" si="4"/>
        <v>Primary Metals</v>
      </c>
      <c r="C59" s="9">
        <v>4</v>
      </c>
    </row>
    <row r="60" spans="1:3" x14ac:dyDescent="0.25">
      <c r="A60" s="9" t="s">
        <v>35</v>
      </c>
      <c r="B60" s="9" t="str">
        <f t="shared" si="4"/>
        <v>Transportation Equipment</v>
      </c>
      <c r="C60" s="9">
        <v>3</v>
      </c>
    </row>
    <row r="61" spans="1:3" x14ac:dyDescent="0.25">
      <c r="A61" s="9" t="s">
        <v>28</v>
      </c>
      <c r="B61" s="9" t="str">
        <f t="shared" si="4"/>
        <v>Machinery</v>
      </c>
      <c r="C61" s="9">
        <v>2</v>
      </c>
    </row>
    <row r="62" spans="1:3" x14ac:dyDescent="0.25">
      <c r="A62" s="9" t="s">
        <v>15</v>
      </c>
      <c r="B62" s="9" t="str">
        <f t="shared" si="4"/>
        <v>Plastics &amp; Rubber Products</v>
      </c>
      <c r="C62" s="9">
        <v>1</v>
      </c>
    </row>
    <row r="63" spans="1:3" x14ac:dyDescent="0.25">
      <c r="A63" s="9" t="s">
        <v>17</v>
      </c>
      <c r="B63" s="9" t="str">
        <f t="shared" si="4"/>
        <v>Apparel, Leather &amp; Allied Products</v>
      </c>
      <c r="C63" s="9">
        <v>-7</v>
      </c>
    </row>
    <row r="64" spans="1:3" x14ac:dyDescent="0.25">
      <c r="A64" s="9" t="s">
        <v>39</v>
      </c>
      <c r="B64" s="9" t="str">
        <f t="shared" si="4"/>
        <v>Textile Mills</v>
      </c>
      <c r="C64" s="9">
        <v>-6</v>
      </c>
    </row>
    <row r="65" spans="1:3" x14ac:dyDescent="0.25">
      <c r="A65" s="9" t="s">
        <v>38</v>
      </c>
      <c r="B65" s="9" t="str">
        <f t="shared" si="4"/>
        <v>Petroleum &amp; Coal Products</v>
      </c>
      <c r="C65" s="9">
        <v>-5</v>
      </c>
    </row>
    <row r="66" spans="1:3" x14ac:dyDescent="0.25">
      <c r="A66" s="9" t="s">
        <v>31</v>
      </c>
      <c r="B66" s="9" t="str">
        <f t="shared" si="4"/>
        <v>Electrical Equipment, Appliances &amp; Components</v>
      </c>
      <c r="C66" s="9">
        <v>-4</v>
      </c>
    </row>
    <row r="67" spans="1:3" x14ac:dyDescent="0.25">
      <c r="A67" s="9" t="s">
        <v>34</v>
      </c>
      <c r="B67" s="9" t="str">
        <f t="shared" si="4"/>
        <v>Computer &amp; Electronic Products</v>
      </c>
      <c r="C67" s="9">
        <v>-3</v>
      </c>
    </row>
    <row r="68" spans="1:3" x14ac:dyDescent="0.25">
      <c r="A68" s="9" t="s">
        <v>30</v>
      </c>
      <c r="B68" s="9" t="str">
        <f t="shared" si="4"/>
        <v>Food, Beverage &amp; Tobacco Products</v>
      </c>
      <c r="C68" s="9">
        <v>-2</v>
      </c>
    </row>
    <row r="69" spans="1:3" x14ac:dyDescent="0.25">
      <c r="A69" s="9" t="s">
        <v>2</v>
      </c>
      <c r="B69" s="9" t="str">
        <f t="shared" si="4"/>
        <v>Miscellaneous Manufacturing</v>
      </c>
      <c r="C69" s="9">
        <v>-1</v>
      </c>
    </row>
    <row r="71" spans="1:3" x14ac:dyDescent="0.25">
      <c r="A71" s="180" t="s">
        <v>94</v>
      </c>
      <c r="B71" s="180"/>
      <c r="C71" s="180"/>
    </row>
    <row r="72" spans="1:3" x14ac:dyDescent="0.25">
      <c r="A72" s="9" t="s">
        <v>1</v>
      </c>
      <c r="B72" s="9" t="str">
        <f>TRIM(A72)</f>
        <v>Textile Mills</v>
      </c>
      <c r="C72" s="9">
        <v>-11</v>
      </c>
    </row>
    <row r="73" spans="1:3" x14ac:dyDescent="0.25">
      <c r="A73" s="9" t="s">
        <v>45</v>
      </c>
      <c r="B73" s="9" t="str">
        <f t="shared" ref="B73:B86" si="5">TRIM(A73)</f>
        <v>Wood Products</v>
      </c>
      <c r="C73" s="9">
        <v>-10</v>
      </c>
    </row>
    <row r="74" spans="1:3" x14ac:dyDescent="0.25">
      <c r="A74" s="9" t="s">
        <v>31</v>
      </c>
      <c r="B74" s="9" t="str">
        <f t="shared" si="5"/>
        <v>Electrical Equipment, Appliances &amp; Components</v>
      </c>
      <c r="C74" s="9">
        <v>-9</v>
      </c>
    </row>
    <row r="75" spans="1:3" x14ac:dyDescent="0.25">
      <c r="A75" s="9" t="s">
        <v>27</v>
      </c>
      <c r="B75" s="9" t="str">
        <f t="shared" si="5"/>
        <v>Plastics &amp; Rubber Products</v>
      </c>
      <c r="C75" s="9">
        <v>-8</v>
      </c>
    </row>
    <row r="76" spans="1:3" x14ac:dyDescent="0.25">
      <c r="A76" s="9" t="s">
        <v>26</v>
      </c>
      <c r="B76" s="9" t="str">
        <f t="shared" si="5"/>
        <v>Furniture &amp; Related Products</v>
      </c>
      <c r="C76" s="9">
        <v>-7</v>
      </c>
    </row>
    <row r="77" spans="1:3" x14ac:dyDescent="0.25">
      <c r="A77" s="9" t="s">
        <v>35</v>
      </c>
      <c r="B77" s="9" t="str">
        <f t="shared" si="5"/>
        <v>Transportation Equipment</v>
      </c>
      <c r="C77" s="9">
        <v>-6</v>
      </c>
    </row>
    <row r="78" spans="1:3" x14ac:dyDescent="0.25">
      <c r="A78" s="9" t="s">
        <v>33</v>
      </c>
      <c r="B78" s="9" t="str">
        <f t="shared" si="5"/>
        <v>Miscellaneous Manufacturing</v>
      </c>
      <c r="C78" s="9">
        <v>-5</v>
      </c>
    </row>
    <row r="79" spans="1:3" x14ac:dyDescent="0.25">
      <c r="A79" s="9" t="s">
        <v>28</v>
      </c>
      <c r="B79" s="9" t="str">
        <f t="shared" si="5"/>
        <v>Machinery</v>
      </c>
      <c r="C79" s="9">
        <v>-4</v>
      </c>
    </row>
    <row r="80" spans="1:3" x14ac:dyDescent="0.25">
      <c r="A80" s="9" t="s">
        <v>37</v>
      </c>
      <c r="B80" s="9" t="str">
        <f t="shared" si="5"/>
        <v>Fabricated Metal Products</v>
      </c>
      <c r="C80" s="9">
        <v>-3</v>
      </c>
    </row>
    <row r="81" spans="1:3" x14ac:dyDescent="0.25">
      <c r="A81" s="9" t="s">
        <v>34</v>
      </c>
      <c r="B81" s="9" t="str">
        <f t="shared" si="5"/>
        <v>Computer &amp; Electronic Products</v>
      </c>
      <c r="C81" s="9">
        <v>-2</v>
      </c>
    </row>
    <row r="82" spans="1:3" x14ac:dyDescent="0.25">
      <c r="A82" s="9" t="s">
        <v>10</v>
      </c>
      <c r="B82" s="9" t="str">
        <f t="shared" si="5"/>
        <v>Chemical Products</v>
      </c>
      <c r="C82" s="9">
        <v>-1</v>
      </c>
    </row>
    <row r="83" spans="1:3" x14ac:dyDescent="0.25">
      <c r="A83" s="9" t="s">
        <v>9</v>
      </c>
      <c r="B83" s="9" t="str">
        <f t="shared" si="5"/>
        <v>Petroleum &amp; Coal Products</v>
      </c>
      <c r="C83" s="9">
        <v>4</v>
      </c>
    </row>
    <row r="84" spans="1:3" x14ac:dyDescent="0.25">
      <c r="A84" s="9" t="s">
        <v>29</v>
      </c>
      <c r="B84" s="9" t="str">
        <f t="shared" si="5"/>
        <v>Primary Metals</v>
      </c>
      <c r="C84" s="9">
        <v>3</v>
      </c>
    </row>
    <row r="85" spans="1:3" x14ac:dyDescent="0.25">
      <c r="A85" s="9" t="s">
        <v>30</v>
      </c>
      <c r="B85" s="9" t="str">
        <f t="shared" si="5"/>
        <v>Food, Beverage &amp; Tobacco Products</v>
      </c>
      <c r="C85" s="9">
        <v>2</v>
      </c>
    </row>
    <row r="86" spans="1:3" x14ac:dyDescent="0.25">
      <c r="A86" s="9" t="s">
        <v>7</v>
      </c>
      <c r="B86" s="9" t="str">
        <f t="shared" si="5"/>
        <v>Paper Products</v>
      </c>
      <c r="C86" s="9">
        <v>1</v>
      </c>
    </row>
    <row r="88" spans="1:3" x14ac:dyDescent="0.25">
      <c r="A88" s="180" t="s">
        <v>95</v>
      </c>
      <c r="B88" s="180"/>
      <c r="C88" s="180"/>
    </row>
    <row r="89" spans="1:3" x14ac:dyDescent="0.25">
      <c r="A89" s="9" t="s">
        <v>8</v>
      </c>
      <c r="B89" s="9" t="str">
        <f>TRIM(A89)</f>
        <v>Printing &amp; Related Support Activities</v>
      </c>
      <c r="C89" s="9">
        <v>8</v>
      </c>
    </row>
    <row r="90" spans="1:3" x14ac:dyDescent="0.25">
      <c r="A90" s="9" t="s">
        <v>29</v>
      </c>
      <c r="B90" s="9" t="str">
        <f t="shared" ref="B90:B101" si="6">TRIM(A90)</f>
        <v>Primary Metals</v>
      </c>
      <c r="C90" s="9">
        <v>7</v>
      </c>
    </row>
    <row r="91" spans="1:3" x14ac:dyDescent="0.25">
      <c r="A91" s="9" t="s">
        <v>28</v>
      </c>
      <c r="B91" s="9" t="str">
        <f t="shared" si="6"/>
        <v>Machinery</v>
      </c>
      <c r="C91" s="9">
        <v>6</v>
      </c>
    </row>
    <row r="92" spans="1:3" x14ac:dyDescent="0.25">
      <c r="A92" s="9" t="s">
        <v>33</v>
      </c>
      <c r="B92" s="9" t="str">
        <f t="shared" si="6"/>
        <v>Miscellaneous Manufacturing</v>
      </c>
      <c r="C92" s="9">
        <v>5</v>
      </c>
    </row>
    <row r="93" spans="1:3" x14ac:dyDescent="0.25">
      <c r="A93" s="9" t="s">
        <v>34</v>
      </c>
      <c r="B93" s="9" t="str">
        <f t="shared" si="6"/>
        <v>Computer &amp; Electronic Products</v>
      </c>
      <c r="C93" s="9">
        <v>4</v>
      </c>
    </row>
    <row r="94" spans="1:3" x14ac:dyDescent="0.25">
      <c r="A94" s="9" t="s">
        <v>30</v>
      </c>
      <c r="B94" s="9" t="str">
        <f t="shared" si="6"/>
        <v>Food, Beverage &amp; Tobacco Products</v>
      </c>
      <c r="C94" s="9">
        <v>3</v>
      </c>
    </row>
    <row r="95" spans="1:3" x14ac:dyDescent="0.25">
      <c r="A95" s="9" t="s">
        <v>36</v>
      </c>
      <c r="B95" s="9" t="str">
        <f t="shared" si="6"/>
        <v>Chemical Products</v>
      </c>
      <c r="C95" s="9">
        <v>2</v>
      </c>
    </row>
    <row r="96" spans="1:3" x14ac:dyDescent="0.25">
      <c r="A96" s="9" t="s">
        <v>35</v>
      </c>
      <c r="B96" s="9" t="str">
        <f t="shared" si="6"/>
        <v>Transportation Equipment</v>
      </c>
      <c r="C96" s="9">
        <v>1</v>
      </c>
    </row>
    <row r="97" spans="1:3" x14ac:dyDescent="0.25">
      <c r="A97" s="9" t="s">
        <v>15</v>
      </c>
      <c r="B97" s="9" t="str">
        <f t="shared" si="6"/>
        <v>Plastics &amp; Rubber Products</v>
      </c>
      <c r="C97" s="9">
        <v>-5</v>
      </c>
    </row>
    <row r="98" spans="1:3" x14ac:dyDescent="0.25">
      <c r="A98" s="9" t="s">
        <v>49</v>
      </c>
      <c r="B98" s="9" t="str">
        <f t="shared" si="6"/>
        <v>Apparel, Leather &amp; Allied Products</v>
      </c>
      <c r="C98" s="9">
        <v>-4</v>
      </c>
    </row>
    <row r="99" spans="1:3" x14ac:dyDescent="0.25">
      <c r="A99" s="9" t="s">
        <v>39</v>
      </c>
      <c r="B99" s="9" t="str">
        <f t="shared" si="6"/>
        <v>Textile Mills</v>
      </c>
      <c r="C99" s="9">
        <v>-3</v>
      </c>
    </row>
    <row r="100" spans="1:3" x14ac:dyDescent="0.25">
      <c r="A100" s="9" t="s">
        <v>26</v>
      </c>
      <c r="B100" s="9" t="str">
        <f t="shared" si="6"/>
        <v>Furniture &amp; Related Products</v>
      </c>
      <c r="C100" s="9">
        <v>-2</v>
      </c>
    </row>
    <row r="101" spans="1:3" x14ac:dyDescent="0.25">
      <c r="A101" s="9" t="s">
        <v>7</v>
      </c>
      <c r="B101" s="9" t="str">
        <f t="shared" si="6"/>
        <v>Paper Products</v>
      </c>
      <c r="C101" s="9">
        <v>-1</v>
      </c>
    </row>
  </sheetData>
  <mergeCells count="7">
    <mergeCell ref="A88:C88"/>
    <mergeCell ref="A1:C1"/>
    <mergeCell ref="E1:F1"/>
    <mergeCell ref="A20:C20"/>
    <mergeCell ref="A39:C39"/>
    <mergeCell ref="A55:C55"/>
    <mergeCell ref="A71:C71"/>
  </mergeCells>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97"/>
  <sheetViews>
    <sheetView topLeftCell="A49" workbookViewId="0">
      <selection activeCell="B91" sqref="B91"/>
    </sheetView>
  </sheetViews>
  <sheetFormatPr defaultRowHeight="15" x14ac:dyDescent="0.25"/>
  <cols>
    <col min="1" max="1" width="45" bestFit="1" customWidth="1"/>
    <col min="2" max="2" width="44.5703125" bestFit="1" customWidth="1"/>
    <col min="5" max="5" width="44.5703125" bestFit="1" customWidth="1"/>
    <col min="6" max="6" width="112.5703125" bestFit="1" customWidth="1"/>
  </cols>
  <sheetData>
    <row r="1" spans="1:8" x14ac:dyDescent="0.25">
      <c r="A1" s="180" t="s">
        <v>89</v>
      </c>
      <c r="B1" s="180"/>
      <c r="C1" s="180"/>
      <c r="E1" s="180" t="s">
        <v>134</v>
      </c>
      <c r="F1" s="180"/>
    </row>
    <row r="2" spans="1:8" x14ac:dyDescent="0.25">
      <c r="A2" s="9" t="s">
        <v>4</v>
      </c>
      <c r="B2" s="9" t="str">
        <f>TRIM(A2)</f>
        <v>Nonmetallic Mineral Products</v>
      </c>
      <c r="C2" s="9">
        <v>15</v>
      </c>
      <c r="E2" s="9" t="s">
        <v>1</v>
      </c>
      <c r="F2" s="9"/>
      <c r="H2" t="s">
        <v>145</v>
      </c>
    </row>
    <row r="3" spans="1:8" x14ac:dyDescent="0.25">
      <c r="A3" s="9" t="s">
        <v>27</v>
      </c>
      <c r="B3" s="9" t="str">
        <f t="shared" ref="B3:B18" si="0">TRIM(A3)</f>
        <v>Plastics &amp; Rubber Products</v>
      </c>
      <c r="C3" s="9">
        <v>14</v>
      </c>
      <c r="E3" s="9" t="s">
        <v>2</v>
      </c>
      <c r="F3" s="9" t="str">
        <f t="shared" ref="F3:F17" si="1">VLOOKUP("*"&amp;E3,$H$2:$H$11,1,0)</f>
        <v>"Business conditions are good, with slowly rising demand for our products." Miscellaneous Manufacturing</v>
      </c>
      <c r="H3" t="s">
        <v>146</v>
      </c>
    </row>
    <row r="4" spans="1:8" x14ac:dyDescent="0.25">
      <c r="A4" s="9" t="s">
        <v>45</v>
      </c>
      <c r="B4" s="9" t="str">
        <f t="shared" si="0"/>
        <v>Wood Products</v>
      </c>
      <c r="C4" s="9">
        <v>13</v>
      </c>
      <c r="E4" s="9" t="s">
        <v>3</v>
      </c>
      <c r="F4" s="9" t="str">
        <f t="shared" si="1"/>
        <v>"Low energy costs continue to help the bottom line." Food, Beverage &amp; Tobacco Products</v>
      </c>
      <c r="H4" t="s">
        <v>147</v>
      </c>
    </row>
    <row r="5" spans="1:8" x14ac:dyDescent="0.25">
      <c r="A5" s="9" t="s">
        <v>41</v>
      </c>
      <c r="B5" s="9" t="str">
        <f t="shared" si="0"/>
        <v>Printing &amp; Related Support Activities</v>
      </c>
      <c r="C5" s="9">
        <v>12</v>
      </c>
      <c r="E5" s="9" t="s">
        <v>4</v>
      </c>
      <c r="F5" s="9"/>
      <c r="H5" t="s">
        <v>148</v>
      </c>
    </row>
    <row r="6" spans="1:8" x14ac:dyDescent="0.25">
      <c r="A6" s="9" t="s">
        <v>26</v>
      </c>
      <c r="B6" s="9" t="str">
        <f t="shared" si="0"/>
        <v>Furniture &amp; Related Products</v>
      </c>
      <c r="C6" s="9">
        <v>11</v>
      </c>
      <c r="E6" s="9" t="s">
        <v>5</v>
      </c>
      <c r="F6" s="9" t="str">
        <f t="shared" si="1"/>
        <v>"International shipments still being delayed by the strikes at ports on the West Coast." Computer &amp; Electronic Products</v>
      </c>
      <c r="H6" t="s">
        <v>149</v>
      </c>
    </row>
    <row r="7" spans="1:8" x14ac:dyDescent="0.25">
      <c r="A7" s="9" t="s">
        <v>37</v>
      </c>
      <c r="B7" s="9" t="str">
        <f t="shared" si="0"/>
        <v>Fabricated Metal Products</v>
      </c>
      <c r="C7" s="9">
        <v>10</v>
      </c>
      <c r="E7" s="9" t="s">
        <v>6</v>
      </c>
      <c r="F7" s="9" t="str">
        <f t="shared" si="1"/>
        <v>"Labor, both skilled and unskilled, remains difficult to find qualified individuals." Furniture &amp; Related Products</v>
      </c>
      <c r="H7" t="s">
        <v>150</v>
      </c>
    </row>
    <row r="8" spans="1:8" x14ac:dyDescent="0.25">
      <c r="A8" s="9" t="s">
        <v>30</v>
      </c>
      <c r="B8" s="9" t="str">
        <f t="shared" si="0"/>
        <v>Food, Beverage &amp; Tobacco Products</v>
      </c>
      <c r="C8" s="9">
        <v>9</v>
      </c>
      <c r="E8" s="9" t="s">
        <v>7</v>
      </c>
      <c r="F8" s="9"/>
      <c r="H8" t="s">
        <v>151</v>
      </c>
    </row>
    <row r="9" spans="1:8" x14ac:dyDescent="0.25">
      <c r="A9" s="9" t="s">
        <v>32</v>
      </c>
      <c r="B9" s="9" t="str">
        <f t="shared" si="0"/>
        <v>Paper Products</v>
      </c>
      <c r="C9" s="9">
        <v>8</v>
      </c>
      <c r="E9" s="9" t="s">
        <v>8</v>
      </c>
      <c r="F9" s="9"/>
      <c r="H9" t="s">
        <v>152</v>
      </c>
    </row>
    <row r="10" spans="1:8" x14ac:dyDescent="0.25">
      <c r="A10" s="9" t="s">
        <v>33</v>
      </c>
      <c r="B10" s="9" t="str">
        <f t="shared" si="0"/>
        <v>Miscellaneous Manufacturing</v>
      </c>
      <c r="C10" s="9">
        <v>7</v>
      </c>
      <c r="E10" s="9" t="s">
        <v>9</v>
      </c>
      <c r="F10" s="9"/>
      <c r="H10" t="s">
        <v>153</v>
      </c>
    </row>
    <row r="11" spans="1:8" x14ac:dyDescent="0.25">
      <c r="A11" s="9" t="s">
        <v>28</v>
      </c>
      <c r="B11" s="9" t="str">
        <f t="shared" si="0"/>
        <v>Machinery</v>
      </c>
      <c r="C11" s="9">
        <v>6</v>
      </c>
      <c r="E11" s="9" t="s">
        <v>10</v>
      </c>
      <c r="F11" s="9" t="str">
        <f t="shared" si="1"/>
        <v>"Foreign Exchange is reducing revenue, but volume has remained consistent." Chemical Products</v>
      </c>
      <c r="H11" t="s">
        <v>154</v>
      </c>
    </row>
    <row r="12" spans="1:8" x14ac:dyDescent="0.25">
      <c r="A12" s="9" t="s">
        <v>35</v>
      </c>
      <c r="B12" s="9" t="str">
        <f t="shared" si="0"/>
        <v>Transportation Equipment</v>
      </c>
      <c r="C12" s="9">
        <v>5</v>
      </c>
      <c r="E12" s="9" t="s">
        <v>11</v>
      </c>
      <c r="F12" s="9" t="str">
        <f t="shared" si="1"/>
        <v>"Continuing to expedite shipments through Vancouver due to ongoing port delays." Machinery</v>
      </c>
    </row>
    <row r="13" spans="1:8" x14ac:dyDescent="0.25">
      <c r="A13" s="9" t="s">
        <v>39</v>
      </c>
      <c r="B13" s="9" t="str">
        <f t="shared" si="0"/>
        <v>Textile Mills</v>
      </c>
      <c r="C13" s="9">
        <v>4</v>
      </c>
      <c r="E13" s="9" t="s">
        <v>12</v>
      </c>
      <c r="F13" s="9" t="str">
        <f t="shared" si="1"/>
        <v>"Automotive industry is still very strong." Fabricated Metal Products</v>
      </c>
    </row>
    <row r="14" spans="1:8" x14ac:dyDescent="0.25">
      <c r="A14" s="9" t="s">
        <v>31</v>
      </c>
      <c r="B14" s="9" t="str">
        <f t="shared" si="0"/>
        <v>Electrical Equipment, Appliances &amp; Components</v>
      </c>
      <c r="C14" s="9">
        <v>3</v>
      </c>
      <c r="E14" s="9" t="s">
        <v>13</v>
      </c>
      <c r="F14" s="9"/>
    </row>
    <row r="15" spans="1:8" x14ac:dyDescent="0.25">
      <c r="A15" s="9" t="s">
        <v>36</v>
      </c>
      <c r="B15" s="9" t="str">
        <f t="shared" si="0"/>
        <v>Chemical Products</v>
      </c>
      <c r="C15" s="9">
        <v>2</v>
      </c>
      <c r="E15" s="9" t="s">
        <v>14</v>
      </c>
      <c r="F15" s="9" t="str">
        <f t="shared" si="1"/>
        <v>"Business holding relatively flat in North America, softening a bit globally." Transportation Equipment</v>
      </c>
    </row>
    <row r="16" spans="1:8" x14ac:dyDescent="0.25">
      <c r="A16" s="9" t="s">
        <v>16</v>
      </c>
      <c r="B16" s="9" t="str">
        <f t="shared" si="0"/>
        <v>Primary Metals</v>
      </c>
      <c r="C16" s="9">
        <v>1</v>
      </c>
      <c r="E16" s="9" t="s">
        <v>15</v>
      </c>
      <c r="F16" s="9" t="str">
        <f t="shared" si="1"/>
        <v>"Customers perceive that raw materials prices have bottomed out so are now releasing orders." Plastics &amp; Rubber Products</v>
      </c>
    </row>
    <row r="17" spans="1:6" x14ac:dyDescent="0.25">
      <c r="A17" s="9" t="s">
        <v>17</v>
      </c>
      <c r="B17" s="9" t="str">
        <f t="shared" si="0"/>
        <v>Apparel, Leather &amp; Allied Products</v>
      </c>
      <c r="C17" s="9">
        <v>-2</v>
      </c>
      <c r="E17" s="9" t="s">
        <v>16</v>
      </c>
      <c r="F17" s="9" t="str">
        <f t="shared" si="1"/>
        <v>"Production and orders remain strong and steady." Primary Metals</v>
      </c>
    </row>
    <row r="18" spans="1:6" x14ac:dyDescent="0.25">
      <c r="A18" s="9" t="s">
        <v>5</v>
      </c>
      <c r="B18" s="9" t="str">
        <f t="shared" si="0"/>
        <v>Computer &amp; Electronic Products</v>
      </c>
      <c r="C18" s="9">
        <v>-1</v>
      </c>
      <c r="E18" s="9" t="s">
        <v>17</v>
      </c>
      <c r="F18" s="9"/>
    </row>
    <row r="19" spans="1:6" x14ac:dyDescent="0.25">
      <c r="E19" s="9" t="s">
        <v>18</v>
      </c>
      <c r="F19" s="9"/>
    </row>
    <row r="20" spans="1:6" x14ac:dyDescent="0.25">
      <c r="A20" s="180" t="s">
        <v>99</v>
      </c>
      <c r="B20" s="180"/>
      <c r="C20" s="180"/>
    </row>
    <row r="21" spans="1:6" x14ac:dyDescent="0.25">
      <c r="A21" s="9" t="s">
        <v>18</v>
      </c>
      <c r="B21" s="9" t="str">
        <f>TRIM(A21)</f>
        <v>Wood Products</v>
      </c>
      <c r="C21" s="9">
        <v>11</v>
      </c>
    </row>
    <row r="22" spans="1:6" x14ac:dyDescent="0.25">
      <c r="A22" s="9" t="s">
        <v>27</v>
      </c>
      <c r="B22" s="9" t="str">
        <f t="shared" ref="B22:B34" si="2">TRIM(A22)</f>
        <v>Plastics &amp; Rubber Products</v>
      </c>
      <c r="C22" s="9">
        <v>10</v>
      </c>
    </row>
    <row r="23" spans="1:6" x14ac:dyDescent="0.25">
      <c r="A23" s="9" t="s">
        <v>40</v>
      </c>
      <c r="B23" s="9" t="str">
        <f t="shared" si="2"/>
        <v>Nonmetallic Mineral Products</v>
      </c>
      <c r="C23" s="9">
        <v>9</v>
      </c>
    </row>
    <row r="24" spans="1:6" x14ac:dyDescent="0.25">
      <c r="A24" s="9" t="s">
        <v>26</v>
      </c>
      <c r="B24" s="9" t="str">
        <f t="shared" si="2"/>
        <v>Furniture &amp; Related Products</v>
      </c>
      <c r="C24" s="9">
        <v>8</v>
      </c>
    </row>
    <row r="25" spans="1:6" x14ac:dyDescent="0.25">
      <c r="A25" s="9" t="s">
        <v>32</v>
      </c>
      <c r="B25" s="9" t="str">
        <f t="shared" si="2"/>
        <v>Paper Products</v>
      </c>
      <c r="C25" s="9">
        <v>7</v>
      </c>
    </row>
    <row r="26" spans="1:6" x14ac:dyDescent="0.25">
      <c r="A26" s="9" t="s">
        <v>28</v>
      </c>
      <c r="B26" s="9" t="str">
        <f t="shared" si="2"/>
        <v>Machinery</v>
      </c>
      <c r="C26" s="9">
        <v>6</v>
      </c>
    </row>
    <row r="27" spans="1:6" x14ac:dyDescent="0.25">
      <c r="A27" s="9" t="s">
        <v>37</v>
      </c>
      <c r="B27" s="9" t="str">
        <f t="shared" si="2"/>
        <v>Fabricated Metal Products</v>
      </c>
      <c r="C27" s="9">
        <v>5</v>
      </c>
    </row>
    <row r="28" spans="1:6" x14ac:dyDescent="0.25">
      <c r="A28" s="9" t="s">
        <v>35</v>
      </c>
      <c r="B28" s="9" t="str">
        <f t="shared" si="2"/>
        <v>Transportation Equipment</v>
      </c>
      <c r="C28" s="9">
        <v>4</v>
      </c>
    </row>
    <row r="29" spans="1:6" x14ac:dyDescent="0.25">
      <c r="A29" s="9" t="s">
        <v>30</v>
      </c>
      <c r="B29" s="9" t="str">
        <f t="shared" si="2"/>
        <v>Food, Beverage &amp; Tobacco Products</v>
      </c>
      <c r="C29" s="9">
        <v>3</v>
      </c>
    </row>
    <row r="30" spans="1:6" x14ac:dyDescent="0.25">
      <c r="A30" s="9" t="s">
        <v>33</v>
      </c>
      <c r="B30" s="9" t="str">
        <f t="shared" si="2"/>
        <v>Miscellaneous Manufacturing</v>
      </c>
      <c r="C30" s="9">
        <v>2</v>
      </c>
    </row>
    <row r="31" spans="1:6" x14ac:dyDescent="0.25">
      <c r="A31" s="9" t="s">
        <v>36</v>
      </c>
      <c r="B31" s="9" t="str">
        <f t="shared" si="2"/>
        <v>Chemical Products</v>
      </c>
      <c r="C31" s="9">
        <v>1</v>
      </c>
    </row>
    <row r="32" spans="1:6" x14ac:dyDescent="0.25">
      <c r="A32" s="9" t="s">
        <v>5</v>
      </c>
      <c r="B32" s="9" t="str">
        <f t="shared" si="2"/>
        <v>Computer &amp; Electronic Products</v>
      </c>
      <c r="C32" s="9">
        <v>-3</v>
      </c>
    </row>
    <row r="33" spans="1:3" x14ac:dyDescent="0.25">
      <c r="A33" s="9" t="s">
        <v>29</v>
      </c>
      <c r="B33" s="9" t="str">
        <f t="shared" si="2"/>
        <v>Primary Metals</v>
      </c>
      <c r="C33" s="9">
        <v>-2</v>
      </c>
    </row>
    <row r="34" spans="1:3" x14ac:dyDescent="0.25">
      <c r="A34" s="9" t="s">
        <v>1</v>
      </c>
      <c r="B34" s="9" t="str">
        <f t="shared" si="2"/>
        <v>Textile Mills</v>
      </c>
      <c r="C34" s="9">
        <v>-1</v>
      </c>
    </row>
    <row r="36" spans="1:3" x14ac:dyDescent="0.25">
      <c r="A36" s="180" t="s">
        <v>91</v>
      </c>
      <c r="B36" s="180"/>
      <c r="C36" s="180"/>
    </row>
    <row r="37" spans="1:3" x14ac:dyDescent="0.25">
      <c r="A37" s="9" t="s">
        <v>1</v>
      </c>
      <c r="B37" s="9" t="str">
        <f>TRIM(A37)</f>
        <v>Textile Mills</v>
      </c>
      <c r="C37" s="9">
        <v>13</v>
      </c>
    </row>
    <row r="38" spans="1:3" x14ac:dyDescent="0.25">
      <c r="A38" s="9" t="s">
        <v>27</v>
      </c>
      <c r="B38" s="9" t="str">
        <f t="shared" ref="B38:B51" si="3">TRIM(A38)</f>
        <v>Plastics &amp; Rubber Products</v>
      </c>
      <c r="C38" s="9">
        <v>12</v>
      </c>
    </row>
    <row r="39" spans="1:3" x14ac:dyDescent="0.25">
      <c r="A39" s="9" t="s">
        <v>40</v>
      </c>
      <c r="B39" s="9" t="str">
        <f t="shared" si="3"/>
        <v>Nonmetallic Mineral Products</v>
      </c>
      <c r="C39" s="9">
        <v>11</v>
      </c>
    </row>
    <row r="40" spans="1:3" x14ac:dyDescent="0.25">
      <c r="A40" s="9" t="s">
        <v>32</v>
      </c>
      <c r="B40" s="9" t="str">
        <f t="shared" si="3"/>
        <v>Paper Products</v>
      </c>
      <c r="C40" s="9">
        <v>10</v>
      </c>
    </row>
    <row r="41" spans="1:3" x14ac:dyDescent="0.25">
      <c r="A41" s="9" t="s">
        <v>41</v>
      </c>
      <c r="B41" s="9" t="str">
        <f t="shared" si="3"/>
        <v>Printing &amp; Related Support Activities</v>
      </c>
      <c r="C41" s="9">
        <v>9</v>
      </c>
    </row>
    <row r="42" spans="1:3" x14ac:dyDescent="0.25">
      <c r="A42" s="9" t="s">
        <v>37</v>
      </c>
      <c r="B42" s="9" t="str">
        <f t="shared" si="3"/>
        <v>Fabricated Metal Products</v>
      </c>
      <c r="C42" s="9">
        <v>8</v>
      </c>
    </row>
    <row r="43" spans="1:3" x14ac:dyDescent="0.25">
      <c r="A43" s="9" t="s">
        <v>30</v>
      </c>
      <c r="B43" s="9" t="str">
        <f t="shared" si="3"/>
        <v>Food, Beverage &amp; Tobacco Products</v>
      </c>
      <c r="C43" s="9">
        <v>7</v>
      </c>
    </row>
    <row r="44" spans="1:3" x14ac:dyDescent="0.25">
      <c r="A44" s="9" t="s">
        <v>36</v>
      </c>
      <c r="B44" s="9" t="str">
        <f t="shared" si="3"/>
        <v>Chemical Products</v>
      </c>
      <c r="C44" s="9">
        <v>6</v>
      </c>
    </row>
    <row r="45" spans="1:3" x14ac:dyDescent="0.25">
      <c r="A45" s="9" t="s">
        <v>35</v>
      </c>
      <c r="B45" s="9" t="str">
        <f t="shared" si="3"/>
        <v>Transportation Equipment</v>
      </c>
      <c r="C45" s="9">
        <v>5</v>
      </c>
    </row>
    <row r="46" spans="1:3" x14ac:dyDescent="0.25">
      <c r="A46" s="9" t="s">
        <v>33</v>
      </c>
      <c r="B46" s="9" t="str">
        <f t="shared" si="3"/>
        <v>Miscellaneous Manufacturing</v>
      </c>
      <c r="C46" s="9">
        <v>4</v>
      </c>
    </row>
    <row r="47" spans="1:3" x14ac:dyDescent="0.25">
      <c r="A47" s="9" t="s">
        <v>26</v>
      </c>
      <c r="B47" s="9" t="str">
        <f t="shared" si="3"/>
        <v>Furniture &amp; Related Products</v>
      </c>
      <c r="C47" s="9">
        <v>3</v>
      </c>
    </row>
    <row r="48" spans="1:3" x14ac:dyDescent="0.25">
      <c r="A48" s="9" t="s">
        <v>28</v>
      </c>
      <c r="B48" s="9" t="str">
        <f t="shared" si="3"/>
        <v>Machinery</v>
      </c>
      <c r="C48" s="9">
        <v>2</v>
      </c>
    </row>
    <row r="49" spans="1:3" x14ac:dyDescent="0.25">
      <c r="A49" s="9" t="s">
        <v>29</v>
      </c>
      <c r="B49" s="9" t="str">
        <f t="shared" si="3"/>
        <v>Primary Metals</v>
      </c>
      <c r="C49" s="9">
        <v>1</v>
      </c>
    </row>
    <row r="50" spans="1:3" x14ac:dyDescent="0.25">
      <c r="A50" s="9" t="s">
        <v>9</v>
      </c>
      <c r="B50" s="9" t="str">
        <f t="shared" si="3"/>
        <v>Petroleum &amp; Coal Products</v>
      </c>
      <c r="C50" s="9">
        <v>-2</v>
      </c>
    </row>
    <row r="51" spans="1:3" x14ac:dyDescent="0.25">
      <c r="A51" s="9" t="s">
        <v>5</v>
      </c>
      <c r="B51" s="9" t="str">
        <f t="shared" si="3"/>
        <v>Computer &amp; Electronic Products</v>
      </c>
      <c r="C51" s="9">
        <v>-1</v>
      </c>
    </row>
    <row r="53" spans="1:3" x14ac:dyDescent="0.25">
      <c r="A53" s="180" t="s">
        <v>155</v>
      </c>
      <c r="B53" s="180"/>
      <c r="C53" s="180"/>
    </row>
    <row r="54" spans="1:3" x14ac:dyDescent="0.25">
      <c r="A54" s="9" t="s">
        <v>8</v>
      </c>
      <c r="B54" s="9" t="str">
        <f>TRIM(A54)</f>
        <v>Printing &amp; Related Support Activities</v>
      </c>
      <c r="C54" s="9">
        <v>11</v>
      </c>
    </row>
    <row r="55" spans="1:3" x14ac:dyDescent="0.25">
      <c r="A55" s="9" t="s">
        <v>40</v>
      </c>
      <c r="B55" s="9" t="str">
        <f t="shared" ref="B55:B67" si="4">TRIM(A55)</f>
        <v>Nonmetallic Mineral Products</v>
      </c>
      <c r="C55" s="9">
        <v>10</v>
      </c>
    </row>
    <row r="56" spans="1:3" x14ac:dyDescent="0.25">
      <c r="A56" s="9" t="s">
        <v>26</v>
      </c>
      <c r="B56" s="9" t="str">
        <f t="shared" si="4"/>
        <v>Furniture &amp; Related Products</v>
      </c>
      <c r="C56" s="9">
        <v>9</v>
      </c>
    </row>
    <row r="57" spans="1:3" x14ac:dyDescent="0.25">
      <c r="A57" s="9" t="s">
        <v>38</v>
      </c>
      <c r="B57" s="9" t="str">
        <f t="shared" si="4"/>
        <v>Petroleum &amp; Coal Products</v>
      </c>
      <c r="C57" s="9">
        <v>8</v>
      </c>
    </row>
    <row r="58" spans="1:3" x14ac:dyDescent="0.25">
      <c r="A58" s="9" t="s">
        <v>27</v>
      </c>
      <c r="B58" s="9" t="str">
        <f t="shared" si="4"/>
        <v>Plastics &amp; Rubber Products</v>
      </c>
      <c r="C58" s="9">
        <v>7</v>
      </c>
    </row>
    <row r="59" spans="1:3" x14ac:dyDescent="0.25">
      <c r="A59" s="9" t="s">
        <v>33</v>
      </c>
      <c r="B59" s="9" t="str">
        <f t="shared" si="4"/>
        <v>Miscellaneous Manufacturing</v>
      </c>
      <c r="C59" s="9">
        <v>6</v>
      </c>
    </row>
    <row r="60" spans="1:3" x14ac:dyDescent="0.25">
      <c r="A60" s="9" t="s">
        <v>28</v>
      </c>
      <c r="B60" s="9" t="str">
        <f t="shared" si="4"/>
        <v>Machinery</v>
      </c>
      <c r="C60" s="9">
        <v>5</v>
      </c>
    </row>
    <row r="61" spans="1:3" x14ac:dyDescent="0.25">
      <c r="A61" s="9" t="s">
        <v>35</v>
      </c>
      <c r="B61" s="9" t="str">
        <f t="shared" si="4"/>
        <v>Transportation Equipment</v>
      </c>
      <c r="C61" s="9">
        <v>4</v>
      </c>
    </row>
    <row r="62" spans="1:3" x14ac:dyDescent="0.25">
      <c r="A62" s="9" t="s">
        <v>30</v>
      </c>
      <c r="B62" s="9" t="str">
        <f t="shared" si="4"/>
        <v>Food, Beverage &amp; Tobacco Products</v>
      </c>
      <c r="C62" s="9">
        <v>3</v>
      </c>
    </row>
    <row r="63" spans="1:3" x14ac:dyDescent="0.25">
      <c r="A63" s="9" t="s">
        <v>37</v>
      </c>
      <c r="B63" s="9" t="str">
        <f t="shared" si="4"/>
        <v>Fabricated Metal Products</v>
      </c>
      <c r="C63" s="9">
        <v>2</v>
      </c>
    </row>
    <row r="64" spans="1:3" x14ac:dyDescent="0.25">
      <c r="A64" s="9" t="s">
        <v>16</v>
      </c>
      <c r="B64" s="9" t="str">
        <f t="shared" si="4"/>
        <v>Primary Metals</v>
      </c>
      <c r="C64" s="9">
        <v>1</v>
      </c>
    </row>
    <row r="65" spans="1:3" x14ac:dyDescent="0.25">
      <c r="A65" s="9" t="s">
        <v>1</v>
      </c>
      <c r="B65" s="9" t="str">
        <f t="shared" si="4"/>
        <v>Textile Mills</v>
      </c>
      <c r="C65" s="9">
        <v>-3</v>
      </c>
    </row>
    <row r="66" spans="1:3" x14ac:dyDescent="0.25">
      <c r="A66" s="9" t="s">
        <v>34</v>
      </c>
      <c r="B66" s="9" t="str">
        <f t="shared" si="4"/>
        <v>Computer &amp; Electronic Products</v>
      </c>
      <c r="C66" s="9">
        <v>-2</v>
      </c>
    </row>
    <row r="67" spans="1:3" x14ac:dyDescent="0.25">
      <c r="A67" s="9" t="s">
        <v>10</v>
      </c>
      <c r="B67" s="9" t="str">
        <f t="shared" si="4"/>
        <v>Chemical Products</v>
      </c>
      <c r="C67" s="9">
        <v>-1</v>
      </c>
    </row>
    <row r="69" spans="1:3" x14ac:dyDescent="0.25">
      <c r="A69" s="180" t="s">
        <v>94</v>
      </c>
      <c r="B69" s="180"/>
      <c r="C69" s="180"/>
    </row>
    <row r="70" spans="1:3" x14ac:dyDescent="0.25">
      <c r="A70" s="9" t="s">
        <v>6</v>
      </c>
      <c r="B70" s="9" t="str">
        <f>TRIM(A70)</f>
        <v>Furniture &amp; Related Products</v>
      </c>
      <c r="C70" s="9">
        <v>-9</v>
      </c>
    </row>
    <row r="71" spans="1:3" x14ac:dyDescent="0.25">
      <c r="A71" s="9" t="s">
        <v>39</v>
      </c>
      <c r="B71" s="9" t="str">
        <f t="shared" ref="B71:B81" si="5">TRIM(A71)</f>
        <v>Textile Mills</v>
      </c>
      <c r="C71" s="9">
        <v>-8</v>
      </c>
    </row>
    <row r="72" spans="1:3" x14ac:dyDescent="0.25">
      <c r="A72" s="9" t="s">
        <v>31</v>
      </c>
      <c r="B72" s="9" t="str">
        <f t="shared" si="5"/>
        <v>Electrical Equipment, Appliances &amp; Components</v>
      </c>
      <c r="C72" s="9">
        <v>-7</v>
      </c>
    </row>
    <row r="73" spans="1:3" x14ac:dyDescent="0.25">
      <c r="A73" s="9" t="s">
        <v>30</v>
      </c>
      <c r="B73" s="9" t="str">
        <f t="shared" si="5"/>
        <v>Food, Beverage &amp; Tobacco Products</v>
      </c>
      <c r="C73" s="9">
        <v>-6</v>
      </c>
    </row>
    <row r="74" spans="1:3" x14ac:dyDescent="0.25">
      <c r="A74" s="9" t="s">
        <v>40</v>
      </c>
      <c r="B74" s="9" t="str">
        <f t="shared" si="5"/>
        <v>Nonmetallic Mineral Products</v>
      </c>
      <c r="C74" s="9">
        <v>-5</v>
      </c>
    </row>
    <row r="75" spans="1:3" x14ac:dyDescent="0.25">
      <c r="A75" s="9" t="s">
        <v>29</v>
      </c>
      <c r="B75" s="9" t="str">
        <f t="shared" si="5"/>
        <v>Primary Metals</v>
      </c>
      <c r="C75" s="9">
        <v>-4</v>
      </c>
    </row>
    <row r="76" spans="1:3" x14ac:dyDescent="0.25">
      <c r="A76" s="9" t="s">
        <v>32</v>
      </c>
      <c r="B76" s="9" t="str">
        <f t="shared" si="5"/>
        <v>Paper Products</v>
      </c>
      <c r="C76" s="9">
        <v>-3</v>
      </c>
    </row>
    <row r="77" spans="1:3" x14ac:dyDescent="0.25">
      <c r="A77" s="9" t="s">
        <v>36</v>
      </c>
      <c r="B77" s="9" t="str">
        <f t="shared" si="5"/>
        <v>Chemical Products</v>
      </c>
      <c r="C77" s="9">
        <v>-2</v>
      </c>
    </row>
    <row r="78" spans="1:3" x14ac:dyDescent="0.25">
      <c r="A78" s="9" t="s">
        <v>15</v>
      </c>
      <c r="B78" s="9" t="str">
        <f t="shared" si="5"/>
        <v>Plastics &amp; Rubber Products</v>
      </c>
      <c r="C78" s="9">
        <v>-1</v>
      </c>
    </row>
    <row r="79" spans="1:3" x14ac:dyDescent="0.25">
      <c r="A79" s="9" t="s">
        <v>9</v>
      </c>
      <c r="B79" s="9" t="str">
        <f t="shared" si="5"/>
        <v>Petroleum &amp; Coal Products</v>
      </c>
      <c r="C79" s="9">
        <v>3</v>
      </c>
    </row>
    <row r="80" spans="1:3" x14ac:dyDescent="0.25">
      <c r="A80" s="9" t="s">
        <v>37</v>
      </c>
      <c r="B80" s="9" t="str">
        <f t="shared" si="5"/>
        <v>Fabricated Metal Products</v>
      </c>
      <c r="C80" s="9">
        <v>2</v>
      </c>
    </row>
    <row r="81" spans="1:3" x14ac:dyDescent="0.25">
      <c r="A81" s="9" t="s">
        <v>14</v>
      </c>
      <c r="B81" s="9" t="str">
        <f t="shared" si="5"/>
        <v>Transportation Equipment</v>
      </c>
      <c r="C81" s="9">
        <v>1</v>
      </c>
    </row>
    <row r="83" spans="1:3" x14ac:dyDescent="0.25">
      <c r="A83" s="180" t="s">
        <v>95</v>
      </c>
      <c r="B83" s="180"/>
      <c r="C83" s="180"/>
    </row>
    <row r="84" spans="1:3" x14ac:dyDescent="0.25">
      <c r="A84" s="9" t="s">
        <v>12</v>
      </c>
      <c r="B84" s="9" t="str">
        <f>TRIM(A84)</f>
        <v>Fabricated Metal Products</v>
      </c>
      <c r="C84" s="9">
        <v>7</v>
      </c>
    </row>
    <row r="85" spans="1:3" x14ac:dyDescent="0.25">
      <c r="A85" s="9" t="s">
        <v>27</v>
      </c>
      <c r="B85" s="9" t="str">
        <f t="shared" ref="B85:B97" si="6">TRIM(A85)</f>
        <v>Plastics &amp; Rubber Products</v>
      </c>
      <c r="C85" s="9">
        <v>6</v>
      </c>
    </row>
    <row r="86" spans="1:3" x14ac:dyDescent="0.25">
      <c r="A86" s="9" t="s">
        <v>38</v>
      </c>
      <c r="B86" s="9" t="str">
        <f t="shared" si="6"/>
        <v>Petroleum &amp; Coal Products</v>
      </c>
      <c r="C86" s="9">
        <v>5</v>
      </c>
    </row>
    <row r="87" spans="1:3" x14ac:dyDescent="0.25">
      <c r="A87" s="9" t="s">
        <v>40</v>
      </c>
      <c r="B87" s="9" t="str">
        <f t="shared" si="6"/>
        <v>Nonmetallic Mineral Products</v>
      </c>
      <c r="C87" s="9">
        <v>4</v>
      </c>
    </row>
    <row r="88" spans="1:3" x14ac:dyDescent="0.25">
      <c r="A88" s="9" t="s">
        <v>33</v>
      </c>
      <c r="B88" s="9" t="str">
        <f t="shared" si="6"/>
        <v>Miscellaneous Manufacturing</v>
      </c>
      <c r="C88" s="9">
        <v>3</v>
      </c>
    </row>
    <row r="89" spans="1:3" x14ac:dyDescent="0.25">
      <c r="A89" s="9" t="s">
        <v>30</v>
      </c>
      <c r="B89" s="9" t="str">
        <f t="shared" si="6"/>
        <v>Food, Beverage &amp; Tobacco Products</v>
      </c>
      <c r="C89" s="9">
        <v>2</v>
      </c>
    </row>
    <row r="90" spans="1:3" x14ac:dyDescent="0.25">
      <c r="A90" s="9" t="s">
        <v>11</v>
      </c>
      <c r="B90" s="9" t="str">
        <f t="shared" si="6"/>
        <v>Machinery</v>
      </c>
      <c r="C90" s="9">
        <v>1</v>
      </c>
    </row>
    <row r="91" spans="1:3" x14ac:dyDescent="0.25">
      <c r="A91" s="9" t="s">
        <v>17</v>
      </c>
      <c r="B91" s="9" t="str">
        <f t="shared" si="6"/>
        <v>Apparel, Leather &amp; Allied Products</v>
      </c>
      <c r="C91" s="9">
        <v>-7</v>
      </c>
    </row>
    <row r="92" spans="1:3" x14ac:dyDescent="0.25">
      <c r="A92" s="9" t="s">
        <v>26</v>
      </c>
      <c r="B92" s="9" t="str">
        <f t="shared" si="6"/>
        <v>Furniture &amp; Related Products</v>
      </c>
      <c r="C92" s="9">
        <v>-6</v>
      </c>
    </row>
    <row r="93" spans="1:3" x14ac:dyDescent="0.25">
      <c r="A93" s="9" t="s">
        <v>34</v>
      </c>
      <c r="B93" s="9" t="str">
        <f t="shared" si="6"/>
        <v>Computer &amp; Electronic Products</v>
      </c>
      <c r="C93" s="9">
        <v>-5</v>
      </c>
    </row>
    <row r="94" spans="1:3" x14ac:dyDescent="0.25">
      <c r="A94" s="9" t="s">
        <v>36</v>
      </c>
      <c r="B94" s="9" t="str">
        <f t="shared" si="6"/>
        <v>Chemical Products</v>
      </c>
      <c r="C94" s="9">
        <v>-4</v>
      </c>
    </row>
    <row r="95" spans="1:3" x14ac:dyDescent="0.25">
      <c r="A95" s="9" t="s">
        <v>29</v>
      </c>
      <c r="B95" s="9" t="str">
        <f t="shared" si="6"/>
        <v>Primary Metals</v>
      </c>
      <c r="C95" s="9">
        <v>-3</v>
      </c>
    </row>
    <row r="96" spans="1:3" x14ac:dyDescent="0.25">
      <c r="A96" s="9" t="s">
        <v>32</v>
      </c>
      <c r="B96" s="9" t="str">
        <f t="shared" si="6"/>
        <v>Paper Products</v>
      </c>
      <c r="C96" s="9">
        <v>-2</v>
      </c>
    </row>
    <row r="97" spans="1:3" x14ac:dyDescent="0.25">
      <c r="A97" s="9" t="s">
        <v>1</v>
      </c>
      <c r="B97" s="9" t="str">
        <f t="shared" si="6"/>
        <v>Textile Mills</v>
      </c>
      <c r="C97" s="9">
        <v>-1</v>
      </c>
    </row>
  </sheetData>
  <mergeCells count="7">
    <mergeCell ref="A83:C83"/>
    <mergeCell ref="A1:C1"/>
    <mergeCell ref="E1:F1"/>
    <mergeCell ref="A20:C20"/>
    <mergeCell ref="A36:C36"/>
    <mergeCell ref="A53:C53"/>
    <mergeCell ref="A69:C69"/>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88"/>
  <sheetViews>
    <sheetView topLeftCell="A64" workbookViewId="0">
      <selection activeCell="B78" sqref="B78:B88"/>
    </sheetView>
  </sheetViews>
  <sheetFormatPr defaultRowHeight="15" x14ac:dyDescent="0.25"/>
  <cols>
    <col min="1" max="1" width="45" bestFit="1" customWidth="1"/>
    <col min="2" max="2" width="44.5703125" bestFit="1" customWidth="1"/>
    <col min="5" max="5" width="44.5703125" bestFit="1" customWidth="1"/>
    <col min="6" max="6" width="158.42578125" bestFit="1" customWidth="1"/>
  </cols>
  <sheetData>
    <row r="1" spans="1:8" x14ac:dyDescent="0.25">
      <c r="A1" s="180" t="s">
        <v>89</v>
      </c>
      <c r="B1" s="180"/>
      <c r="C1" s="180"/>
      <c r="E1" s="180" t="s">
        <v>134</v>
      </c>
      <c r="F1" s="180"/>
    </row>
    <row r="2" spans="1:8" x14ac:dyDescent="0.25">
      <c r="A2" s="9" t="s">
        <v>17</v>
      </c>
      <c r="B2" s="9" t="str">
        <f>TRIM(A2)</f>
        <v>Apparel, Leather &amp; Allied Products</v>
      </c>
      <c r="C2" s="9">
        <v>14</v>
      </c>
      <c r="E2" s="9" t="s">
        <v>1</v>
      </c>
      <c r="F2" s="9"/>
      <c r="H2" t="s">
        <v>156</v>
      </c>
    </row>
    <row r="3" spans="1:8" x14ac:dyDescent="0.25">
      <c r="A3" s="9" t="s">
        <v>26</v>
      </c>
      <c r="B3" s="9" t="str">
        <f t="shared" ref="B3:B17" si="0">TRIM(A3)</f>
        <v>Furniture &amp; Related Products</v>
      </c>
      <c r="C3" s="9">
        <v>13</v>
      </c>
      <c r="E3" s="9" t="s">
        <v>2</v>
      </c>
      <c r="F3" s="9" t="str">
        <f t="shared" ref="F3:F19" si="1">VLOOKUP("*"&amp;E3,$H$2:$H$11,1,0)</f>
        <v>"Continued challenges in markets related to oil and gas industries." Miscellaneous Manufacturing</v>
      </c>
      <c r="H3" t="s">
        <v>157</v>
      </c>
    </row>
    <row r="4" spans="1:8" x14ac:dyDescent="0.25">
      <c r="A4" s="9" t="s">
        <v>32</v>
      </c>
      <c r="B4" s="9" t="str">
        <f t="shared" si="0"/>
        <v>Paper Products</v>
      </c>
      <c r="C4" s="9">
        <v>12</v>
      </c>
      <c r="E4" s="9" t="s">
        <v>3</v>
      </c>
      <c r="F4" s="9" t="str">
        <f t="shared" si="1"/>
        <v>"Economy is showing signs of improvement." Food, Beverage &amp; Tobacco Products</v>
      </c>
      <c r="H4" t="s">
        <v>158</v>
      </c>
    </row>
    <row r="5" spans="1:8" x14ac:dyDescent="0.25">
      <c r="A5" s="9" t="s">
        <v>30</v>
      </c>
      <c r="B5" s="9" t="str">
        <f t="shared" si="0"/>
        <v>Food, Beverage &amp; Tobacco Products</v>
      </c>
      <c r="C5" s="9">
        <v>11</v>
      </c>
      <c r="E5" s="9" t="s">
        <v>4</v>
      </c>
      <c r="F5" s="9"/>
      <c r="H5" t="s">
        <v>159</v>
      </c>
    </row>
    <row r="6" spans="1:8" x14ac:dyDescent="0.25">
      <c r="A6" s="9" t="s">
        <v>40</v>
      </c>
      <c r="B6" s="9" t="str">
        <f t="shared" si="0"/>
        <v>Nonmetallic Mineral Products</v>
      </c>
      <c r="C6" s="9">
        <v>10</v>
      </c>
      <c r="E6" s="9" t="s">
        <v>5</v>
      </c>
      <c r="F6" s="9" t="str">
        <f t="shared" si="1"/>
        <v>"The exchange rate on the dollar is hurting our sales in Asia. The conversion rate is lowering our profit in Europe where we sell in Euros." Computer &amp; Electronic Products</v>
      </c>
      <c r="H6" t="s">
        <v>160</v>
      </c>
    </row>
    <row r="7" spans="1:8" x14ac:dyDescent="0.25">
      <c r="A7" s="9" t="s">
        <v>27</v>
      </c>
      <c r="B7" s="9" t="str">
        <f t="shared" si="0"/>
        <v>Plastics &amp; Rubber Products</v>
      </c>
      <c r="C7" s="9">
        <v>9</v>
      </c>
      <c r="E7" s="9" t="s">
        <v>6</v>
      </c>
      <c r="F7" s="9"/>
      <c r="H7" t="s">
        <v>161</v>
      </c>
    </row>
    <row r="8" spans="1:8" x14ac:dyDescent="0.25">
      <c r="A8" s="9" t="s">
        <v>31</v>
      </c>
      <c r="B8" s="9" t="str">
        <f t="shared" si="0"/>
        <v>Electrical Equipment, Appliances &amp; Components</v>
      </c>
      <c r="C8" s="9">
        <v>8</v>
      </c>
      <c r="E8" s="9" t="s">
        <v>7</v>
      </c>
      <c r="F8" s="9"/>
      <c r="H8" t="s">
        <v>162</v>
      </c>
    </row>
    <row r="9" spans="1:8" x14ac:dyDescent="0.25">
      <c r="A9" s="9" t="s">
        <v>29</v>
      </c>
      <c r="B9" s="9" t="str">
        <f t="shared" si="0"/>
        <v>Primary Metals</v>
      </c>
      <c r="C9" s="9">
        <v>7</v>
      </c>
      <c r="E9" s="9" t="s">
        <v>8</v>
      </c>
      <c r="F9" s="9"/>
      <c r="H9" t="s">
        <v>163</v>
      </c>
    </row>
    <row r="10" spans="1:8" x14ac:dyDescent="0.25">
      <c r="A10" s="9" t="s">
        <v>35</v>
      </c>
      <c r="B10" s="9" t="str">
        <f t="shared" si="0"/>
        <v>Transportation Equipment</v>
      </c>
      <c r="C10" s="9">
        <v>6</v>
      </c>
      <c r="E10" s="9" t="s">
        <v>9</v>
      </c>
      <c r="F10" s="9"/>
      <c r="H10" t="s">
        <v>164</v>
      </c>
    </row>
    <row r="11" spans="1:8" x14ac:dyDescent="0.25">
      <c r="A11" s="9" t="s">
        <v>41</v>
      </c>
      <c r="B11" s="9" t="str">
        <f t="shared" si="0"/>
        <v>Printing &amp; Related Support Activities</v>
      </c>
      <c r="C11" s="9">
        <v>5</v>
      </c>
      <c r="E11" s="9" t="s">
        <v>10</v>
      </c>
      <c r="F11" s="9" t="str">
        <f t="shared" si="1"/>
        <v>"Strong spring demand in agriculture." Chemical Products</v>
      </c>
      <c r="H11" t="s">
        <v>165</v>
      </c>
    </row>
    <row r="12" spans="1:8" x14ac:dyDescent="0.25">
      <c r="A12" s="9" t="s">
        <v>37</v>
      </c>
      <c r="B12" s="9" t="str">
        <f t="shared" si="0"/>
        <v>Fabricated Metal Products</v>
      </c>
      <c r="C12" s="9">
        <v>4</v>
      </c>
      <c r="E12" s="9" t="s">
        <v>11</v>
      </c>
      <c r="F12" s="9" t="str">
        <f t="shared" si="1"/>
        <v>"West Coast port issues have eased up and our incoming imports are flowing again." Machinery</v>
      </c>
    </row>
    <row r="13" spans="1:8" x14ac:dyDescent="0.25">
      <c r="A13" s="9" t="s">
        <v>28</v>
      </c>
      <c r="B13" s="9" t="str">
        <f t="shared" si="0"/>
        <v>Machinery</v>
      </c>
      <c r="C13" s="9">
        <v>3</v>
      </c>
      <c r="E13" s="9" t="s">
        <v>12</v>
      </c>
      <c r="F13" s="9" t="str">
        <f t="shared" si="1"/>
        <v>"Automotive is still strong. However, steel prices have dropped due to overcapacity and the strong US dollar." Fabricated Metal Products</v>
      </c>
    </row>
    <row r="14" spans="1:8" x14ac:dyDescent="0.25">
      <c r="A14" s="9" t="s">
        <v>33</v>
      </c>
      <c r="B14" s="9" t="str">
        <f t="shared" si="0"/>
        <v>Miscellaneous Manufacturing</v>
      </c>
      <c r="C14" s="9">
        <v>2</v>
      </c>
      <c r="E14" s="9" t="s">
        <v>13</v>
      </c>
      <c r="F14" s="9"/>
    </row>
    <row r="15" spans="1:8" x14ac:dyDescent="0.25">
      <c r="A15" s="9" t="s">
        <v>10</v>
      </c>
      <c r="B15" s="9" t="str">
        <f t="shared" si="0"/>
        <v>Chemical Products</v>
      </c>
      <c r="C15" s="9">
        <v>1</v>
      </c>
      <c r="E15" s="9" t="s">
        <v>14</v>
      </c>
      <c r="F15" s="9" t="str">
        <f t="shared" si="1"/>
        <v>"Overall business is steady. Employment in this area is up, a good sign." Transportation Equipment</v>
      </c>
    </row>
    <row r="16" spans="1:8" x14ac:dyDescent="0.25">
      <c r="A16" s="9" t="s">
        <v>1</v>
      </c>
      <c r="B16" s="9" t="str">
        <f t="shared" si="0"/>
        <v>Textile Mills</v>
      </c>
      <c r="C16" s="9">
        <v>-2</v>
      </c>
      <c r="E16" s="9" t="s">
        <v>15</v>
      </c>
      <c r="F16" s="9" t="str">
        <f t="shared" si="1"/>
        <v>"Chemicals pricing seems to have bottomed and is slowly rising again." Plastics &amp; Rubber Products</v>
      </c>
    </row>
    <row r="17" spans="1:6" x14ac:dyDescent="0.25">
      <c r="A17" s="9" t="s">
        <v>5</v>
      </c>
      <c r="B17" s="9" t="str">
        <f t="shared" si="0"/>
        <v>Computer &amp; Electronic Products</v>
      </c>
      <c r="C17" s="9">
        <v>-1</v>
      </c>
      <c r="E17" s="9" t="s">
        <v>16</v>
      </c>
      <c r="F17" s="9"/>
    </row>
    <row r="18" spans="1:6" x14ac:dyDescent="0.25">
      <c r="E18" s="9" t="s">
        <v>17</v>
      </c>
      <c r="F18" s="9" t="str">
        <f t="shared" si="1"/>
        <v>"Sales are starting to stabilize and show improvement from prior months, Year to Date YTD. Concerns still exist with the overall economy." Apparel, Leather &amp; Allied Products</v>
      </c>
    </row>
    <row r="19" spans="1:6" x14ac:dyDescent="0.25">
      <c r="A19" s="180" t="s">
        <v>99</v>
      </c>
      <c r="B19" s="180"/>
      <c r="C19" s="180"/>
      <c r="E19" s="9" t="s">
        <v>18</v>
      </c>
      <c r="F19" s="9" t="str">
        <f t="shared" si="1"/>
        <v>"Oversupply is continuing to tighten profit margins." Wood Products</v>
      </c>
    </row>
    <row r="20" spans="1:6" x14ac:dyDescent="0.25">
      <c r="A20" s="9" t="s">
        <v>17</v>
      </c>
      <c r="B20" s="9" t="str">
        <f>TRIM(A20)</f>
        <v>Apparel, Leather &amp; Allied Products</v>
      </c>
      <c r="C20" s="9">
        <v>11</v>
      </c>
    </row>
    <row r="21" spans="1:6" x14ac:dyDescent="0.25">
      <c r="A21" s="9" t="s">
        <v>40</v>
      </c>
      <c r="B21" s="9" t="str">
        <f t="shared" ref="B21:B31" si="2">TRIM(A21)</f>
        <v>Nonmetallic Mineral Products</v>
      </c>
      <c r="C21" s="9">
        <v>10</v>
      </c>
    </row>
    <row r="22" spans="1:6" x14ac:dyDescent="0.25">
      <c r="A22" s="9" t="s">
        <v>26</v>
      </c>
      <c r="B22" s="9" t="str">
        <f t="shared" si="2"/>
        <v>Furniture &amp; Related Products</v>
      </c>
      <c r="C22" s="9">
        <v>9</v>
      </c>
    </row>
    <row r="23" spans="1:6" x14ac:dyDescent="0.25">
      <c r="A23" s="9" t="s">
        <v>32</v>
      </c>
      <c r="B23" s="9" t="str">
        <f t="shared" si="2"/>
        <v>Paper Products</v>
      </c>
      <c r="C23" s="9">
        <v>8</v>
      </c>
    </row>
    <row r="24" spans="1:6" x14ac:dyDescent="0.25">
      <c r="A24" s="9" t="s">
        <v>30</v>
      </c>
      <c r="B24" s="9" t="str">
        <f t="shared" si="2"/>
        <v>Food, Beverage &amp; Tobacco Products</v>
      </c>
      <c r="C24" s="9">
        <v>7</v>
      </c>
    </row>
    <row r="25" spans="1:6" x14ac:dyDescent="0.25">
      <c r="A25" s="9" t="s">
        <v>27</v>
      </c>
      <c r="B25" s="9" t="str">
        <f t="shared" si="2"/>
        <v>Plastics &amp; Rubber Products</v>
      </c>
      <c r="C25" s="9">
        <v>6</v>
      </c>
    </row>
    <row r="26" spans="1:6" x14ac:dyDescent="0.25">
      <c r="A26" s="9" t="s">
        <v>28</v>
      </c>
      <c r="B26" s="9" t="str">
        <f t="shared" si="2"/>
        <v>Machinery</v>
      </c>
      <c r="C26" s="9">
        <v>5</v>
      </c>
    </row>
    <row r="27" spans="1:6" x14ac:dyDescent="0.25">
      <c r="A27" s="9" t="s">
        <v>29</v>
      </c>
      <c r="B27" s="9" t="str">
        <f t="shared" si="2"/>
        <v>Primary Metals</v>
      </c>
      <c r="C27" s="9">
        <v>4</v>
      </c>
    </row>
    <row r="28" spans="1:6" x14ac:dyDescent="0.25">
      <c r="A28" s="9" t="s">
        <v>35</v>
      </c>
      <c r="B28" s="9" t="str">
        <f t="shared" si="2"/>
        <v>Transportation Equipment</v>
      </c>
      <c r="C28" s="9">
        <v>3</v>
      </c>
    </row>
    <row r="29" spans="1:6" x14ac:dyDescent="0.25">
      <c r="A29" s="9" t="s">
        <v>33</v>
      </c>
      <c r="B29" s="9" t="str">
        <f t="shared" si="2"/>
        <v>Miscellaneous Manufacturing</v>
      </c>
      <c r="C29" s="9">
        <v>2</v>
      </c>
    </row>
    <row r="30" spans="1:6" x14ac:dyDescent="0.25">
      <c r="A30" s="9" t="s">
        <v>10</v>
      </c>
      <c r="B30" s="9" t="str">
        <f t="shared" si="2"/>
        <v>Chemical Products</v>
      </c>
      <c r="C30" s="9">
        <v>1</v>
      </c>
    </row>
    <row r="31" spans="1:6" x14ac:dyDescent="0.25">
      <c r="A31" s="9" t="s">
        <v>9</v>
      </c>
      <c r="B31" s="9" t="str">
        <f t="shared" si="2"/>
        <v>Petroleum &amp; Coal Products</v>
      </c>
      <c r="C31" s="9">
        <v>-1</v>
      </c>
    </row>
    <row r="33" spans="1:3" x14ac:dyDescent="0.25">
      <c r="A33" s="180" t="s">
        <v>91</v>
      </c>
      <c r="B33" s="180"/>
      <c r="C33" s="180"/>
    </row>
    <row r="34" spans="1:3" x14ac:dyDescent="0.25">
      <c r="A34" s="9" t="s">
        <v>17</v>
      </c>
      <c r="B34" s="9" t="str">
        <f>TRIM(A34)</f>
        <v>Apparel, Leather &amp; Allied Products</v>
      </c>
      <c r="C34" s="9">
        <v>11</v>
      </c>
    </row>
    <row r="35" spans="1:3" x14ac:dyDescent="0.25">
      <c r="A35" s="9" t="s">
        <v>40</v>
      </c>
      <c r="B35" s="9" t="str">
        <f t="shared" ref="B35:B45" si="3">TRIM(A35)</f>
        <v>Nonmetallic Mineral Products</v>
      </c>
      <c r="C35" s="9">
        <v>10</v>
      </c>
    </row>
    <row r="36" spans="1:3" x14ac:dyDescent="0.25">
      <c r="A36" s="9" t="s">
        <v>32</v>
      </c>
      <c r="B36" s="9" t="str">
        <f t="shared" si="3"/>
        <v>Paper Products</v>
      </c>
      <c r="C36" s="9">
        <v>9</v>
      </c>
    </row>
    <row r="37" spans="1:3" x14ac:dyDescent="0.25">
      <c r="A37" s="9" t="s">
        <v>29</v>
      </c>
      <c r="B37" s="9" t="str">
        <f t="shared" si="3"/>
        <v>Primary Metals</v>
      </c>
      <c r="C37" s="9">
        <v>8</v>
      </c>
    </row>
    <row r="38" spans="1:3" x14ac:dyDescent="0.25">
      <c r="A38" s="9" t="s">
        <v>35</v>
      </c>
      <c r="B38" s="9" t="str">
        <f t="shared" si="3"/>
        <v>Transportation Equipment</v>
      </c>
      <c r="C38" s="9">
        <v>7</v>
      </c>
    </row>
    <row r="39" spans="1:3" x14ac:dyDescent="0.25">
      <c r="A39" s="9" t="s">
        <v>28</v>
      </c>
      <c r="B39" s="9" t="str">
        <f t="shared" si="3"/>
        <v>Machinery</v>
      </c>
      <c r="C39" s="9">
        <v>6</v>
      </c>
    </row>
    <row r="40" spans="1:3" x14ac:dyDescent="0.25">
      <c r="A40" s="9" t="s">
        <v>26</v>
      </c>
      <c r="B40" s="9" t="str">
        <f t="shared" si="3"/>
        <v>Furniture &amp; Related Products</v>
      </c>
      <c r="C40" s="9">
        <v>5</v>
      </c>
    </row>
    <row r="41" spans="1:3" x14ac:dyDescent="0.25">
      <c r="A41" s="9" t="s">
        <v>30</v>
      </c>
      <c r="B41" s="9" t="str">
        <f t="shared" si="3"/>
        <v>Food, Beverage &amp; Tobacco Products</v>
      </c>
      <c r="C41" s="9">
        <v>4</v>
      </c>
    </row>
    <row r="42" spans="1:3" x14ac:dyDescent="0.25">
      <c r="A42" s="9" t="s">
        <v>27</v>
      </c>
      <c r="B42" s="9" t="str">
        <f t="shared" si="3"/>
        <v>Plastics &amp; Rubber Products</v>
      </c>
      <c r="C42" s="9">
        <v>3</v>
      </c>
    </row>
    <row r="43" spans="1:3" x14ac:dyDescent="0.25">
      <c r="A43" s="9" t="s">
        <v>37</v>
      </c>
      <c r="B43" s="9" t="str">
        <f t="shared" si="3"/>
        <v>Fabricated Metal Products</v>
      </c>
      <c r="C43" s="9">
        <v>2</v>
      </c>
    </row>
    <row r="44" spans="1:3" x14ac:dyDescent="0.25">
      <c r="A44" s="9" t="s">
        <v>10</v>
      </c>
      <c r="B44" s="9" t="str">
        <f t="shared" si="3"/>
        <v>Chemical Products</v>
      </c>
      <c r="C44" s="9">
        <v>1</v>
      </c>
    </row>
    <row r="45" spans="1:3" x14ac:dyDescent="0.25">
      <c r="A45" s="9" t="s">
        <v>5</v>
      </c>
      <c r="B45" s="9" t="str">
        <f t="shared" si="3"/>
        <v>Computer &amp; Electronic Products</v>
      </c>
      <c r="C45" s="9">
        <v>-1</v>
      </c>
    </row>
    <row r="47" spans="1:3" x14ac:dyDescent="0.25">
      <c r="A47" s="180" t="s">
        <v>92</v>
      </c>
      <c r="B47" s="180"/>
      <c r="C47" s="180"/>
    </row>
    <row r="48" spans="1:3" x14ac:dyDescent="0.25">
      <c r="A48" s="9" t="s">
        <v>1</v>
      </c>
      <c r="B48" s="9" t="str">
        <f>TRIM(A48)</f>
        <v>Textile Mills</v>
      </c>
      <c r="C48" s="9">
        <v>14</v>
      </c>
    </row>
    <row r="49" spans="1:3" x14ac:dyDescent="0.25">
      <c r="A49" s="9" t="s">
        <v>41</v>
      </c>
      <c r="B49" s="9" t="str">
        <f t="shared" ref="B49:B62" si="4">TRIM(A49)</f>
        <v>Printing &amp; Related Support Activities</v>
      </c>
      <c r="C49" s="9">
        <v>13</v>
      </c>
    </row>
    <row r="50" spans="1:3" x14ac:dyDescent="0.25">
      <c r="A50" s="9" t="s">
        <v>38</v>
      </c>
      <c r="B50" s="9" t="str">
        <f t="shared" si="4"/>
        <v>Petroleum &amp; Coal Products</v>
      </c>
      <c r="C50" s="9">
        <v>12</v>
      </c>
    </row>
    <row r="51" spans="1:3" x14ac:dyDescent="0.25">
      <c r="A51" s="9" t="s">
        <v>30</v>
      </c>
      <c r="B51" s="9" t="str">
        <f t="shared" si="4"/>
        <v>Food, Beverage &amp; Tobacco Products</v>
      </c>
      <c r="C51" s="9">
        <v>11</v>
      </c>
    </row>
    <row r="52" spans="1:3" x14ac:dyDescent="0.25">
      <c r="A52" s="9" t="s">
        <v>26</v>
      </c>
      <c r="B52" s="9" t="str">
        <f t="shared" si="4"/>
        <v>Furniture &amp; Related Products</v>
      </c>
      <c r="C52" s="9">
        <v>10</v>
      </c>
    </row>
    <row r="53" spans="1:3" x14ac:dyDescent="0.25">
      <c r="A53" s="9" t="s">
        <v>37</v>
      </c>
      <c r="B53" s="9" t="str">
        <f t="shared" si="4"/>
        <v>Fabricated Metal Products</v>
      </c>
      <c r="C53" s="9">
        <v>9</v>
      </c>
    </row>
    <row r="54" spans="1:3" x14ac:dyDescent="0.25">
      <c r="A54" s="9" t="s">
        <v>31</v>
      </c>
      <c r="B54" s="9" t="str">
        <f t="shared" si="4"/>
        <v>Electrical Equipment, Appliances &amp; Components</v>
      </c>
      <c r="C54" s="9">
        <v>8</v>
      </c>
    </row>
    <row r="55" spans="1:3" x14ac:dyDescent="0.25">
      <c r="A55" s="9" t="s">
        <v>28</v>
      </c>
      <c r="B55" s="9" t="str">
        <f t="shared" si="4"/>
        <v>Machinery</v>
      </c>
      <c r="C55" s="9">
        <v>7</v>
      </c>
    </row>
    <row r="56" spans="1:3" x14ac:dyDescent="0.25">
      <c r="A56" s="9" t="s">
        <v>27</v>
      </c>
      <c r="B56" s="9" t="str">
        <f t="shared" si="4"/>
        <v>Plastics &amp; Rubber Products</v>
      </c>
      <c r="C56" s="9">
        <v>6</v>
      </c>
    </row>
    <row r="57" spans="1:3" x14ac:dyDescent="0.25">
      <c r="A57" s="9" t="s">
        <v>29</v>
      </c>
      <c r="B57" s="9" t="str">
        <f t="shared" si="4"/>
        <v>Primary Metals</v>
      </c>
      <c r="C57" s="9">
        <v>5</v>
      </c>
    </row>
    <row r="58" spans="1:3" x14ac:dyDescent="0.25">
      <c r="A58" s="9" t="s">
        <v>32</v>
      </c>
      <c r="B58" s="9" t="str">
        <f t="shared" si="4"/>
        <v>Paper Products</v>
      </c>
      <c r="C58" s="9">
        <v>4</v>
      </c>
    </row>
    <row r="59" spans="1:3" x14ac:dyDescent="0.25">
      <c r="A59" s="9" t="s">
        <v>33</v>
      </c>
      <c r="B59" s="9" t="str">
        <f t="shared" si="4"/>
        <v>Miscellaneous Manufacturing</v>
      </c>
      <c r="C59" s="9">
        <v>3</v>
      </c>
    </row>
    <row r="60" spans="1:3" x14ac:dyDescent="0.25">
      <c r="A60" s="9" t="s">
        <v>36</v>
      </c>
      <c r="B60" s="9" t="str">
        <f t="shared" si="4"/>
        <v>Chemical Products</v>
      </c>
      <c r="C60" s="9">
        <v>2</v>
      </c>
    </row>
    <row r="61" spans="1:3" x14ac:dyDescent="0.25">
      <c r="A61" s="9" t="s">
        <v>14</v>
      </c>
      <c r="B61" s="9" t="str">
        <f t="shared" si="4"/>
        <v>Transportation Equipment</v>
      </c>
      <c r="C61" s="9">
        <v>1</v>
      </c>
    </row>
    <row r="62" spans="1:3" x14ac:dyDescent="0.25">
      <c r="A62" s="9" t="s">
        <v>5</v>
      </c>
      <c r="B62" s="9" t="str">
        <f t="shared" si="4"/>
        <v>Computer &amp; Electronic Products</v>
      </c>
      <c r="C62" s="9">
        <v>-1</v>
      </c>
    </row>
    <row r="64" spans="1:3" x14ac:dyDescent="0.25">
      <c r="A64" s="180" t="s">
        <v>94</v>
      </c>
      <c r="B64" s="180"/>
      <c r="C64" s="180"/>
    </row>
    <row r="65" spans="1:3" x14ac:dyDescent="0.25">
      <c r="A65" s="9" t="s">
        <v>13</v>
      </c>
      <c r="B65" s="9" t="str">
        <f>TRIM(A65)</f>
        <v>Electrical Equipment, Appliances &amp; Components</v>
      </c>
      <c r="C65" s="9">
        <v>-6</v>
      </c>
    </row>
    <row r="66" spans="1:3" x14ac:dyDescent="0.25">
      <c r="A66" s="9" t="s">
        <v>27</v>
      </c>
      <c r="B66" s="9" t="str">
        <f t="shared" ref="B66:B75" si="5">TRIM(A66)</f>
        <v>Plastics &amp; Rubber Products</v>
      </c>
      <c r="C66" s="9">
        <v>-5</v>
      </c>
    </row>
    <row r="67" spans="1:3" x14ac:dyDescent="0.25">
      <c r="A67" s="9" t="s">
        <v>32</v>
      </c>
      <c r="B67" s="9" t="str">
        <f t="shared" si="5"/>
        <v>Paper Products</v>
      </c>
      <c r="C67" s="9">
        <v>-4</v>
      </c>
    </row>
    <row r="68" spans="1:3" x14ac:dyDescent="0.25">
      <c r="A68" s="9" t="s">
        <v>30</v>
      </c>
      <c r="B68" s="9" t="str">
        <f t="shared" si="5"/>
        <v>Food, Beverage &amp; Tobacco Products</v>
      </c>
      <c r="C68" s="9">
        <v>-3</v>
      </c>
    </row>
    <row r="69" spans="1:3" x14ac:dyDescent="0.25">
      <c r="A69" s="9" t="s">
        <v>37</v>
      </c>
      <c r="B69" s="9" t="str">
        <f t="shared" si="5"/>
        <v>Fabricated Metal Products</v>
      </c>
      <c r="C69" s="9">
        <v>-2</v>
      </c>
    </row>
    <row r="70" spans="1:3" x14ac:dyDescent="0.25">
      <c r="A70" s="9" t="s">
        <v>14</v>
      </c>
      <c r="B70" s="9" t="str">
        <f t="shared" si="5"/>
        <v>Transportation Equipment</v>
      </c>
      <c r="C70" s="9">
        <v>-1</v>
      </c>
    </row>
    <row r="71" spans="1:3" x14ac:dyDescent="0.25">
      <c r="A71" s="9" t="s">
        <v>11</v>
      </c>
      <c r="B71" s="9" t="str">
        <f t="shared" si="5"/>
        <v>Machinery</v>
      </c>
      <c r="C71" s="9">
        <v>5</v>
      </c>
    </row>
    <row r="72" spans="1:3" x14ac:dyDescent="0.25">
      <c r="A72" s="9" t="s">
        <v>33</v>
      </c>
      <c r="B72" s="9" t="str">
        <f t="shared" si="5"/>
        <v>Miscellaneous Manufacturing</v>
      </c>
      <c r="C72" s="9">
        <v>4</v>
      </c>
    </row>
    <row r="73" spans="1:3" x14ac:dyDescent="0.25">
      <c r="A73" s="9" t="s">
        <v>36</v>
      </c>
      <c r="B73" s="9" t="str">
        <f t="shared" si="5"/>
        <v>Chemical Products</v>
      </c>
      <c r="C73" s="9">
        <v>3</v>
      </c>
    </row>
    <row r="74" spans="1:3" x14ac:dyDescent="0.25">
      <c r="A74" s="9" t="s">
        <v>34</v>
      </c>
      <c r="B74" s="9" t="str">
        <f t="shared" si="5"/>
        <v>Computer &amp; Electronic Products</v>
      </c>
      <c r="C74" s="9">
        <v>2</v>
      </c>
    </row>
    <row r="75" spans="1:3" x14ac:dyDescent="0.25">
      <c r="A75" s="9" t="s">
        <v>16</v>
      </c>
      <c r="B75" s="9" t="str">
        <f t="shared" si="5"/>
        <v>Primary Metals</v>
      </c>
      <c r="C75" s="9">
        <v>1</v>
      </c>
    </row>
    <row r="77" spans="1:3" x14ac:dyDescent="0.25">
      <c r="A77" s="180" t="s">
        <v>166</v>
      </c>
      <c r="B77" s="180"/>
      <c r="C77" s="180"/>
    </row>
    <row r="78" spans="1:3" x14ac:dyDescent="0.25">
      <c r="A78" s="9" t="s">
        <v>13</v>
      </c>
      <c r="B78" s="9" t="str">
        <f>TRIM(A78)</f>
        <v>Electrical Equipment, Appliances &amp; Components</v>
      </c>
      <c r="C78" s="9">
        <v>7</v>
      </c>
    </row>
    <row r="79" spans="1:3" x14ac:dyDescent="0.25">
      <c r="A79" s="9" t="s">
        <v>26</v>
      </c>
      <c r="B79" s="9" t="str">
        <f t="shared" ref="B79:B88" si="6">TRIM(A79)</f>
        <v>Furniture &amp; Related Products</v>
      </c>
      <c r="C79" s="9">
        <v>6</v>
      </c>
    </row>
    <row r="80" spans="1:3" x14ac:dyDescent="0.25">
      <c r="A80" s="9" t="s">
        <v>33</v>
      </c>
      <c r="B80" s="9" t="str">
        <f t="shared" si="6"/>
        <v>Miscellaneous Manufacturing</v>
      </c>
      <c r="C80" s="9">
        <v>5</v>
      </c>
    </row>
    <row r="81" spans="1:3" x14ac:dyDescent="0.25">
      <c r="A81" s="9" t="s">
        <v>27</v>
      </c>
      <c r="B81" s="9" t="str">
        <f t="shared" si="6"/>
        <v>Plastics &amp; Rubber Products</v>
      </c>
      <c r="C81" s="9">
        <v>4</v>
      </c>
    </row>
    <row r="82" spans="1:3" x14ac:dyDescent="0.25">
      <c r="A82" s="9" t="s">
        <v>29</v>
      </c>
      <c r="B82" s="9" t="str">
        <f t="shared" si="6"/>
        <v>Primary Metals</v>
      </c>
      <c r="C82" s="9">
        <v>3</v>
      </c>
    </row>
    <row r="83" spans="1:3" x14ac:dyDescent="0.25">
      <c r="A83" s="9" t="s">
        <v>36</v>
      </c>
      <c r="B83" s="9" t="str">
        <f t="shared" si="6"/>
        <v>Chemical Products</v>
      </c>
      <c r="C83" s="9">
        <v>2</v>
      </c>
    </row>
    <row r="84" spans="1:3" x14ac:dyDescent="0.25">
      <c r="A84" s="9" t="s">
        <v>5</v>
      </c>
      <c r="B84" s="9" t="str">
        <f t="shared" si="6"/>
        <v>Computer &amp; Electronic Products</v>
      </c>
      <c r="C84" s="9">
        <v>1</v>
      </c>
    </row>
    <row r="85" spans="1:3" x14ac:dyDescent="0.25">
      <c r="A85" s="9" t="s">
        <v>1</v>
      </c>
      <c r="B85" s="9" t="str">
        <f t="shared" si="6"/>
        <v>Textile Mills</v>
      </c>
      <c r="C85" s="9">
        <v>-4</v>
      </c>
    </row>
    <row r="86" spans="1:3" x14ac:dyDescent="0.25">
      <c r="A86" s="9" t="s">
        <v>40</v>
      </c>
      <c r="B86" s="9" t="str">
        <f t="shared" si="6"/>
        <v>Nonmetallic Mineral Products</v>
      </c>
      <c r="C86" s="9">
        <v>-3</v>
      </c>
    </row>
    <row r="87" spans="1:3" x14ac:dyDescent="0.25">
      <c r="A87" s="9" t="s">
        <v>37</v>
      </c>
      <c r="B87" s="9" t="str">
        <f t="shared" si="6"/>
        <v>Fabricated Metal Products</v>
      </c>
      <c r="C87" s="9">
        <v>-2</v>
      </c>
    </row>
    <row r="88" spans="1:3" x14ac:dyDescent="0.25">
      <c r="A88" s="9" t="s">
        <v>3</v>
      </c>
      <c r="B88" s="9" t="str">
        <f t="shared" si="6"/>
        <v>Food, Beverage &amp; Tobacco Products</v>
      </c>
      <c r="C88" s="9">
        <v>-1</v>
      </c>
    </row>
  </sheetData>
  <mergeCells count="7">
    <mergeCell ref="A77:C77"/>
    <mergeCell ref="A1:C1"/>
    <mergeCell ref="E1:F1"/>
    <mergeCell ref="A19:C19"/>
    <mergeCell ref="A33:C33"/>
    <mergeCell ref="A47:C47"/>
    <mergeCell ref="A64:C64"/>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89"/>
  <sheetViews>
    <sheetView topLeftCell="A64" workbookViewId="0">
      <selection activeCell="B76" sqref="B76:B89"/>
    </sheetView>
  </sheetViews>
  <sheetFormatPr defaultRowHeight="15" x14ac:dyDescent="0.25"/>
  <cols>
    <col min="1" max="1" width="45" bestFit="1" customWidth="1"/>
    <col min="2" max="2" width="44.5703125" bestFit="1" customWidth="1"/>
    <col min="5" max="5" width="44.5703125" bestFit="1" customWidth="1"/>
    <col min="6" max="6" width="110" bestFit="1" customWidth="1"/>
    <col min="8" max="8" width="120.140625" bestFit="1" customWidth="1"/>
  </cols>
  <sheetData>
    <row r="1" spans="1:8" x14ac:dyDescent="0.25">
      <c r="A1" s="180" t="s">
        <v>89</v>
      </c>
      <c r="B1" s="180"/>
      <c r="C1" s="180"/>
      <c r="E1" s="180" t="s">
        <v>134</v>
      </c>
      <c r="F1" s="180"/>
    </row>
    <row r="2" spans="1:8" x14ac:dyDescent="0.25">
      <c r="A2" s="9" t="s">
        <v>6</v>
      </c>
      <c r="B2" s="9" t="str">
        <f>TRIM(A2)</f>
        <v>Furniture &amp; Related Products</v>
      </c>
      <c r="C2" s="9">
        <v>11</v>
      </c>
      <c r="E2" s="1" t="s">
        <v>1</v>
      </c>
      <c r="F2" s="9" t="str">
        <f>VLOOKUP("*"&amp;E2,$H$2:$H$11,1,0)</f>
        <v>"Stable. Extra capacity available if more orders come in." Textile Mills</v>
      </c>
      <c r="H2" t="s">
        <v>167</v>
      </c>
    </row>
    <row r="3" spans="1:8" x14ac:dyDescent="0.25">
      <c r="A3" s="9" t="s">
        <v>45</v>
      </c>
      <c r="B3" s="9" t="str">
        <f t="shared" ref="B3:B16" si="0">TRIM(A3)</f>
        <v>Wood Products</v>
      </c>
      <c r="C3" s="9">
        <v>10</v>
      </c>
      <c r="E3" s="1" t="s">
        <v>2</v>
      </c>
      <c r="F3" s="9" t="str">
        <f t="shared" ref="F3:F19" si="1">VLOOKUP("*"&amp;E3,$H$2:$H$11,1,0)</f>
        <v>"Downturn in oil and gas markets impacting demand." Miscellaneous Manufacturing</v>
      </c>
      <c r="H3" t="s">
        <v>168</v>
      </c>
    </row>
    <row r="4" spans="1:8" x14ac:dyDescent="0.25">
      <c r="A4" s="9" t="s">
        <v>40</v>
      </c>
      <c r="B4" s="9" t="str">
        <f t="shared" si="0"/>
        <v>Nonmetallic Mineral Products</v>
      </c>
      <c r="C4" s="9">
        <v>9</v>
      </c>
      <c r="E4" s="1" t="s">
        <v>3</v>
      </c>
      <c r="F4" s="9" t="str">
        <f t="shared" si="1"/>
        <v>"Avian flu is having a huge effect on egg pricing and items manufactured with eggs." Food, Beverage &amp; Tobacco Products</v>
      </c>
      <c r="H4" t="s">
        <v>169</v>
      </c>
    </row>
    <row r="5" spans="1:8" x14ac:dyDescent="0.25">
      <c r="A5" s="9" t="s">
        <v>33</v>
      </c>
      <c r="B5" s="9" t="str">
        <f t="shared" si="0"/>
        <v>Miscellaneous Manufacturing</v>
      </c>
      <c r="C5" s="9">
        <v>8</v>
      </c>
      <c r="E5" s="1" t="s">
        <v>4</v>
      </c>
      <c r="F5" s="9" t="str">
        <f t="shared" si="1"/>
        <v>"Most prices are stable and business is stable." Nonmetallic Mineral Products</v>
      </c>
      <c r="H5" t="s">
        <v>170</v>
      </c>
    </row>
    <row r="6" spans="1:8" x14ac:dyDescent="0.25">
      <c r="A6" s="9" t="s">
        <v>30</v>
      </c>
      <c r="B6" s="9" t="str">
        <f t="shared" si="0"/>
        <v>Food, Beverage &amp; Tobacco Products</v>
      </c>
      <c r="C6" s="9">
        <v>7</v>
      </c>
      <c r="E6" s="1" t="s">
        <v>5</v>
      </c>
      <c r="F6" s="9" t="str">
        <f t="shared" si="1"/>
        <v>"Slight improvement in defense spending on future business." Computer &amp; Electronic Products</v>
      </c>
      <c r="H6" t="s">
        <v>171</v>
      </c>
    </row>
    <row r="7" spans="1:8" x14ac:dyDescent="0.25">
      <c r="A7" s="9" t="s">
        <v>31</v>
      </c>
      <c r="B7" s="9" t="str">
        <f t="shared" si="0"/>
        <v>Electrical Equipment, Appliances &amp; Components</v>
      </c>
      <c r="C7" s="9">
        <v>6</v>
      </c>
      <c r="E7" s="1" t="s">
        <v>6</v>
      </c>
      <c r="F7" s="9" t="s">
        <v>176</v>
      </c>
      <c r="H7" t="s">
        <v>172</v>
      </c>
    </row>
    <row r="8" spans="1:8" x14ac:dyDescent="0.25">
      <c r="A8" s="9" t="s">
        <v>35</v>
      </c>
      <c r="B8" s="9" t="str">
        <f t="shared" si="0"/>
        <v>Transportation Equipment</v>
      </c>
      <c r="C8" s="9">
        <v>5</v>
      </c>
      <c r="E8" s="1" t="s">
        <v>7</v>
      </c>
      <c r="F8" s="9" t="e">
        <f t="shared" si="1"/>
        <v>#N/A</v>
      </c>
      <c r="H8" t="s">
        <v>173</v>
      </c>
    </row>
    <row r="9" spans="1:8" x14ac:dyDescent="0.25">
      <c r="A9" s="9" t="s">
        <v>37</v>
      </c>
      <c r="B9" s="9" t="str">
        <f t="shared" si="0"/>
        <v>Fabricated Metal Products</v>
      </c>
      <c r="C9" s="9">
        <v>4</v>
      </c>
      <c r="E9" s="1" t="s">
        <v>8</v>
      </c>
      <c r="F9" s="9" t="e">
        <f t="shared" si="1"/>
        <v>#N/A</v>
      </c>
      <c r="H9" t="s">
        <v>174</v>
      </c>
    </row>
    <row r="10" spans="1:8" x14ac:dyDescent="0.25">
      <c r="A10" s="9" t="s">
        <v>36</v>
      </c>
      <c r="B10" s="9" t="str">
        <f t="shared" si="0"/>
        <v>Chemical Products</v>
      </c>
      <c r="C10" s="9">
        <v>3</v>
      </c>
      <c r="E10" s="1" t="s">
        <v>9</v>
      </c>
      <c r="F10" s="9" t="e">
        <f t="shared" si="1"/>
        <v>#N/A</v>
      </c>
      <c r="H10" t="s">
        <v>175</v>
      </c>
    </row>
    <row r="11" spans="1:8" x14ac:dyDescent="0.25">
      <c r="A11" s="9" t="s">
        <v>32</v>
      </c>
      <c r="B11" s="9" t="str">
        <f t="shared" si="0"/>
        <v>Paper Products</v>
      </c>
      <c r="C11" s="9">
        <v>2</v>
      </c>
      <c r="E11" s="1" t="s">
        <v>10</v>
      </c>
      <c r="F11" s="9" t="str">
        <f t="shared" si="1"/>
        <v>"Manufacturing business has improved slightly." Chemical Products</v>
      </c>
      <c r="H11" t="s">
        <v>176</v>
      </c>
    </row>
    <row r="12" spans="1:8" x14ac:dyDescent="0.25">
      <c r="A12" s="9" t="s">
        <v>5</v>
      </c>
      <c r="B12" s="9" t="str">
        <f t="shared" si="0"/>
        <v>Computer &amp; Electronic Products</v>
      </c>
      <c r="C12" s="9">
        <v>1</v>
      </c>
      <c r="E12" s="1" t="s">
        <v>11</v>
      </c>
      <c r="F12" s="9" t="str">
        <f t="shared" si="1"/>
        <v>"A bit slow. Sales down from last year." Machinery</v>
      </c>
    </row>
    <row r="13" spans="1:8" x14ac:dyDescent="0.25">
      <c r="A13" s="9" t="s">
        <v>9</v>
      </c>
      <c r="B13" s="9" t="str">
        <f t="shared" si="0"/>
        <v>Petroleum &amp; Coal Products</v>
      </c>
      <c r="C13" s="9">
        <v>-4</v>
      </c>
      <c r="E13" s="1" t="s">
        <v>12</v>
      </c>
      <c r="F13" s="9" t="str">
        <f t="shared" si="1"/>
        <v>"Automotive industry remains strong and is expected to stay that way through 2015." Fabricated Metal Products</v>
      </c>
    </row>
    <row r="14" spans="1:8" x14ac:dyDescent="0.25">
      <c r="A14" s="9" t="s">
        <v>29</v>
      </c>
      <c r="B14" s="9" t="str">
        <f t="shared" si="0"/>
        <v>Primary Metals</v>
      </c>
      <c r="C14" s="9">
        <v>-3</v>
      </c>
      <c r="E14" s="1" t="s">
        <v>13</v>
      </c>
      <c r="F14" s="9" t="e">
        <f t="shared" si="1"/>
        <v>#N/A</v>
      </c>
    </row>
    <row r="15" spans="1:8" x14ac:dyDescent="0.25">
      <c r="A15" s="9" t="s">
        <v>27</v>
      </c>
      <c r="B15" s="9" t="str">
        <f t="shared" si="0"/>
        <v>Plastics &amp; Rubber Products</v>
      </c>
      <c r="C15" s="9">
        <v>-2</v>
      </c>
      <c r="E15" s="1" t="s">
        <v>14</v>
      </c>
      <c r="F15" s="9" t="str">
        <f t="shared" si="1"/>
        <v>"Business continues to hold in the U.S., [but is] soft in Europe and in decline in Asia." Transportation Equipment</v>
      </c>
    </row>
    <row r="16" spans="1:8" x14ac:dyDescent="0.25">
      <c r="A16" s="9" t="s">
        <v>11</v>
      </c>
      <c r="B16" s="9" t="str">
        <f t="shared" si="0"/>
        <v>Machinery</v>
      </c>
      <c r="C16" s="9">
        <v>-1</v>
      </c>
      <c r="E16" s="1" t="s">
        <v>15</v>
      </c>
      <c r="F16" s="9" t="e">
        <f t="shared" si="1"/>
        <v>#N/A</v>
      </c>
    </row>
    <row r="17" spans="1:6" x14ac:dyDescent="0.25">
      <c r="E17" s="9" t="s">
        <v>16</v>
      </c>
      <c r="F17" s="9" t="e">
        <f t="shared" si="1"/>
        <v>#N/A</v>
      </c>
    </row>
    <row r="18" spans="1:6" x14ac:dyDescent="0.25">
      <c r="A18" s="180" t="s">
        <v>99</v>
      </c>
      <c r="B18" s="180"/>
      <c r="C18" s="180"/>
      <c r="E18" s="9" t="s">
        <v>17</v>
      </c>
      <c r="F18" s="9" t="e">
        <f t="shared" si="1"/>
        <v>#N/A</v>
      </c>
    </row>
    <row r="19" spans="1:6" x14ac:dyDescent="0.25">
      <c r="A19" s="9" t="s">
        <v>18</v>
      </c>
      <c r="B19" s="9" t="str">
        <f>TRIM(A19)</f>
        <v>Wood Products</v>
      </c>
      <c r="C19" s="9">
        <v>11</v>
      </c>
      <c r="E19" s="9" t="s">
        <v>18</v>
      </c>
      <c r="F19" s="9" t="e">
        <f t="shared" si="1"/>
        <v>#N/A</v>
      </c>
    </row>
    <row r="20" spans="1:6" x14ac:dyDescent="0.25">
      <c r="A20" s="9" t="s">
        <v>26</v>
      </c>
      <c r="B20" s="9" t="str">
        <f t="shared" ref="B20:B33" si="2">TRIM(A20)</f>
        <v>Furniture &amp; Related Products</v>
      </c>
      <c r="C20" s="9">
        <v>10</v>
      </c>
    </row>
    <row r="21" spans="1:6" x14ac:dyDescent="0.25">
      <c r="A21" s="9" t="s">
        <v>40</v>
      </c>
      <c r="B21" s="9" t="str">
        <f t="shared" si="2"/>
        <v>Nonmetallic Mineral Products</v>
      </c>
      <c r="C21" s="9">
        <v>9</v>
      </c>
    </row>
    <row r="22" spans="1:6" x14ac:dyDescent="0.25">
      <c r="A22" s="9" t="s">
        <v>33</v>
      </c>
      <c r="B22" s="9" t="str">
        <f t="shared" si="2"/>
        <v>Miscellaneous Manufacturing</v>
      </c>
      <c r="C22" s="9">
        <v>8</v>
      </c>
    </row>
    <row r="23" spans="1:6" x14ac:dyDescent="0.25">
      <c r="A23" s="9" t="s">
        <v>32</v>
      </c>
      <c r="B23" s="9" t="str">
        <f t="shared" si="2"/>
        <v>Paper Products</v>
      </c>
      <c r="C23" s="9">
        <v>7</v>
      </c>
    </row>
    <row r="24" spans="1:6" x14ac:dyDescent="0.25">
      <c r="A24" s="9" t="s">
        <v>34</v>
      </c>
      <c r="B24" s="9" t="str">
        <f t="shared" si="2"/>
        <v>Computer &amp; Electronic Products</v>
      </c>
      <c r="C24" s="9">
        <v>6</v>
      </c>
    </row>
    <row r="25" spans="1:6" x14ac:dyDescent="0.25">
      <c r="A25" s="9" t="s">
        <v>35</v>
      </c>
      <c r="B25" s="9" t="str">
        <f t="shared" si="2"/>
        <v>Transportation Equipment</v>
      </c>
      <c r="C25" s="9">
        <v>5</v>
      </c>
    </row>
    <row r="26" spans="1:6" x14ac:dyDescent="0.25">
      <c r="A26" s="9" t="s">
        <v>36</v>
      </c>
      <c r="B26" s="9" t="str">
        <f t="shared" si="2"/>
        <v>Chemical Products</v>
      </c>
      <c r="C26" s="9">
        <v>4</v>
      </c>
    </row>
    <row r="27" spans="1:6" x14ac:dyDescent="0.25">
      <c r="A27" s="9" t="s">
        <v>30</v>
      </c>
      <c r="B27" s="9" t="str">
        <f t="shared" si="2"/>
        <v>Food, Beverage &amp; Tobacco Products</v>
      </c>
      <c r="C27" s="9">
        <v>3</v>
      </c>
    </row>
    <row r="28" spans="1:6" x14ac:dyDescent="0.25">
      <c r="A28" s="9" t="s">
        <v>37</v>
      </c>
      <c r="B28" s="9" t="str">
        <f t="shared" si="2"/>
        <v>Fabricated Metal Products</v>
      </c>
      <c r="C28" s="9">
        <v>2</v>
      </c>
    </row>
    <row r="29" spans="1:6" x14ac:dyDescent="0.25">
      <c r="A29" s="9" t="s">
        <v>11</v>
      </c>
      <c r="B29" s="9" t="str">
        <f t="shared" si="2"/>
        <v>Machinery</v>
      </c>
      <c r="C29" s="9">
        <v>1</v>
      </c>
    </row>
    <row r="30" spans="1:6" x14ac:dyDescent="0.25">
      <c r="A30" s="9" t="s">
        <v>16</v>
      </c>
      <c r="B30" s="9" t="str">
        <f t="shared" si="2"/>
        <v>Primary Metals</v>
      </c>
      <c r="C30" s="9">
        <v>-4</v>
      </c>
    </row>
    <row r="31" spans="1:6" x14ac:dyDescent="0.25">
      <c r="A31" s="9" t="s">
        <v>38</v>
      </c>
      <c r="B31" s="9" t="str">
        <f t="shared" si="2"/>
        <v>Petroleum &amp; Coal Products</v>
      </c>
      <c r="C31" s="9">
        <v>-3</v>
      </c>
    </row>
    <row r="32" spans="1:6" x14ac:dyDescent="0.25">
      <c r="A32" s="9" t="s">
        <v>31</v>
      </c>
      <c r="B32" s="9" t="str">
        <f t="shared" si="2"/>
        <v>Electrical Equipment, Appliances &amp; Components</v>
      </c>
      <c r="C32" s="9">
        <v>-2</v>
      </c>
    </row>
    <row r="33" spans="1:3" x14ac:dyDescent="0.25">
      <c r="A33" s="9" t="s">
        <v>15</v>
      </c>
      <c r="B33" s="9" t="str">
        <f t="shared" si="2"/>
        <v>Plastics &amp; Rubber Products</v>
      </c>
      <c r="C33" s="9">
        <v>-1</v>
      </c>
    </row>
    <row r="35" spans="1:3" x14ac:dyDescent="0.25">
      <c r="A35" s="180" t="s">
        <v>91</v>
      </c>
      <c r="B35" s="180"/>
      <c r="C35" s="180"/>
    </row>
    <row r="36" spans="1:3" x14ac:dyDescent="0.25">
      <c r="A36" s="9" t="s">
        <v>6</v>
      </c>
      <c r="B36" s="9" t="str">
        <f>TRIM(A36)</f>
        <v>Furniture &amp; Related Products</v>
      </c>
      <c r="C36" s="9">
        <v>10</v>
      </c>
    </row>
    <row r="37" spans="1:3" x14ac:dyDescent="0.25">
      <c r="A37" s="9" t="s">
        <v>40</v>
      </c>
      <c r="B37" s="9" t="str">
        <f t="shared" ref="B37:B48" si="3">TRIM(A37)</f>
        <v>Nonmetallic Mineral Products</v>
      </c>
      <c r="C37" s="9">
        <v>9</v>
      </c>
    </row>
    <row r="38" spans="1:3" x14ac:dyDescent="0.25">
      <c r="A38" s="9" t="s">
        <v>32</v>
      </c>
      <c r="B38" s="9" t="str">
        <f t="shared" si="3"/>
        <v>Paper Products</v>
      </c>
      <c r="C38" s="9">
        <v>8</v>
      </c>
    </row>
    <row r="39" spans="1:3" x14ac:dyDescent="0.25">
      <c r="A39" s="9" t="s">
        <v>33</v>
      </c>
      <c r="B39" s="9" t="str">
        <f t="shared" si="3"/>
        <v>Miscellaneous Manufacturing</v>
      </c>
      <c r="C39" s="9">
        <v>7</v>
      </c>
    </row>
    <row r="40" spans="1:3" x14ac:dyDescent="0.25">
      <c r="A40" s="9" t="s">
        <v>34</v>
      </c>
      <c r="B40" s="9" t="str">
        <f t="shared" si="3"/>
        <v>Computer &amp; Electronic Products</v>
      </c>
      <c r="C40" s="9">
        <v>6</v>
      </c>
    </row>
    <row r="41" spans="1:3" x14ac:dyDescent="0.25">
      <c r="A41" s="9" t="s">
        <v>27</v>
      </c>
      <c r="B41" s="9" t="str">
        <f t="shared" si="3"/>
        <v>Plastics &amp; Rubber Products</v>
      </c>
      <c r="C41" s="9">
        <v>5</v>
      </c>
    </row>
    <row r="42" spans="1:3" x14ac:dyDescent="0.25">
      <c r="A42" s="9" t="s">
        <v>35</v>
      </c>
      <c r="B42" s="9" t="str">
        <f t="shared" si="3"/>
        <v>Transportation Equipment</v>
      </c>
      <c r="C42" s="9">
        <v>4</v>
      </c>
    </row>
    <row r="43" spans="1:3" x14ac:dyDescent="0.25">
      <c r="A43" s="9" t="s">
        <v>36</v>
      </c>
      <c r="B43" s="9" t="str">
        <f t="shared" si="3"/>
        <v>Chemical Products</v>
      </c>
      <c r="C43" s="9">
        <v>3</v>
      </c>
    </row>
    <row r="44" spans="1:3" x14ac:dyDescent="0.25">
      <c r="A44" s="9" t="s">
        <v>37</v>
      </c>
      <c r="B44" s="9" t="str">
        <f t="shared" si="3"/>
        <v>Fabricated Metal Products</v>
      </c>
      <c r="C44" s="9">
        <v>2</v>
      </c>
    </row>
    <row r="45" spans="1:3" x14ac:dyDescent="0.25">
      <c r="A45" s="9" t="s">
        <v>16</v>
      </c>
      <c r="B45" s="9" t="str">
        <f t="shared" si="3"/>
        <v>Primary Metals</v>
      </c>
      <c r="C45" s="9">
        <v>1</v>
      </c>
    </row>
    <row r="46" spans="1:3" x14ac:dyDescent="0.25">
      <c r="A46" s="9" t="s">
        <v>9</v>
      </c>
      <c r="B46" s="9" t="str">
        <f t="shared" si="3"/>
        <v>Petroleum &amp; Coal Products</v>
      </c>
      <c r="C46" s="9">
        <v>-3</v>
      </c>
    </row>
    <row r="47" spans="1:3" x14ac:dyDescent="0.25">
      <c r="A47" s="9" t="s">
        <v>28</v>
      </c>
      <c r="B47" s="9" t="str">
        <f t="shared" si="3"/>
        <v>Machinery</v>
      </c>
      <c r="C47" s="9">
        <v>-2</v>
      </c>
    </row>
    <row r="48" spans="1:3" x14ac:dyDescent="0.25">
      <c r="A48" s="9" t="s">
        <v>3</v>
      </c>
      <c r="B48" s="9" t="str">
        <f t="shared" si="3"/>
        <v>Food, Beverage &amp; Tobacco Products</v>
      </c>
      <c r="C48" s="9">
        <v>-1</v>
      </c>
    </row>
    <row r="50" spans="1:3" x14ac:dyDescent="0.25">
      <c r="A50" s="180" t="s">
        <v>92</v>
      </c>
      <c r="B50" s="180"/>
      <c r="C50" s="180"/>
    </row>
    <row r="51" spans="1:3" x14ac:dyDescent="0.25">
      <c r="A51" s="9" t="s">
        <v>1</v>
      </c>
      <c r="B51" s="9" t="str">
        <f>TRIM(A51)</f>
        <v>Textile Mills</v>
      </c>
      <c r="C51" s="9">
        <v>10</v>
      </c>
    </row>
    <row r="52" spans="1:3" x14ac:dyDescent="0.25">
      <c r="A52" s="9" t="s">
        <v>26</v>
      </c>
      <c r="B52" s="9" t="str">
        <f t="shared" ref="B52:B63" si="4">TRIM(A52)</f>
        <v>Furniture &amp; Related Products</v>
      </c>
      <c r="C52" s="9">
        <v>9</v>
      </c>
    </row>
    <row r="53" spans="1:3" x14ac:dyDescent="0.25">
      <c r="A53" s="9" t="s">
        <v>37</v>
      </c>
      <c r="B53" s="9" t="str">
        <f t="shared" si="4"/>
        <v>Fabricated Metal Products</v>
      </c>
      <c r="C53" s="9">
        <v>8</v>
      </c>
    </row>
    <row r="54" spans="1:3" x14ac:dyDescent="0.25">
      <c r="A54" s="9" t="s">
        <v>40</v>
      </c>
      <c r="B54" s="9" t="str">
        <f t="shared" si="4"/>
        <v>Nonmetallic Mineral Products</v>
      </c>
      <c r="C54" s="9">
        <v>7</v>
      </c>
    </row>
    <row r="55" spans="1:3" x14ac:dyDescent="0.25">
      <c r="A55" s="9" t="s">
        <v>31</v>
      </c>
      <c r="B55" s="9" t="str">
        <f t="shared" si="4"/>
        <v>Electrical Equipment, Appliances &amp; Components</v>
      </c>
      <c r="C55" s="9">
        <v>6</v>
      </c>
    </row>
    <row r="56" spans="1:3" x14ac:dyDescent="0.25">
      <c r="A56" s="9" t="s">
        <v>35</v>
      </c>
      <c r="B56" s="9" t="str">
        <f t="shared" si="4"/>
        <v>Transportation Equipment</v>
      </c>
      <c r="C56" s="9">
        <v>5</v>
      </c>
    </row>
    <row r="57" spans="1:3" x14ac:dyDescent="0.25">
      <c r="A57" s="9" t="s">
        <v>30</v>
      </c>
      <c r="B57" s="9" t="str">
        <f t="shared" si="4"/>
        <v>Food, Beverage &amp; Tobacco Products</v>
      </c>
      <c r="C57" s="9">
        <v>4</v>
      </c>
    </row>
    <row r="58" spans="1:3" x14ac:dyDescent="0.25">
      <c r="A58" s="9" t="s">
        <v>32</v>
      </c>
      <c r="B58" s="9" t="str">
        <f t="shared" si="4"/>
        <v>Paper Products</v>
      </c>
      <c r="C58" s="9">
        <v>3</v>
      </c>
    </row>
    <row r="59" spans="1:3" x14ac:dyDescent="0.25">
      <c r="A59" s="9" t="s">
        <v>36</v>
      </c>
      <c r="B59" s="9" t="str">
        <f t="shared" si="4"/>
        <v>Chemical Products</v>
      </c>
      <c r="C59" s="9">
        <v>2</v>
      </c>
    </row>
    <row r="60" spans="1:3" x14ac:dyDescent="0.25">
      <c r="A60" s="9" t="s">
        <v>16</v>
      </c>
      <c r="B60" s="9" t="str">
        <f t="shared" si="4"/>
        <v>Primary Metals</v>
      </c>
      <c r="C60" s="9">
        <v>1</v>
      </c>
    </row>
    <row r="61" spans="1:3" x14ac:dyDescent="0.25">
      <c r="A61" s="9" t="s">
        <v>17</v>
      </c>
      <c r="B61" s="9" t="str">
        <f t="shared" si="4"/>
        <v>Apparel, Leather &amp; Allied Products</v>
      </c>
      <c r="C61" s="9">
        <v>-3</v>
      </c>
    </row>
    <row r="62" spans="1:3" x14ac:dyDescent="0.25">
      <c r="A62" s="9" t="s">
        <v>28</v>
      </c>
      <c r="B62" s="9" t="str">
        <f t="shared" si="4"/>
        <v>Machinery</v>
      </c>
      <c r="C62" s="9">
        <v>-2</v>
      </c>
    </row>
    <row r="63" spans="1:3" x14ac:dyDescent="0.25">
      <c r="A63" s="9" t="s">
        <v>9</v>
      </c>
      <c r="B63" s="9" t="str">
        <f t="shared" si="4"/>
        <v>Petroleum &amp; Coal Products</v>
      </c>
      <c r="C63" s="9">
        <v>-1</v>
      </c>
    </row>
    <row r="65" spans="1:3" x14ac:dyDescent="0.25">
      <c r="A65" s="180" t="s">
        <v>94</v>
      </c>
      <c r="B65" s="180"/>
      <c r="C65" s="180"/>
    </row>
    <row r="66" spans="1:3" x14ac:dyDescent="0.25">
      <c r="A66" s="9" t="s">
        <v>3</v>
      </c>
      <c r="B66" s="9" t="str">
        <f>TRIM(A66)</f>
        <v>Food, Beverage &amp; Tobacco Products</v>
      </c>
      <c r="C66" s="9">
        <v>-2</v>
      </c>
    </row>
    <row r="67" spans="1:3" x14ac:dyDescent="0.25">
      <c r="A67" s="9" t="s">
        <v>12</v>
      </c>
      <c r="B67" s="9" t="str">
        <f t="shared" ref="B67:B73" si="5">TRIM(A67)</f>
        <v>Fabricated Metal Products</v>
      </c>
      <c r="C67" s="9">
        <v>-1</v>
      </c>
    </row>
    <row r="68" spans="1:3" x14ac:dyDescent="0.25">
      <c r="A68" s="9" t="s">
        <v>5</v>
      </c>
      <c r="B68" s="9" t="str">
        <f t="shared" si="5"/>
        <v>Computer &amp; Electronic Products</v>
      </c>
      <c r="C68" s="9">
        <v>6</v>
      </c>
    </row>
    <row r="69" spans="1:3" x14ac:dyDescent="0.25">
      <c r="A69" s="9" t="s">
        <v>33</v>
      </c>
      <c r="B69" s="9" t="str">
        <f t="shared" si="5"/>
        <v>Miscellaneous Manufacturing</v>
      </c>
      <c r="C69" s="9">
        <v>5</v>
      </c>
    </row>
    <row r="70" spans="1:3" x14ac:dyDescent="0.25">
      <c r="A70" s="9" t="s">
        <v>32</v>
      </c>
      <c r="B70" s="9" t="str">
        <f t="shared" si="5"/>
        <v>Paper Products</v>
      </c>
      <c r="C70" s="9">
        <v>4</v>
      </c>
    </row>
    <row r="71" spans="1:3" x14ac:dyDescent="0.25">
      <c r="A71" s="9" t="s">
        <v>35</v>
      </c>
      <c r="B71" s="9" t="str">
        <f t="shared" si="5"/>
        <v>Transportation Equipment</v>
      </c>
      <c r="C71" s="9">
        <v>3</v>
      </c>
    </row>
    <row r="72" spans="1:3" x14ac:dyDescent="0.25">
      <c r="A72" s="9" t="s">
        <v>28</v>
      </c>
      <c r="B72" s="9" t="str">
        <f t="shared" si="5"/>
        <v>Machinery</v>
      </c>
      <c r="C72" s="9">
        <v>2</v>
      </c>
    </row>
    <row r="73" spans="1:3" x14ac:dyDescent="0.25">
      <c r="A73" s="9" t="s">
        <v>10</v>
      </c>
      <c r="B73" s="9" t="str">
        <f t="shared" si="5"/>
        <v>Chemical Products</v>
      </c>
      <c r="C73" s="9">
        <v>1</v>
      </c>
    </row>
    <row r="75" spans="1:3" x14ac:dyDescent="0.25">
      <c r="A75" s="180" t="s">
        <v>95</v>
      </c>
      <c r="B75" s="180"/>
      <c r="C75" s="180"/>
    </row>
    <row r="76" spans="1:3" x14ac:dyDescent="0.25">
      <c r="A76" s="9" t="s">
        <v>17</v>
      </c>
      <c r="B76" s="9" t="str">
        <f>TRIM(A76)</f>
        <v>Apparel, Leather &amp; Allied Products</v>
      </c>
      <c r="C76" s="9">
        <v>10</v>
      </c>
    </row>
    <row r="77" spans="1:3" x14ac:dyDescent="0.25">
      <c r="A77" s="9" t="s">
        <v>31</v>
      </c>
      <c r="B77" s="9" t="str">
        <f t="shared" ref="B77:B89" si="6">TRIM(A77)</f>
        <v>Electrical Equipment, Appliances &amp; Components</v>
      </c>
      <c r="C77" s="9">
        <v>9</v>
      </c>
    </row>
    <row r="78" spans="1:3" x14ac:dyDescent="0.25">
      <c r="A78" s="9" t="s">
        <v>33</v>
      </c>
      <c r="B78" s="9" t="str">
        <f t="shared" si="6"/>
        <v>Miscellaneous Manufacturing</v>
      </c>
      <c r="C78" s="9">
        <v>8</v>
      </c>
    </row>
    <row r="79" spans="1:3" x14ac:dyDescent="0.25">
      <c r="A79" s="9" t="s">
        <v>26</v>
      </c>
      <c r="B79" s="9" t="str">
        <f t="shared" si="6"/>
        <v>Furniture &amp; Related Products</v>
      </c>
      <c r="C79" s="9">
        <v>7</v>
      </c>
    </row>
    <row r="80" spans="1:3" x14ac:dyDescent="0.25">
      <c r="A80" s="9" t="s">
        <v>30</v>
      </c>
      <c r="B80" s="9" t="str">
        <f t="shared" si="6"/>
        <v>Food, Beverage &amp; Tobacco Products</v>
      </c>
      <c r="C80" s="9">
        <v>6</v>
      </c>
    </row>
    <row r="81" spans="1:3" x14ac:dyDescent="0.25">
      <c r="A81" s="9" t="s">
        <v>28</v>
      </c>
      <c r="B81" s="9" t="str">
        <f t="shared" si="6"/>
        <v>Machinery</v>
      </c>
      <c r="C81" s="9">
        <v>5</v>
      </c>
    </row>
    <row r="82" spans="1:3" x14ac:dyDescent="0.25">
      <c r="A82" s="9" t="s">
        <v>34</v>
      </c>
      <c r="B82" s="9" t="str">
        <f t="shared" si="6"/>
        <v>Computer &amp; Electronic Products</v>
      </c>
      <c r="C82" s="9">
        <v>4</v>
      </c>
    </row>
    <row r="83" spans="1:3" x14ac:dyDescent="0.25">
      <c r="A83" s="9" t="s">
        <v>36</v>
      </c>
      <c r="B83" s="9" t="str">
        <f t="shared" si="6"/>
        <v>Chemical Products</v>
      </c>
      <c r="C83" s="9">
        <v>3</v>
      </c>
    </row>
    <row r="84" spans="1:3" x14ac:dyDescent="0.25">
      <c r="A84" s="9" t="s">
        <v>37</v>
      </c>
      <c r="B84" s="9" t="str">
        <f t="shared" si="6"/>
        <v>Fabricated Metal Products</v>
      </c>
      <c r="C84" s="9">
        <v>2</v>
      </c>
    </row>
    <row r="85" spans="1:3" x14ac:dyDescent="0.25">
      <c r="A85" s="9" t="s">
        <v>16</v>
      </c>
      <c r="B85" s="9" t="str">
        <f t="shared" si="6"/>
        <v>Primary Metals</v>
      </c>
      <c r="C85" s="9">
        <v>1</v>
      </c>
    </row>
    <row r="86" spans="1:3" x14ac:dyDescent="0.25">
      <c r="A86" s="9" t="s">
        <v>1</v>
      </c>
      <c r="B86" s="9" t="str">
        <f t="shared" si="6"/>
        <v>Textile Mills</v>
      </c>
      <c r="C86" s="9">
        <v>-4</v>
      </c>
    </row>
    <row r="87" spans="1:3" x14ac:dyDescent="0.25">
      <c r="A87" s="9" t="s">
        <v>40</v>
      </c>
      <c r="B87" s="9" t="str">
        <f t="shared" si="6"/>
        <v>Nonmetallic Mineral Products</v>
      </c>
      <c r="C87" s="9">
        <v>-3</v>
      </c>
    </row>
    <row r="88" spans="1:3" x14ac:dyDescent="0.25">
      <c r="A88" s="9" t="s">
        <v>32</v>
      </c>
      <c r="B88" s="9" t="str">
        <f t="shared" si="6"/>
        <v>Paper Products</v>
      </c>
      <c r="C88" s="9">
        <v>-2</v>
      </c>
    </row>
    <row r="89" spans="1:3" x14ac:dyDescent="0.25">
      <c r="A89" s="9" t="s">
        <v>15</v>
      </c>
      <c r="B89" s="9" t="str">
        <f t="shared" si="6"/>
        <v>Plastics &amp; Rubber Products</v>
      </c>
      <c r="C89" s="9">
        <v>-1</v>
      </c>
    </row>
  </sheetData>
  <mergeCells count="7">
    <mergeCell ref="A75:C75"/>
    <mergeCell ref="A1:C1"/>
    <mergeCell ref="E1:F1"/>
    <mergeCell ref="A18:C18"/>
    <mergeCell ref="A35:C35"/>
    <mergeCell ref="A50:C50"/>
    <mergeCell ref="A65:C65"/>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4"/>
  <sheetViews>
    <sheetView workbookViewId="0">
      <selection activeCell="H9" sqref="H9"/>
    </sheetView>
  </sheetViews>
  <sheetFormatPr defaultRowHeight="15" x14ac:dyDescent="0.25"/>
  <sheetData>
    <row r="1" spans="1:8" x14ac:dyDescent="0.25">
      <c r="A1" s="180" t="s">
        <v>89</v>
      </c>
      <c r="B1" s="180"/>
      <c r="C1" s="180"/>
    </row>
    <row r="4" spans="1:8" x14ac:dyDescent="0.25">
      <c r="A4" s="181" t="s">
        <v>177</v>
      </c>
      <c r="B4" s="181"/>
      <c r="C4" s="181"/>
      <c r="D4" s="181"/>
      <c r="E4" s="181"/>
      <c r="F4" s="181"/>
      <c r="G4" s="181"/>
      <c r="H4" s="181"/>
    </row>
  </sheetData>
  <mergeCells count="2">
    <mergeCell ref="A1:C1"/>
    <mergeCell ref="A4:H4"/>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88"/>
  <sheetViews>
    <sheetView topLeftCell="A64" workbookViewId="0">
      <selection activeCell="B78" sqref="B78:B88"/>
    </sheetView>
  </sheetViews>
  <sheetFormatPr defaultRowHeight="15" x14ac:dyDescent="0.25"/>
  <cols>
    <col min="1" max="1" width="45" bestFit="1" customWidth="1"/>
    <col min="2" max="2" width="44.5703125" bestFit="1" customWidth="1"/>
    <col min="5" max="5" width="44.5703125" bestFit="1" customWidth="1"/>
    <col min="6" max="6" width="204" bestFit="1" customWidth="1"/>
  </cols>
  <sheetData>
    <row r="1" spans="1:8" x14ac:dyDescent="0.25">
      <c r="A1" s="180" t="s">
        <v>89</v>
      </c>
      <c r="B1" s="180"/>
      <c r="C1" s="180"/>
      <c r="E1" s="180" t="s">
        <v>134</v>
      </c>
      <c r="F1" s="180"/>
    </row>
    <row r="2" spans="1:8" x14ac:dyDescent="0.25">
      <c r="A2" s="9" t="s">
        <v>1</v>
      </c>
      <c r="B2" s="9" t="str">
        <f>TRIM(A2)</f>
        <v>Textile Mills</v>
      </c>
      <c r="C2" s="9">
        <v>10</v>
      </c>
      <c r="E2" s="1" t="s">
        <v>1</v>
      </c>
      <c r="F2" s="9"/>
      <c r="H2" t="s">
        <v>178</v>
      </c>
    </row>
    <row r="3" spans="1:8" x14ac:dyDescent="0.25">
      <c r="A3" s="9" t="s">
        <v>26</v>
      </c>
      <c r="B3" s="9" t="str">
        <f t="shared" ref="B3:B17" si="0">TRIM(A3)</f>
        <v>Furniture &amp; Related Products</v>
      </c>
      <c r="C3" s="9">
        <v>9</v>
      </c>
      <c r="E3" s="1" t="s">
        <v>2</v>
      </c>
      <c r="F3" s="9" t="str">
        <f t="shared" ref="F3:F19" si="1">VLOOKUP("*"&amp;E3,$H$2:$H$11,1,0)</f>
        <v>"Raw metals price decreases will impact our business favorably." Miscellaneous Manufacturing</v>
      </c>
      <c r="H3" t="s">
        <v>179</v>
      </c>
    </row>
    <row r="4" spans="1:8" x14ac:dyDescent="0.25">
      <c r="A4" s="9" t="s">
        <v>32</v>
      </c>
      <c r="B4" s="9" t="str">
        <f t="shared" si="0"/>
        <v>Paper Products</v>
      </c>
      <c r="C4" s="9">
        <v>8</v>
      </c>
      <c r="E4" s="1" t="s">
        <v>3</v>
      </c>
      <c r="F4" s="9" t="str">
        <f t="shared" si="1"/>
        <v>"Falling crude oil prices are benefiting all resin based purchases as well as positively impacting fuel surcharges for inbound products." Food, Beverage &amp; Tobacco Products</v>
      </c>
      <c r="H4" t="s">
        <v>180</v>
      </c>
    </row>
    <row r="5" spans="1:8" x14ac:dyDescent="0.25">
      <c r="A5" s="9" t="s">
        <v>40</v>
      </c>
      <c r="B5" s="9" t="str">
        <f t="shared" si="0"/>
        <v>Nonmetallic Mineral Products</v>
      </c>
      <c r="C5" s="9">
        <v>7</v>
      </c>
      <c r="E5" s="1" t="s">
        <v>4</v>
      </c>
      <c r="F5" s="9"/>
      <c r="H5" t="s">
        <v>181</v>
      </c>
    </row>
    <row r="6" spans="1:8" x14ac:dyDescent="0.25">
      <c r="A6" s="9" t="s">
        <v>36</v>
      </c>
      <c r="B6" s="9" t="str">
        <f t="shared" si="0"/>
        <v>Chemical Products</v>
      </c>
      <c r="C6" s="9">
        <v>6</v>
      </c>
      <c r="E6" s="1" t="s">
        <v>5</v>
      </c>
      <c r="F6" s="9" t="str">
        <f t="shared" si="1"/>
        <v>"FX [Foreign Exchange] continues to be a challenge, especially in Europe. Overall though, the mood is fairly upbeat regarding H2 [second half of 2015] as we ramp up for a new product launch." Computer &amp; Electronic Products</v>
      </c>
      <c r="H6" t="s">
        <v>182</v>
      </c>
    </row>
    <row r="7" spans="1:8" x14ac:dyDescent="0.25">
      <c r="A7" s="9" t="s">
        <v>30</v>
      </c>
      <c r="B7" s="9" t="str">
        <f t="shared" si="0"/>
        <v>Food, Beverage &amp; Tobacco Products</v>
      </c>
      <c r="C7" s="9">
        <v>5</v>
      </c>
      <c r="E7" s="1" t="s">
        <v>6</v>
      </c>
      <c r="F7" s="9" t="s">
        <v>187</v>
      </c>
      <c r="H7" t="s">
        <v>183</v>
      </c>
    </row>
    <row r="8" spans="1:8" x14ac:dyDescent="0.25">
      <c r="A8" s="9" t="s">
        <v>33</v>
      </c>
      <c r="B8" s="9" t="str">
        <f t="shared" si="0"/>
        <v>Miscellaneous Manufacturing</v>
      </c>
      <c r="C8" s="9">
        <v>4</v>
      </c>
      <c r="E8" s="1" t="s">
        <v>7</v>
      </c>
      <c r="F8" s="9" t="str">
        <f t="shared" si="1"/>
        <v>"We are oversold." Paper Products</v>
      </c>
      <c r="H8" t="s">
        <v>184</v>
      </c>
    </row>
    <row r="9" spans="1:8" x14ac:dyDescent="0.25">
      <c r="A9" s="9" t="s">
        <v>37</v>
      </c>
      <c r="B9" s="9" t="str">
        <f t="shared" si="0"/>
        <v>Fabricated Metal Products</v>
      </c>
      <c r="C9" s="9">
        <v>3</v>
      </c>
      <c r="E9" s="1" t="s">
        <v>8</v>
      </c>
      <c r="F9" s="9"/>
      <c r="H9" t="s">
        <v>185</v>
      </c>
    </row>
    <row r="10" spans="1:8" x14ac:dyDescent="0.25">
      <c r="A10" s="9" t="s">
        <v>27</v>
      </c>
      <c r="B10" s="9" t="str">
        <f t="shared" si="0"/>
        <v>Plastics &amp; Rubber Products</v>
      </c>
      <c r="C10" s="9">
        <v>2</v>
      </c>
      <c r="E10" s="1" t="s">
        <v>9</v>
      </c>
      <c r="F10" s="9"/>
      <c r="H10" t="s">
        <v>186</v>
      </c>
    </row>
    <row r="11" spans="1:8" x14ac:dyDescent="0.25">
      <c r="A11" s="9" t="s">
        <v>11</v>
      </c>
      <c r="B11" s="9" t="str">
        <f t="shared" si="0"/>
        <v>Machinery</v>
      </c>
      <c r="C11" s="9">
        <v>1</v>
      </c>
      <c r="E11" s="1" t="s">
        <v>10</v>
      </c>
      <c r="F11" s="9" t="str">
        <f t="shared" si="1"/>
        <v>"Modest growth slightly ahead of GDP. Optimistic for the remainder of the year as we have little international exposure." Chemical Products</v>
      </c>
      <c r="H11" t="s">
        <v>187</v>
      </c>
    </row>
    <row r="12" spans="1:8" x14ac:dyDescent="0.25">
      <c r="A12" s="9" t="s">
        <v>17</v>
      </c>
      <c r="B12" s="9" t="str">
        <f t="shared" si="0"/>
        <v>Apparel, Leather &amp; Allied Products</v>
      </c>
      <c r="C12" s="9">
        <v>-6</v>
      </c>
      <c r="E12" s="1" t="s">
        <v>11</v>
      </c>
      <c r="F12" s="9" t="str">
        <f t="shared" si="1"/>
        <v>"Automotive companies are investing heavily in upgrading their equipment." Machinery</v>
      </c>
    </row>
    <row r="13" spans="1:8" x14ac:dyDescent="0.25">
      <c r="A13" s="9" t="s">
        <v>29</v>
      </c>
      <c r="B13" s="9" t="str">
        <f t="shared" si="0"/>
        <v>Primary Metals</v>
      </c>
      <c r="C13" s="9">
        <v>-5</v>
      </c>
      <c r="E13" s="1" t="s">
        <v>12</v>
      </c>
      <c r="F13" s="9" t="str">
        <f t="shared" si="1"/>
        <v>"Our business is good due to the increase in commercial construction." Fabricated Metal Products</v>
      </c>
    </row>
    <row r="14" spans="1:8" x14ac:dyDescent="0.25">
      <c r="A14" s="9" t="s">
        <v>31</v>
      </c>
      <c r="B14" s="9" t="str">
        <f t="shared" si="0"/>
        <v>Electrical Equipment, Appliances &amp; Components</v>
      </c>
      <c r="C14" s="9">
        <v>-4</v>
      </c>
      <c r="E14" s="1" t="s">
        <v>13</v>
      </c>
      <c r="F14" s="9"/>
    </row>
    <row r="15" spans="1:8" x14ac:dyDescent="0.25">
      <c r="A15" s="9" t="s">
        <v>38</v>
      </c>
      <c r="B15" s="9" t="str">
        <f t="shared" si="0"/>
        <v>Petroleum &amp; Coal Products</v>
      </c>
      <c r="C15" s="9">
        <v>-3</v>
      </c>
      <c r="E15" s="1" t="s">
        <v>14</v>
      </c>
      <c r="F15" s="9" t="str">
        <f t="shared" si="1"/>
        <v>"Business is still strong but has slowed slightly." Transportation Equipment</v>
      </c>
    </row>
    <row r="16" spans="1:8" x14ac:dyDescent="0.25">
      <c r="A16" s="9" t="s">
        <v>34</v>
      </c>
      <c r="B16" s="9" t="str">
        <f t="shared" si="0"/>
        <v>Computer &amp; Electronic Products</v>
      </c>
      <c r="C16" s="9">
        <v>-2</v>
      </c>
      <c r="E16" s="1" t="s">
        <v>15</v>
      </c>
      <c r="F16" s="9"/>
    </row>
    <row r="17" spans="1:6" x14ac:dyDescent="0.25">
      <c r="A17" s="9" t="s">
        <v>14</v>
      </c>
      <c r="B17" s="9" t="str">
        <f t="shared" si="0"/>
        <v>Transportation Equipment</v>
      </c>
      <c r="C17" s="9">
        <v>-1</v>
      </c>
      <c r="E17" s="9" t="s">
        <v>16</v>
      </c>
      <c r="F17" s="9"/>
    </row>
    <row r="18" spans="1:6" x14ac:dyDescent="0.25">
      <c r="E18" s="9" t="s">
        <v>17</v>
      </c>
      <c r="F18" s="9"/>
    </row>
    <row r="19" spans="1:6" x14ac:dyDescent="0.25">
      <c r="A19" s="180" t="s">
        <v>52</v>
      </c>
      <c r="B19" s="180"/>
      <c r="C19" s="180"/>
      <c r="E19" s="9" t="s">
        <v>18</v>
      </c>
      <c r="F19" s="9" t="str">
        <f t="shared" si="1"/>
        <v>"Business is guarded but steady. Margins are tight. Markets are very competitive. China is lackluster." Wood Products</v>
      </c>
    </row>
    <row r="20" spans="1:6" x14ac:dyDescent="0.25">
      <c r="A20" s="9" t="s">
        <v>1</v>
      </c>
      <c r="B20" s="9" t="str">
        <f>TRIM(A20)</f>
        <v>Textile Mills</v>
      </c>
      <c r="C20" s="9">
        <v>7</v>
      </c>
    </row>
    <row r="21" spans="1:6" x14ac:dyDescent="0.25">
      <c r="A21" s="9" t="s">
        <v>27</v>
      </c>
      <c r="B21" s="9" t="str">
        <f t="shared" ref="B21:B33" si="2">TRIM(A21)</f>
        <v>Plastics &amp; Rubber Products</v>
      </c>
      <c r="C21" s="9">
        <v>6</v>
      </c>
    </row>
    <row r="22" spans="1:6" x14ac:dyDescent="0.25">
      <c r="A22" s="9" t="s">
        <v>32</v>
      </c>
      <c r="B22" s="9" t="str">
        <f t="shared" si="2"/>
        <v>Paper Products</v>
      </c>
      <c r="C22" s="9">
        <v>5</v>
      </c>
    </row>
    <row r="23" spans="1:6" x14ac:dyDescent="0.25">
      <c r="A23" s="9" t="s">
        <v>36</v>
      </c>
      <c r="B23" s="9" t="str">
        <f t="shared" si="2"/>
        <v>Chemical Products</v>
      </c>
      <c r="C23" s="9">
        <v>4</v>
      </c>
    </row>
    <row r="24" spans="1:6" x14ac:dyDescent="0.25">
      <c r="A24" s="9" t="s">
        <v>30</v>
      </c>
      <c r="B24" s="9" t="str">
        <f t="shared" si="2"/>
        <v>Food, Beverage &amp; Tobacco Products</v>
      </c>
      <c r="C24" s="9">
        <v>3</v>
      </c>
    </row>
    <row r="25" spans="1:6" x14ac:dyDescent="0.25">
      <c r="A25" s="9" t="s">
        <v>33</v>
      </c>
      <c r="B25" s="9" t="str">
        <f t="shared" si="2"/>
        <v>Miscellaneous Manufacturing</v>
      </c>
      <c r="C25" s="9">
        <v>2</v>
      </c>
    </row>
    <row r="26" spans="1:6" x14ac:dyDescent="0.25">
      <c r="A26" s="9" t="s">
        <v>5</v>
      </c>
      <c r="B26" s="9" t="str">
        <f t="shared" si="2"/>
        <v>Computer &amp; Electronic Products</v>
      </c>
      <c r="C26" s="9">
        <v>1</v>
      </c>
    </row>
    <row r="27" spans="1:6" x14ac:dyDescent="0.25">
      <c r="A27" s="9" t="s">
        <v>18</v>
      </c>
      <c r="B27" s="9" t="str">
        <f t="shared" si="2"/>
        <v>Wood Products</v>
      </c>
      <c r="C27" s="9">
        <v>-7</v>
      </c>
    </row>
    <row r="28" spans="1:6" x14ac:dyDescent="0.25">
      <c r="A28" s="9" t="s">
        <v>49</v>
      </c>
      <c r="B28" s="9" t="str">
        <f t="shared" si="2"/>
        <v>Apparel, Leather &amp; Allied Products</v>
      </c>
      <c r="C28" s="9">
        <v>-6</v>
      </c>
    </row>
    <row r="29" spans="1:6" x14ac:dyDescent="0.25">
      <c r="A29" s="9" t="s">
        <v>31</v>
      </c>
      <c r="B29" s="9" t="str">
        <f t="shared" si="2"/>
        <v>Electrical Equipment, Appliances &amp; Components</v>
      </c>
      <c r="C29" s="9">
        <v>-5</v>
      </c>
    </row>
    <row r="30" spans="1:6" x14ac:dyDescent="0.25">
      <c r="A30" s="9" t="s">
        <v>29</v>
      </c>
      <c r="B30" s="9" t="str">
        <f t="shared" si="2"/>
        <v>Primary Metals</v>
      </c>
      <c r="C30" s="9">
        <v>-4</v>
      </c>
    </row>
    <row r="31" spans="1:6" x14ac:dyDescent="0.25">
      <c r="A31" s="9" t="s">
        <v>38</v>
      </c>
      <c r="B31" s="9" t="str">
        <f t="shared" si="2"/>
        <v>Petroleum &amp; Coal Products</v>
      </c>
      <c r="C31" s="9">
        <v>-3</v>
      </c>
    </row>
    <row r="32" spans="1:6" x14ac:dyDescent="0.25">
      <c r="A32" s="9" t="s">
        <v>28</v>
      </c>
      <c r="B32" s="9" t="str">
        <f t="shared" si="2"/>
        <v>Machinery</v>
      </c>
      <c r="C32" s="9">
        <v>-2</v>
      </c>
    </row>
    <row r="33" spans="1:3" x14ac:dyDescent="0.25">
      <c r="A33" s="9" t="s">
        <v>12</v>
      </c>
      <c r="B33" s="9" t="str">
        <f t="shared" si="2"/>
        <v>Fabricated Metal Products</v>
      </c>
      <c r="C33" s="9">
        <v>-1</v>
      </c>
    </row>
    <row r="35" spans="1:3" x14ac:dyDescent="0.25">
      <c r="A35" s="180" t="s">
        <v>91</v>
      </c>
      <c r="B35" s="180"/>
      <c r="C35" s="180"/>
    </row>
    <row r="36" spans="1:3" x14ac:dyDescent="0.25">
      <c r="A36" s="9" t="s">
        <v>1</v>
      </c>
      <c r="B36" s="9" t="str">
        <f>TRIM(A36)</f>
        <v>Textile Mills</v>
      </c>
      <c r="C36" s="9">
        <v>8</v>
      </c>
    </row>
    <row r="37" spans="1:3" x14ac:dyDescent="0.25">
      <c r="A37" s="9" t="s">
        <v>27</v>
      </c>
      <c r="B37" s="9" t="str">
        <f t="shared" ref="B37:B48" si="3">TRIM(A37)</f>
        <v>Plastics &amp; Rubber Products</v>
      </c>
      <c r="C37" s="9">
        <v>7</v>
      </c>
    </row>
    <row r="38" spans="1:3" x14ac:dyDescent="0.25">
      <c r="A38" s="9" t="s">
        <v>32</v>
      </c>
      <c r="B38" s="9" t="str">
        <f t="shared" si="3"/>
        <v>Paper Products</v>
      </c>
      <c r="C38" s="9">
        <v>6</v>
      </c>
    </row>
    <row r="39" spans="1:3" x14ac:dyDescent="0.25">
      <c r="A39" s="9" t="s">
        <v>33</v>
      </c>
      <c r="B39" s="9" t="str">
        <f t="shared" si="3"/>
        <v>Miscellaneous Manufacturing</v>
      </c>
      <c r="C39" s="9">
        <v>5</v>
      </c>
    </row>
    <row r="40" spans="1:3" x14ac:dyDescent="0.25">
      <c r="A40" s="9" t="s">
        <v>37</v>
      </c>
      <c r="B40" s="9" t="str">
        <f t="shared" si="3"/>
        <v>Fabricated Metal Products</v>
      </c>
      <c r="C40" s="9">
        <v>4</v>
      </c>
    </row>
    <row r="41" spans="1:3" x14ac:dyDescent="0.25">
      <c r="A41" s="9" t="s">
        <v>26</v>
      </c>
      <c r="B41" s="9" t="str">
        <f t="shared" si="3"/>
        <v>Furniture &amp; Related Products</v>
      </c>
      <c r="C41" s="9">
        <v>3</v>
      </c>
    </row>
    <row r="42" spans="1:3" x14ac:dyDescent="0.25">
      <c r="A42" s="9" t="s">
        <v>30</v>
      </c>
      <c r="B42" s="9" t="str">
        <f t="shared" si="3"/>
        <v>Food, Beverage &amp; Tobacco Products</v>
      </c>
      <c r="C42" s="9">
        <v>2</v>
      </c>
    </row>
    <row r="43" spans="1:3" x14ac:dyDescent="0.25">
      <c r="A43" s="9" t="s">
        <v>10</v>
      </c>
      <c r="B43" s="9" t="str">
        <f t="shared" si="3"/>
        <v>Chemical Products</v>
      </c>
      <c r="C43" s="9">
        <v>1</v>
      </c>
    </row>
    <row r="44" spans="1:3" x14ac:dyDescent="0.25">
      <c r="A44" s="9" t="s">
        <v>16</v>
      </c>
      <c r="B44" s="9" t="str">
        <f t="shared" si="3"/>
        <v>Primary Metals</v>
      </c>
      <c r="C44" s="9">
        <v>-5</v>
      </c>
    </row>
    <row r="45" spans="1:3" x14ac:dyDescent="0.25">
      <c r="A45" s="9" t="s">
        <v>31</v>
      </c>
      <c r="B45" s="9" t="str">
        <f t="shared" si="3"/>
        <v>Electrical Equipment, Appliances &amp; Components</v>
      </c>
      <c r="C45" s="9">
        <v>-4</v>
      </c>
    </row>
    <row r="46" spans="1:3" x14ac:dyDescent="0.25">
      <c r="A46" s="9" t="s">
        <v>28</v>
      </c>
      <c r="B46" s="9" t="str">
        <f t="shared" si="3"/>
        <v>Machinery</v>
      </c>
      <c r="C46" s="9">
        <v>-3</v>
      </c>
    </row>
    <row r="47" spans="1:3" x14ac:dyDescent="0.25">
      <c r="A47" s="9" t="s">
        <v>34</v>
      </c>
      <c r="B47" s="9" t="str">
        <f t="shared" si="3"/>
        <v>Computer &amp; Electronic Products</v>
      </c>
      <c r="C47" s="9">
        <v>-2</v>
      </c>
    </row>
    <row r="48" spans="1:3" x14ac:dyDescent="0.25">
      <c r="A48" s="9" t="s">
        <v>14</v>
      </c>
      <c r="B48" s="9" t="str">
        <f t="shared" si="3"/>
        <v>Transportation Equipment</v>
      </c>
      <c r="C48" s="9">
        <v>-1</v>
      </c>
    </row>
    <row r="50" spans="1:3" x14ac:dyDescent="0.25">
      <c r="A50" s="180" t="s">
        <v>92</v>
      </c>
      <c r="B50" s="180"/>
      <c r="C50" s="180"/>
    </row>
    <row r="51" spans="1:3" x14ac:dyDescent="0.25">
      <c r="A51" s="9" t="s">
        <v>4</v>
      </c>
      <c r="B51" s="9" t="str">
        <f>TRIM(A51)</f>
        <v>Nonmetallic Mineral Products</v>
      </c>
      <c r="C51" s="9">
        <v>6</v>
      </c>
    </row>
    <row r="52" spans="1:3" x14ac:dyDescent="0.25">
      <c r="A52" s="9" t="s">
        <v>32</v>
      </c>
      <c r="B52" s="9" t="str">
        <f t="shared" ref="B52:B64" si="4">TRIM(A52)</f>
        <v>Paper Products</v>
      </c>
      <c r="C52" s="9">
        <v>5</v>
      </c>
    </row>
    <row r="53" spans="1:3" x14ac:dyDescent="0.25">
      <c r="A53" s="9" t="s">
        <v>37</v>
      </c>
      <c r="B53" s="9" t="str">
        <f t="shared" si="4"/>
        <v>Fabricated Metal Products</v>
      </c>
      <c r="C53" s="9">
        <v>4</v>
      </c>
    </row>
    <row r="54" spans="1:3" x14ac:dyDescent="0.25">
      <c r="A54" s="9" t="s">
        <v>28</v>
      </c>
      <c r="B54" s="9" t="str">
        <f t="shared" si="4"/>
        <v>Machinery</v>
      </c>
      <c r="C54" s="9">
        <v>3</v>
      </c>
    </row>
    <row r="55" spans="1:3" x14ac:dyDescent="0.25">
      <c r="A55" s="9" t="s">
        <v>36</v>
      </c>
      <c r="B55" s="9" t="str">
        <f t="shared" si="4"/>
        <v>Chemical Products</v>
      </c>
      <c r="C55" s="9">
        <v>2</v>
      </c>
    </row>
    <row r="56" spans="1:3" x14ac:dyDescent="0.25">
      <c r="A56" s="9" t="s">
        <v>3</v>
      </c>
      <c r="B56" s="9" t="str">
        <f t="shared" si="4"/>
        <v>Food, Beverage &amp; Tobacco Products</v>
      </c>
      <c r="C56" s="9">
        <v>1</v>
      </c>
    </row>
    <row r="57" spans="1:3" x14ac:dyDescent="0.25">
      <c r="A57" s="9" t="s">
        <v>9</v>
      </c>
      <c r="B57" s="9" t="str">
        <f t="shared" si="4"/>
        <v>Petroleum &amp; Coal Products</v>
      </c>
      <c r="C57" s="9">
        <v>-8</v>
      </c>
    </row>
    <row r="58" spans="1:3" x14ac:dyDescent="0.25">
      <c r="A58" s="9" t="s">
        <v>49</v>
      </c>
      <c r="B58" s="9" t="str">
        <f t="shared" si="4"/>
        <v>Apparel, Leather &amp; Allied Products</v>
      </c>
      <c r="C58" s="9">
        <v>-7</v>
      </c>
    </row>
    <row r="59" spans="1:3" x14ac:dyDescent="0.25">
      <c r="A59" s="9" t="s">
        <v>31</v>
      </c>
      <c r="B59" s="9" t="str">
        <f t="shared" si="4"/>
        <v>Electrical Equipment, Appliances &amp; Components</v>
      </c>
      <c r="C59" s="9">
        <v>-6</v>
      </c>
    </row>
    <row r="60" spans="1:3" x14ac:dyDescent="0.25">
      <c r="A60" s="9" t="s">
        <v>29</v>
      </c>
      <c r="B60" s="9" t="str">
        <f t="shared" si="4"/>
        <v>Primary Metals</v>
      </c>
      <c r="C60" s="9">
        <v>-5</v>
      </c>
    </row>
    <row r="61" spans="1:3" x14ac:dyDescent="0.25">
      <c r="A61" s="9" t="s">
        <v>27</v>
      </c>
      <c r="B61" s="9" t="str">
        <f t="shared" si="4"/>
        <v>Plastics &amp; Rubber Products</v>
      </c>
      <c r="C61" s="9">
        <v>-4</v>
      </c>
    </row>
    <row r="62" spans="1:3" x14ac:dyDescent="0.25">
      <c r="A62" s="9" t="s">
        <v>34</v>
      </c>
      <c r="B62" s="9" t="str">
        <f t="shared" si="4"/>
        <v>Computer &amp; Electronic Products</v>
      </c>
      <c r="C62" s="9">
        <v>-3</v>
      </c>
    </row>
    <row r="63" spans="1:3" x14ac:dyDescent="0.25">
      <c r="A63" s="9" t="s">
        <v>33</v>
      </c>
      <c r="B63" s="9" t="str">
        <f t="shared" si="4"/>
        <v>Miscellaneous Manufacturing</v>
      </c>
      <c r="C63" s="9">
        <v>-2</v>
      </c>
    </row>
    <row r="64" spans="1:3" x14ac:dyDescent="0.25">
      <c r="A64" s="9" t="s">
        <v>14</v>
      </c>
      <c r="B64" s="9" t="str">
        <f t="shared" si="4"/>
        <v>Transportation Equipment</v>
      </c>
      <c r="C64" s="9">
        <v>-1</v>
      </c>
    </row>
    <row r="66" spans="1:3" x14ac:dyDescent="0.25">
      <c r="A66" s="180" t="s">
        <v>94</v>
      </c>
      <c r="B66" s="180"/>
      <c r="C66" s="180"/>
    </row>
    <row r="67" spans="1:3" x14ac:dyDescent="0.25">
      <c r="A67" s="9" t="s">
        <v>2</v>
      </c>
      <c r="B67" s="9" t="str">
        <f>TRIM(A67)</f>
        <v>Miscellaneous Manufacturing</v>
      </c>
      <c r="C67" s="9">
        <v>-4</v>
      </c>
    </row>
    <row r="68" spans="1:3" x14ac:dyDescent="0.25">
      <c r="A68" s="9" t="s">
        <v>30</v>
      </c>
      <c r="B68" s="9" t="str">
        <f t="shared" ref="B68:B75" si="5">TRIM(A68)</f>
        <v>Food, Beverage &amp; Tobacco Products</v>
      </c>
      <c r="C68" s="9">
        <v>-3</v>
      </c>
    </row>
    <row r="69" spans="1:3" x14ac:dyDescent="0.25">
      <c r="A69" s="9" t="s">
        <v>28</v>
      </c>
      <c r="B69" s="9" t="str">
        <f t="shared" si="5"/>
        <v>Machinery</v>
      </c>
      <c r="C69" s="9">
        <v>-2</v>
      </c>
    </row>
    <row r="70" spans="1:3" x14ac:dyDescent="0.25">
      <c r="A70" s="9" t="s">
        <v>14</v>
      </c>
      <c r="B70" s="9" t="str">
        <f t="shared" si="5"/>
        <v>Transportation Equipment</v>
      </c>
      <c r="C70" s="9">
        <v>-1</v>
      </c>
    </row>
    <row r="71" spans="1:3" x14ac:dyDescent="0.25">
      <c r="A71" s="9" t="s">
        <v>9</v>
      </c>
      <c r="B71" s="9" t="str">
        <f t="shared" si="5"/>
        <v>Petroleum &amp; Coal Products</v>
      </c>
      <c r="C71" s="9">
        <v>5</v>
      </c>
    </row>
    <row r="72" spans="1:3" x14ac:dyDescent="0.25">
      <c r="A72" s="9" t="s">
        <v>27</v>
      </c>
      <c r="B72" s="9" t="str">
        <f t="shared" si="5"/>
        <v>Plastics &amp; Rubber Products</v>
      </c>
      <c r="C72" s="9">
        <v>4</v>
      </c>
    </row>
    <row r="73" spans="1:3" x14ac:dyDescent="0.25">
      <c r="A73" s="9" t="s">
        <v>32</v>
      </c>
      <c r="B73" s="9" t="str">
        <f t="shared" si="5"/>
        <v>Paper Products</v>
      </c>
      <c r="C73" s="9">
        <v>3</v>
      </c>
    </row>
    <row r="74" spans="1:3" x14ac:dyDescent="0.25">
      <c r="A74" s="9" t="s">
        <v>34</v>
      </c>
      <c r="B74" s="9" t="str">
        <f t="shared" si="5"/>
        <v>Computer &amp; Electronic Products</v>
      </c>
      <c r="C74" s="9">
        <v>2</v>
      </c>
    </row>
    <row r="75" spans="1:3" x14ac:dyDescent="0.25">
      <c r="A75" s="9" t="s">
        <v>10</v>
      </c>
      <c r="B75" s="9" t="str">
        <f t="shared" si="5"/>
        <v>Chemical Products</v>
      </c>
      <c r="C75" s="9">
        <v>1</v>
      </c>
    </row>
    <row r="77" spans="1:3" x14ac:dyDescent="0.25">
      <c r="A77" s="180" t="s">
        <v>95</v>
      </c>
      <c r="B77" s="180"/>
      <c r="C77" s="180"/>
    </row>
    <row r="78" spans="1:3" x14ac:dyDescent="0.25">
      <c r="A78" s="9" t="s">
        <v>12</v>
      </c>
      <c r="B78" s="9" t="str">
        <f>TRIM(A78)</f>
        <v>Fabricated Metal Products</v>
      </c>
      <c r="C78" s="9">
        <v>8</v>
      </c>
    </row>
    <row r="79" spans="1:3" x14ac:dyDescent="0.25">
      <c r="A79" s="9" t="s">
        <v>26</v>
      </c>
      <c r="B79" s="9" t="str">
        <f t="shared" ref="B79:B88" si="6">TRIM(A79)</f>
        <v>Furniture &amp; Related Products</v>
      </c>
      <c r="C79" s="9">
        <v>7</v>
      </c>
    </row>
    <row r="80" spans="1:3" x14ac:dyDescent="0.25">
      <c r="A80" s="9" t="s">
        <v>29</v>
      </c>
      <c r="B80" s="9" t="str">
        <f t="shared" si="6"/>
        <v>Primary Metals</v>
      </c>
      <c r="C80" s="9">
        <v>6</v>
      </c>
    </row>
    <row r="81" spans="1:3" x14ac:dyDescent="0.25">
      <c r="A81" s="9" t="s">
        <v>30</v>
      </c>
      <c r="B81" s="9" t="str">
        <f t="shared" si="6"/>
        <v>Food, Beverage &amp; Tobacco Products</v>
      </c>
      <c r="C81" s="9">
        <v>5</v>
      </c>
    </row>
    <row r="82" spans="1:3" x14ac:dyDescent="0.25">
      <c r="A82" s="9" t="s">
        <v>34</v>
      </c>
      <c r="B82" s="9" t="str">
        <f t="shared" si="6"/>
        <v>Computer &amp; Electronic Products</v>
      </c>
      <c r="C82" s="9">
        <v>4</v>
      </c>
    </row>
    <row r="83" spans="1:3" x14ac:dyDescent="0.25">
      <c r="A83" s="9" t="s">
        <v>28</v>
      </c>
      <c r="B83" s="9" t="str">
        <f t="shared" si="6"/>
        <v>Machinery</v>
      </c>
      <c r="C83" s="9">
        <v>3</v>
      </c>
    </row>
    <row r="84" spans="1:3" x14ac:dyDescent="0.25">
      <c r="A84" s="9" t="s">
        <v>35</v>
      </c>
      <c r="B84" s="9" t="str">
        <f t="shared" si="6"/>
        <v>Transportation Equipment</v>
      </c>
      <c r="C84" s="9">
        <v>2</v>
      </c>
    </row>
    <row r="85" spans="1:3" x14ac:dyDescent="0.25">
      <c r="A85" s="9" t="s">
        <v>2</v>
      </c>
      <c r="B85" s="9" t="str">
        <f t="shared" si="6"/>
        <v>Miscellaneous Manufacturing</v>
      </c>
      <c r="C85" s="9">
        <v>1</v>
      </c>
    </row>
    <row r="86" spans="1:3" x14ac:dyDescent="0.25">
      <c r="A86" s="9" t="s">
        <v>7</v>
      </c>
      <c r="B86" s="9" t="str">
        <f t="shared" si="6"/>
        <v>Paper Products</v>
      </c>
      <c r="C86" s="9">
        <v>-3</v>
      </c>
    </row>
    <row r="87" spans="1:3" x14ac:dyDescent="0.25">
      <c r="A87" s="9" t="s">
        <v>36</v>
      </c>
      <c r="B87" s="9" t="str">
        <f t="shared" si="6"/>
        <v>Chemical Products</v>
      </c>
      <c r="C87" s="9">
        <v>-2</v>
      </c>
    </row>
    <row r="88" spans="1:3" x14ac:dyDescent="0.25">
      <c r="A88" s="9" t="s">
        <v>4</v>
      </c>
      <c r="B88" s="9" t="str">
        <f t="shared" si="6"/>
        <v>Nonmetallic Mineral Products</v>
      </c>
      <c r="C88" s="9">
        <v>-1</v>
      </c>
    </row>
  </sheetData>
  <mergeCells count="7">
    <mergeCell ref="A77:C77"/>
    <mergeCell ref="A1:C1"/>
    <mergeCell ref="E1:F1"/>
    <mergeCell ref="A19:C19"/>
    <mergeCell ref="A35:C35"/>
    <mergeCell ref="A50:C50"/>
    <mergeCell ref="A66:C66"/>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104"/>
  <sheetViews>
    <sheetView topLeftCell="A76" workbookViewId="0">
      <selection activeCell="A112" sqref="A112"/>
    </sheetView>
  </sheetViews>
  <sheetFormatPr defaultRowHeight="15" x14ac:dyDescent="0.25"/>
  <cols>
    <col min="1" max="1" width="45" bestFit="1" customWidth="1"/>
    <col min="2" max="2" width="44.5703125" bestFit="1" customWidth="1"/>
    <col min="4" max="6" width="10" customWidth="1"/>
    <col min="7" max="7" width="45" bestFit="1" customWidth="1"/>
    <col min="8" max="8" width="147.5703125" customWidth="1"/>
  </cols>
  <sheetData>
    <row r="1" spans="1:9" x14ac:dyDescent="0.25">
      <c r="A1" s="180" t="s">
        <v>448</v>
      </c>
      <c r="B1" s="180"/>
      <c r="C1" s="180"/>
      <c r="G1" s="36"/>
      <c r="H1" s="37" t="s">
        <v>134</v>
      </c>
    </row>
    <row r="2" spans="1:9" x14ac:dyDescent="0.25">
      <c r="A2" s="9" t="s">
        <v>8</v>
      </c>
      <c r="B2" s="9" t="str">
        <f>TRIM(A2)</f>
        <v>Printing &amp; Related Support Activities</v>
      </c>
      <c r="C2" s="9">
        <v>7</v>
      </c>
      <c r="G2" s="9" t="s">
        <v>8</v>
      </c>
      <c r="H2" s="9"/>
      <c r="I2" t="s">
        <v>449</v>
      </c>
    </row>
    <row r="3" spans="1:9" x14ac:dyDescent="0.25">
      <c r="A3" s="9" t="s">
        <v>39</v>
      </c>
      <c r="B3" s="9" t="str">
        <f t="shared" ref="B3:B19" si="0">TRIM(A3)</f>
        <v>Textile Mills</v>
      </c>
      <c r="C3" s="9">
        <v>6</v>
      </c>
      <c r="G3" s="9" t="s">
        <v>39</v>
      </c>
      <c r="H3" s="9"/>
      <c r="I3" t="s">
        <v>450</v>
      </c>
    </row>
    <row r="4" spans="1:9" x14ac:dyDescent="0.25">
      <c r="A4" s="9" t="s">
        <v>26</v>
      </c>
      <c r="B4" s="9" t="str">
        <f t="shared" si="0"/>
        <v>Furniture &amp; Related Products</v>
      </c>
      <c r="C4" s="9">
        <v>5</v>
      </c>
      <c r="G4" s="9" t="s">
        <v>26</v>
      </c>
      <c r="H4" s="9" t="str">
        <f>VLOOKUP("*"&amp;G4,$I$2:$I$11,1,0)</f>
        <v>"Business is picking up." Furniture &amp; Related Products</v>
      </c>
      <c r="I4" t="s">
        <v>451</v>
      </c>
    </row>
    <row r="5" spans="1:9" x14ac:dyDescent="0.25">
      <c r="A5" s="9" t="s">
        <v>30</v>
      </c>
      <c r="B5" s="9" t="str">
        <f t="shared" si="0"/>
        <v>Food, Beverage &amp; Tobacco Products</v>
      </c>
      <c r="C5" s="9">
        <v>4</v>
      </c>
      <c r="G5" s="9" t="s">
        <v>30</v>
      </c>
      <c r="H5" s="9" t="str">
        <f>VLOOKUP("*"&amp;G5,$I$2:$I$11,1,0)</f>
        <v>"Concern for AI [Avian Influenza] for poultry when bird migration begins." Food, Beverage &amp; Tobacco Products</v>
      </c>
      <c r="I5" t="s">
        <v>452</v>
      </c>
    </row>
    <row r="6" spans="1:9" x14ac:dyDescent="0.25">
      <c r="A6" s="9" t="s">
        <v>33</v>
      </c>
      <c r="B6" s="9" t="str">
        <f t="shared" si="0"/>
        <v>Miscellaneous Manufacturing</v>
      </c>
      <c r="C6" s="9">
        <v>3</v>
      </c>
      <c r="G6" s="9" t="s">
        <v>33</v>
      </c>
      <c r="H6" s="9"/>
      <c r="I6" t="s">
        <v>453</v>
      </c>
    </row>
    <row r="7" spans="1:9" x14ac:dyDescent="0.25">
      <c r="A7" s="9" t="s">
        <v>32</v>
      </c>
      <c r="B7" s="9" t="str">
        <f t="shared" si="0"/>
        <v>Paper Products</v>
      </c>
      <c r="C7" s="9">
        <v>2</v>
      </c>
      <c r="G7" s="9" t="s">
        <v>32</v>
      </c>
      <c r="H7" s="9"/>
      <c r="I7" t="s">
        <v>454</v>
      </c>
    </row>
    <row r="8" spans="1:9" x14ac:dyDescent="0.25">
      <c r="A8" s="9" t="s">
        <v>40</v>
      </c>
      <c r="B8" s="9" t="str">
        <f t="shared" si="0"/>
        <v>Nonmetallic Mineral Products</v>
      </c>
      <c r="C8" s="9">
        <v>1</v>
      </c>
      <c r="G8" s="9" t="s">
        <v>40</v>
      </c>
      <c r="H8" s="9" t="str">
        <f>VLOOKUP("*"&amp;G8,$I$2:$I$11,1,0)</f>
        <v>"The orders from customers seem to be slowing a bit from the first part of the year. We have promises but not actual Purchase Order numbers." Nonmetallic Mineral Products</v>
      </c>
      <c r="I8" t="s">
        <v>455</v>
      </c>
    </row>
    <row r="9" spans="1:9" x14ac:dyDescent="0.25">
      <c r="A9" s="9" t="s">
        <v>16</v>
      </c>
      <c r="B9" s="9" t="str">
        <f t="shared" si="0"/>
        <v>Primary Metals</v>
      </c>
      <c r="C9" s="9">
        <v>-11</v>
      </c>
      <c r="G9" s="9" t="s">
        <v>16</v>
      </c>
      <c r="H9" s="9" t="str">
        <f>VLOOKUP("*"&amp;G9,$I$2:$I$11,1,0)</f>
        <v>"Continue to feel impact of oil and gas market slowdown. Aerospace demand has also been slower than expected. Consumer Electronics not robust." Primary Metals</v>
      </c>
      <c r="I9" t="s">
        <v>456</v>
      </c>
    </row>
    <row r="10" spans="1:9" x14ac:dyDescent="0.25">
      <c r="A10" s="9" t="s">
        <v>49</v>
      </c>
      <c r="B10" s="9" t="str">
        <f t="shared" si="0"/>
        <v>Apparel, Leather &amp; Allied Products</v>
      </c>
      <c r="C10" s="9">
        <v>-10</v>
      </c>
      <c r="G10" s="9" t="s">
        <v>49</v>
      </c>
      <c r="H10" s="9"/>
      <c r="I10" t="s">
        <v>457</v>
      </c>
    </row>
    <row r="11" spans="1:9" x14ac:dyDescent="0.25">
      <c r="A11" s="9" t="s">
        <v>38</v>
      </c>
      <c r="B11" s="9" t="str">
        <f t="shared" si="0"/>
        <v>Petroleum &amp; Coal Products</v>
      </c>
      <c r="C11" s="9">
        <v>-9</v>
      </c>
      <c r="G11" s="9" t="s">
        <v>38</v>
      </c>
      <c r="H11" s="9" t="str">
        <f>VLOOKUP("*"&amp;G11,$I$2:$I$11,1,0)</f>
        <v>"Revenues and profits in our industry continue to [be] impacted by low crude and gas prices." Petroleum &amp; Coal Products</v>
      </c>
      <c r="I11" t="s">
        <v>458</v>
      </c>
    </row>
    <row r="12" spans="1:9" x14ac:dyDescent="0.25">
      <c r="A12" s="9" t="s">
        <v>45</v>
      </c>
      <c r="B12" s="9" t="str">
        <f t="shared" si="0"/>
        <v>Wood Products</v>
      </c>
      <c r="C12" s="9">
        <v>-8</v>
      </c>
      <c r="G12" s="9" t="s">
        <v>45</v>
      </c>
      <c r="H12" s="9"/>
    </row>
    <row r="13" spans="1:9" x14ac:dyDescent="0.25">
      <c r="A13" s="9" t="s">
        <v>31</v>
      </c>
      <c r="B13" s="9" t="str">
        <f t="shared" si="0"/>
        <v>Electrical Equipment, Appliances &amp; Components</v>
      </c>
      <c r="C13" s="9">
        <v>-7</v>
      </c>
      <c r="G13" s="9" t="s">
        <v>31</v>
      </c>
      <c r="H13" s="9" t="str">
        <f>VLOOKUP("*"&amp;G13,$I$2:$I$11,1,0)</f>
        <v>"Sales revenue and profitability improving slowly. Getting close to 2015 budget/sales plan. Not seeing consistent trends up or down." Electrical Equipment, Appliances &amp; Components</v>
      </c>
    </row>
    <row r="14" spans="1:9" x14ac:dyDescent="0.25">
      <c r="A14" s="9" t="s">
        <v>28</v>
      </c>
      <c r="B14" s="9" t="str">
        <f t="shared" si="0"/>
        <v>Machinery</v>
      </c>
      <c r="C14" s="9">
        <v>-6</v>
      </c>
      <c r="G14" s="9" t="s">
        <v>28</v>
      </c>
      <c r="H14" s="9"/>
    </row>
    <row r="15" spans="1:9" x14ac:dyDescent="0.25">
      <c r="A15" s="9" t="s">
        <v>34</v>
      </c>
      <c r="B15" s="9" t="str">
        <f t="shared" si="0"/>
        <v>Computer &amp; Electronic Products</v>
      </c>
      <c r="C15" s="9">
        <v>-5</v>
      </c>
      <c r="G15" s="9" t="s">
        <v>34</v>
      </c>
      <c r="H15" s="9" t="str">
        <f>VLOOKUP("*"&amp;G15,$I$2:$I$11,1,0)</f>
        <v>"High value of dollar is affecting global procurement pricing." Computer &amp; Electronic Products</v>
      </c>
    </row>
    <row r="16" spans="1:9" x14ac:dyDescent="0.25">
      <c r="A16" s="9" t="s">
        <v>37</v>
      </c>
      <c r="B16" s="9" t="str">
        <f t="shared" si="0"/>
        <v>Fabricated Metal Products</v>
      </c>
      <c r="C16" s="9">
        <v>-4</v>
      </c>
      <c r="G16" s="9" t="s">
        <v>37</v>
      </c>
      <c r="H16" s="9" t="str">
        <f>VLOOKUP("*"&amp;G16,$I$2:$I$11,1,0)</f>
        <v>"Concerns about China downturn and its effect on our consumer confidence." Fabricated Metal Products</v>
      </c>
    </row>
    <row r="17" spans="1:8" x14ac:dyDescent="0.25">
      <c r="A17" s="9" t="s">
        <v>27</v>
      </c>
      <c r="B17" s="9" t="str">
        <f t="shared" si="0"/>
        <v>Plastics &amp; Rubber Products</v>
      </c>
      <c r="C17" s="9">
        <v>-3</v>
      </c>
      <c r="G17" s="9" t="s">
        <v>27</v>
      </c>
      <c r="H17" s="9"/>
    </row>
    <row r="18" spans="1:8" x14ac:dyDescent="0.25">
      <c r="A18" s="9" t="s">
        <v>35</v>
      </c>
      <c r="B18" s="9" t="str">
        <f t="shared" si="0"/>
        <v>Transportation Equipment</v>
      </c>
      <c r="C18" s="9">
        <v>-2</v>
      </c>
      <c r="G18" s="9" t="s">
        <v>35</v>
      </c>
      <c r="H18" s="9" t="str">
        <f>VLOOKUP("*"&amp;G18,$I$2:$I$11,1,0)</f>
        <v>"Overall business is slowing. Consumers are nervous. Not sure what is coming next." Transportation Equipment</v>
      </c>
    </row>
    <row r="19" spans="1:8" x14ac:dyDescent="0.25">
      <c r="A19" s="9" t="s">
        <v>10</v>
      </c>
      <c r="B19" s="9" t="str">
        <f t="shared" si="0"/>
        <v>Chemical Products</v>
      </c>
      <c r="C19" s="9">
        <v>-1</v>
      </c>
      <c r="G19" s="9" t="s">
        <v>10</v>
      </c>
      <c r="H19" s="9" t="str">
        <f>VLOOKUP("*"&amp;G19,$I$2:$I$11,1,0)</f>
        <v>"North American business steady. International business trending bearish." Chemical Products</v>
      </c>
    </row>
    <row r="21" spans="1:8" x14ac:dyDescent="0.25">
      <c r="A21" s="180" t="s">
        <v>52</v>
      </c>
      <c r="B21" s="180"/>
      <c r="C21" s="180"/>
    </row>
    <row r="22" spans="1:8" x14ac:dyDescent="0.25">
      <c r="A22" s="9" t="s">
        <v>8</v>
      </c>
      <c r="B22" s="9" t="str">
        <f>TRIM(A22)</f>
        <v>Printing &amp; Related Support Activities</v>
      </c>
      <c r="C22" s="9">
        <v>7</v>
      </c>
    </row>
    <row r="23" spans="1:8" x14ac:dyDescent="0.25">
      <c r="A23" s="9" t="s">
        <v>39</v>
      </c>
      <c r="B23" s="9" t="str">
        <f t="shared" ref="B23:B37" si="1">TRIM(A23)</f>
        <v>Textile Mills</v>
      </c>
      <c r="C23" s="9">
        <v>6</v>
      </c>
    </row>
    <row r="24" spans="1:8" x14ac:dyDescent="0.25">
      <c r="A24" s="9" t="s">
        <v>26</v>
      </c>
      <c r="B24" s="9" t="str">
        <f t="shared" si="1"/>
        <v>Furniture &amp; Related Products</v>
      </c>
      <c r="C24" s="9">
        <v>5</v>
      </c>
    </row>
    <row r="25" spans="1:8" x14ac:dyDescent="0.25">
      <c r="A25" s="9" t="s">
        <v>30</v>
      </c>
      <c r="B25" s="9" t="str">
        <f t="shared" si="1"/>
        <v>Food, Beverage &amp; Tobacco Products</v>
      </c>
      <c r="C25" s="9">
        <v>4</v>
      </c>
    </row>
    <row r="26" spans="1:8" x14ac:dyDescent="0.25">
      <c r="A26" s="9" t="s">
        <v>27</v>
      </c>
      <c r="B26" s="9" t="str">
        <f t="shared" si="1"/>
        <v>Plastics &amp; Rubber Products</v>
      </c>
      <c r="C26" s="9">
        <v>3</v>
      </c>
    </row>
    <row r="27" spans="1:8" x14ac:dyDescent="0.25">
      <c r="A27" s="9" t="s">
        <v>36</v>
      </c>
      <c r="B27" s="9" t="str">
        <f t="shared" si="1"/>
        <v>Chemical Products</v>
      </c>
      <c r="C27" s="9">
        <v>2</v>
      </c>
    </row>
    <row r="28" spans="1:8" x14ac:dyDescent="0.25">
      <c r="A28" s="9" t="s">
        <v>2</v>
      </c>
      <c r="B28" s="9" t="str">
        <f t="shared" si="1"/>
        <v>Miscellaneous Manufacturing</v>
      </c>
      <c r="C28" s="9">
        <v>1</v>
      </c>
    </row>
    <row r="29" spans="1:8" x14ac:dyDescent="0.25">
      <c r="A29" s="9" t="s">
        <v>17</v>
      </c>
      <c r="B29" s="9" t="str">
        <f t="shared" si="1"/>
        <v>Apparel, Leather &amp; Allied Products</v>
      </c>
      <c r="C29" s="9">
        <v>-9</v>
      </c>
    </row>
    <row r="30" spans="1:8" x14ac:dyDescent="0.25">
      <c r="A30" s="9" t="s">
        <v>29</v>
      </c>
      <c r="B30" s="9" t="str">
        <f t="shared" si="1"/>
        <v>Primary Metals</v>
      </c>
      <c r="C30" s="9">
        <v>-8</v>
      </c>
    </row>
    <row r="31" spans="1:8" x14ac:dyDescent="0.25">
      <c r="A31" s="9" t="s">
        <v>45</v>
      </c>
      <c r="B31" s="9" t="str">
        <f t="shared" si="1"/>
        <v>Wood Products</v>
      </c>
      <c r="C31" s="9">
        <v>-7</v>
      </c>
    </row>
    <row r="32" spans="1:8" x14ac:dyDescent="0.25">
      <c r="A32" s="9" t="s">
        <v>35</v>
      </c>
      <c r="B32" s="9" t="str">
        <f t="shared" si="1"/>
        <v>Transportation Equipment</v>
      </c>
      <c r="C32" s="9">
        <v>-6</v>
      </c>
    </row>
    <row r="33" spans="1:3" x14ac:dyDescent="0.25">
      <c r="A33" s="9" t="s">
        <v>38</v>
      </c>
      <c r="B33" s="9" t="str">
        <f t="shared" si="1"/>
        <v>Petroleum &amp; Coal Products</v>
      </c>
      <c r="C33" s="9">
        <v>-5</v>
      </c>
    </row>
    <row r="34" spans="1:3" x14ac:dyDescent="0.25">
      <c r="A34" s="9" t="s">
        <v>40</v>
      </c>
      <c r="B34" s="9" t="str">
        <f t="shared" si="1"/>
        <v>Nonmetallic Mineral Products</v>
      </c>
      <c r="C34" s="9">
        <v>-4</v>
      </c>
    </row>
    <row r="35" spans="1:3" x14ac:dyDescent="0.25">
      <c r="A35" s="9" t="s">
        <v>28</v>
      </c>
      <c r="B35" s="9" t="str">
        <f t="shared" si="1"/>
        <v>Machinery</v>
      </c>
      <c r="C35" s="9">
        <v>-3</v>
      </c>
    </row>
    <row r="36" spans="1:3" x14ac:dyDescent="0.25">
      <c r="A36" s="9" t="s">
        <v>37</v>
      </c>
      <c r="B36" s="9" t="str">
        <f t="shared" si="1"/>
        <v>Fabricated Metal Products</v>
      </c>
      <c r="C36" s="9">
        <v>-2</v>
      </c>
    </row>
    <row r="37" spans="1:3" x14ac:dyDescent="0.25">
      <c r="A37" s="9" t="s">
        <v>13</v>
      </c>
      <c r="B37" s="9" t="str">
        <f t="shared" si="1"/>
        <v>Electrical Equipment, Appliances &amp; Components</v>
      </c>
      <c r="C37" s="9">
        <v>-1</v>
      </c>
    </row>
    <row r="39" spans="1:3" x14ac:dyDescent="0.25">
      <c r="A39" s="180" t="s">
        <v>91</v>
      </c>
      <c r="B39" s="180"/>
      <c r="C39" s="180"/>
    </row>
    <row r="40" spans="1:3" x14ac:dyDescent="0.25">
      <c r="A40" s="9" t="s">
        <v>8</v>
      </c>
      <c r="B40" s="9" t="str">
        <f>TRIM(A40)</f>
        <v>Printing &amp; Related Support Activities</v>
      </c>
      <c r="C40" s="9">
        <v>9</v>
      </c>
    </row>
    <row r="41" spans="1:3" x14ac:dyDescent="0.25">
      <c r="A41" s="9" t="s">
        <v>40</v>
      </c>
      <c r="B41" s="9" t="str">
        <f t="shared" ref="B41:B55" si="2">TRIM(A41)</f>
        <v>Nonmetallic Mineral Products</v>
      </c>
      <c r="C41" s="9">
        <v>8</v>
      </c>
    </row>
    <row r="42" spans="1:3" x14ac:dyDescent="0.25">
      <c r="A42" s="9" t="s">
        <v>26</v>
      </c>
      <c r="B42" s="9" t="str">
        <f t="shared" si="2"/>
        <v>Furniture &amp; Related Products</v>
      </c>
      <c r="C42" s="9">
        <v>7</v>
      </c>
    </row>
    <row r="43" spans="1:3" x14ac:dyDescent="0.25">
      <c r="A43" s="9" t="s">
        <v>806</v>
      </c>
      <c r="B43" s="9" t="str">
        <f t="shared" si="2"/>
        <v>Food Beverage &amp; Tobacco Products</v>
      </c>
      <c r="C43" s="9">
        <v>6</v>
      </c>
    </row>
    <row r="44" spans="1:3" x14ac:dyDescent="0.25">
      <c r="A44" s="9" t="s">
        <v>33</v>
      </c>
      <c r="B44" s="9" t="str">
        <f t="shared" si="2"/>
        <v>Miscellaneous Manufacturing</v>
      </c>
      <c r="C44" s="9">
        <v>5</v>
      </c>
    </row>
    <row r="45" spans="1:3" x14ac:dyDescent="0.25">
      <c r="A45" s="9" t="s">
        <v>32</v>
      </c>
      <c r="B45" s="9" t="str">
        <f t="shared" si="2"/>
        <v>Paper Products</v>
      </c>
      <c r="C45" s="9">
        <v>4</v>
      </c>
    </row>
    <row r="46" spans="1:3" x14ac:dyDescent="0.25">
      <c r="A46" s="9" t="s">
        <v>27</v>
      </c>
      <c r="B46" s="9" t="str">
        <f t="shared" si="2"/>
        <v>Plastics &amp; Rubber Products</v>
      </c>
      <c r="C46" s="9">
        <v>3</v>
      </c>
    </row>
    <row r="47" spans="1:3" x14ac:dyDescent="0.25">
      <c r="A47" s="9" t="s">
        <v>36</v>
      </c>
      <c r="B47" s="9" t="str">
        <f t="shared" si="2"/>
        <v>Chemical Products</v>
      </c>
      <c r="C47" s="9">
        <v>2</v>
      </c>
    </row>
    <row r="48" spans="1:3" x14ac:dyDescent="0.25">
      <c r="A48" s="9" t="s">
        <v>12</v>
      </c>
      <c r="B48" s="9" t="str">
        <f t="shared" si="2"/>
        <v>Fabricated Metal Products</v>
      </c>
      <c r="C48" s="9">
        <v>1</v>
      </c>
    </row>
    <row r="49" spans="1:3" x14ac:dyDescent="0.25">
      <c r="A49" s="9" t="s">
        <v>16</v>
      </c>
      <c r="B49" s="9" t="str">
        <f t="shared" si="2"/>
        <v>Primary Metals</v>
      </c>
      <c r="C49" s="9">
        <v>-7</v>
      </c>
    </row>
    <row r="50" spans="1:3" x14ac:dyDescent="0.25">
      <c r="A50" s="9" t="s">
        <v>49</v>
      </c>
      <c r="B50" s="9" t="str">
        <f t="shared" si="2"/>
        <v>Apparel, Leather &amp; Allied Products</v>
      </c>
      <c r="C50" s="9">
        <v>-6</v>
      </c>
    </row>
    <row r="51" spans="1:3" x14ac:dyDescent="0.25">
      <c r="A51" s="9" t="s">
        <v>38</v>
      </c>
      <c r="B51" s="9" t="str">
        <f t="shared" si="2"/>
        <v>Petroleum &amp; Coal Products</v>
      </c>
      <c r="C51" s="9">
        <v>-5</v>
      </c>
    </row>
    <row r="52" spans="1:3" x14ac:dyDescent="0.25">
      <c r="A52" s="9" t="s">
        <v>31</v>
      </c>
      <c r="B52" s="9" t="str">
        <f t="shared" si="2"/>
        <v>Electrical Equipment, Appliances &amp; Components</v>
      </c>
      <c r="C52" s="9">
        <v>-4</v>
      </c>
    </row>
    <row r="53" spans="1:3" x14ac:dyDescent="0.25">
      <c r="A53" s="9" t="s">
        <v>28</v>
      </c>
      <c r="B53" s="9" t="str">
        <f t="shared" si="2"/>
        <v>Machinery</v>
      </c>
      <c r="C53" s="9">
        <v>-3</v>
      </c>
    </row>
    <row r="54" spans="1:3" x14ac:dyDescent="0.25">
      <c r="A54" s="9" t="s">
        <v>35</v>
      </c>
      <c r="B54" s="9" t="str">
        <f t="shared" si="2"/>
        <v>Transportation Equipment</v>
      </c>
      <c r="C54" s="9">
        <v>-2</v>
      </c>
    </row>
    <row r="55" spans="1:3" x14ac:dyDescent="0.25">
      <c r="A55" s="9" t="s">
        <v>5</v>
      </c>
      <c r="B55" s="9" t="str">
        <f t="shared" si="2"/>
        <v>Computer &amp; Electronic Products</v>
      </c>
      <c r="C55" s="9">
        <v>-1</v>
      </c>
    </row>
    <row r="57" spans="1:3" x14ac:dyDescent="0.25">
      <c r="A57" s="180" t="s">
        <v>92</v>
      </c>
      <c r="B57" s="180"/>
      <c r="C57" s="180"/>
    </row>
    <row r="58" spans="1:3" x14ac:dyDescent="0.25">
      <c r="A58" s="9" t="s">
        <v>8</v>
      </c>
      <c r="B58" s="9" t="str">
        <f>TRIM(A58)</f>
        <v>Printing &amp; Related Support Activities</v>
      </c>
      <c r="C58" s="9">
        <v>8</v>
      </c>
    </row>
    <row r="59" spans="1:3" x14ac:dyDescent="0.25">
      <c r="A59" s="9" t="s">
        <v>26</v>
      </c>
      <c r="B59" s="9" t="str">
        <f t="shared" ref="B59:B74" si="3">TRIM(A59)</f>
        <v>Furniture &amp; Related Products</v>
      </c>
      <c r="C59" s="9">
        <v>7</v>
      </c>
    </row>
    <row r="60" spans="1:3" x14ac:dyDescent="0.25">
      <c r="A60" s="9" t="s">
        <v>32</v>
      </c>
      <c r="B60" s="9" t="str">
        <f t="shared" si="3"/>
        <v>Paper Products</v>
      </c>
      <c r="C60" s="9">
        <v>6</v>
      </c>
    </row>
    <row r="61" spans="1:3" x14ac:dyDescent="0.25">
      <c r="A61" s="9" t="s">
        <v>40</v>
      </c>
      <c r="B61" s="9" t="str">
        <f t="shared" si="3"/>
        <v>Nonmetallic Mineral Products</v>
      </c>
      <c r="C61" s="9">
        <v>5</v>
      </c>
    </row>
    <row r="62" spans="1:3" x14ac:dyDescent="0.25">
      <c r="A62" s="9" t="s">
        <v>28</v>
      </c>
      <c r="B62" s="9" t="str">
        <f t="shared" si="3"/>
        <v>Machinery</v>
      </c>
      <c r="C62" s="9">
        <v>4</v>
      </c>
    </row>
    <row r="63" spans="1:3" x14ac:dyDescent="0.25">
      <c r="A63" s="9" t="s">
        <v>30</v>
      </c>
      <c r="B63" s="9" t="str">
        <f t="shared" si="3"/>
        <v>Food, Beverage &amp; Tobacco Products</v>
      </c>
      <c r="C63" s="9">
        <v>3</v>
      </c>
    </row>
    <row r="64" spans="1:3" x14ac:dyDescent="0.25">
      <c r="A64" s="9" t="s">
        <v>35</v>
      </c>
      <c r="B64" s="9" t="str">
        <f t="shared" si="3"/>
        <v>Transportation Equipment</v>
      </c>
      <c r="C64" s="9">
        <v>2</v>
      </c>
    </row>
    <row r="65" spans="1:3" x14ac:dyDescent="0.25">
      <c r="A65" s="9" t="s">
        <v>2</v>
      </c>
      <c r="B65" s="9" t="str">
        <f t="shared" si="3"/>
        <v>Miscellaneous Manufacturing</v>
      </c>
      <c r="C65" s="9">
        <v>1</v>
      </c>
    </row>
    <row r="66" spans="1:3" x14ac:dyDescent="0.25">
      <c r="A66" s="9" t="s">
        <v>18</v>
      </c>
      <c r="B66" s="9" t="str">
        <f t="shared" si="3"/>
        <v>Wood Products</v>
      </c>
      <c r="C66" s="9">
        <v>-9</v>
      </c>
    </row>
    <row r="67" spans="1:3" x14ac:dyDescent="0.25">
      <c r="A67" s="9" t="s">
        <v>49</v>
      </c>
      <c r="B67" s="9" t="str">
        <f t="shared" si="3"/>
        <v>Apparel, Leather &amp; Allied Products</v>
      </c>
      <c r="C67" s="9">
        <v>-8</v>
      </c>
    </row>
    <row r="68" spans="1:3" x14ac:dyDescent="0.25">
      <c r="A68" s="9" t="s">
        <v>38</v>
      </c>
      <c r="B68" s="9" t="str">
        <f t="shared" si="3"/>
        <v>Petroleum &amp; Coal Products</v>
      </c>
      <c r="C68" s="9">
        <v>-7</v>
      </c>
    </row>
    <row r="69" spans="1:3" x14ac:dyDescent="0.25">
      <c r="A69" s="9" t="s">
        <v>31</v>
      </c>
      <c r="B69" s="9" t="str">
        <f t="shared" si="3"/>
        <v>Electrical Equipment, Appliances &amp; Components</v>
      </c>
      <c r="C69" s="9">
        <v>-6</v>
      </c>
    </row>
    <row r="70" spans="1:3" x14ac:dyDescent="0.25">
      <c r="A70" s="9" t="s">
        <v>34</v>
      </c>
      <c r="B70" s="9" t="str">
        <f t="shared" si="3"/>
        <v>Computer &amp; Electronic Products</v>
      </c>
      <c r="C70" s="9">
        <v>-5</v>
      </c>
    </row>
    <row r="71" spans="1:3" x14ac:dyDescent="0.25">
      <c r="A71" s="9" t="s">
        <v>37</v>
      </c>
      <c r="B71" s="9" t="str">
        <f t="shared" si="3"/>
        <v>Fabricated Metal Products</v>
      </c>
      <c r="C71" s="9">
        <v>-4</v>
      </c>
    </row>
    <row r="72" spans="1:3" x14ac:dyDescent="0.25">
      <c r="A72" s="9" t="s">
        <v>29</v>
      </c>
      <c r="B72" s="9" t="str">
        <f t="shared" si="3"/>
        <v>Primary Metals</v>
      </c>
      <c r="C72" s="9">
        <v>-3</v>
      </c>
    </row>
    <row r="73" spans="1:3" x14ac:dyDescent="0.25">
      <c r="A73" s="9" t="s">
        <v>27</v>
      </c>
      <c r="B73" s="9" t="str">
        <f t="shared" si="3"/>
        <v>Plastics &amp; Rubber Products</v>
      </c>
      <c r="C73" s="9">
        <v>-2</v>
      </c>
    </row>
    <row r="74" spans="1:3" x14ac:dyDescent="0.25">
      <c r="A74" s="9" t="s">
        <v>10</v>
      </c>
      <c r="B74" s="9" t="str">
        <f t="shared" si="3"/>
        <v>Chemical Products</v>
      </c>
      <c r="C74" s="9">
        <v>-1</v>
      </c>
    </row>
    <row r="76" spans="1:3" x14ac:dyDescent="0.25">
      <c r="A76" s="180" t="s">
        <v>94</v>
      </c>
      <c r="B76" s="180"/>
      <c r="C76" s="180"/>
    </row>
    <row r="77" spans="1:3" x14ac:dyDescent="0.25">
      <c r="A77" s="9" t="s">
        <v>1</v>
      </c>
      <c r="B77" s="9" t="str">
        <f>TRIM(A77)</f>
        <v>Textile Mills</v>
      </c>
      <c r="C77" s="9">
        <v>-5</v>
      </c>
    </row>
    <row r="78" spans="1:3" x14ac:dyDescent="0.25">
      <c r="A78" s="9" t="s">
        <v>30</v>
      </c>
      <c r="B78" s="9" t="str">
        <f t="shared" ref="B78:B87" si="4">TRIM(A78)</f>
        <v>Food, Beverage &amp; Tobacco Products</v>
      </c>
      <c r="C78" s="9">
        <v>-4</v>
      </c>
    </row>
    <row r="79" spans="1:3" x14ac:dyDescent="0.25">
      <c r="A79" s="9" t="s">
        <v>31</v>
      </c>
      <c r="B79" s="9" t="str">
        <f t="shared" si="4"/>
        <v>Electrical Equipment, Appliances &amp; Components</v>
      </c>
      <c r="C79" s="9">
        <v>-3</v>
      </c>
    </row>
    <row r="80" spans="1:3" x14ac:dyDescent="0.25">
      <c r="A80" s="9" t="s">
        <v>29</v>
      </c>
      <c r="B80" s="9" t="str">
        <f t="shared" si="4"/>
        <v>Primary Metals</v>
      </c>
      <c r="C80" s="9">
        <v>-2</v>
      </c>
    </row>
    <row r="81" spans="1:3" x14ac:dyDescent="0.25">
      <c r="A81" s="9" t="s">
        <v>2</v>
      </c>
      <c r="B81" s="9" t="str">
        <f t="shared" si="4"/>
        <v>Miscellaneous Manufacturing</v>
      </c>
      <c r="C81" s="9">
        <v>-1</v>
      </c>
    </row>
    <row r="82" spans="1:3" x14ac:dyDescent="0.25">
      <c r="A82" s="9" t="s">
        <v>9</v>
      </c>
      <c r="B82" s="9" t="str">
        <f t="shared" si="4"/>
        <v>Petroleum &amp; Coal Products</v>
      </c>
      <c r="C82" s="9">
        <v>6</v>
      </c>
    </row>
    <row r="83" spans="1:3" x14ac:dyDescent="0.25">
      <c r="A83" s="9" t="s">
        <v>32</v>
      </c>
      <c r="B83" s="9" t="str">
        <f t="shared" si="4"/>
        <v>Paper Products</v>
      </c>
      <c r="C83" s="9">
        <v>5</v>
      </c>
    </row>
    <row r="84" spans="1:3" x14ac:dyDescent="0.25">
      <c r="A84" s="9" t="s">
        <v>36</v>
      </c>
      <c r="B84" s="9" t="str">
        <f t="shared" si="4"/>
        <v>Chemical Products</v>
      </c>
      <c r="C84" s="9">
        <v>4</v>
      </c>
    </row>
    <row r="85" spans="1:3" x14ac:dyDescent="0.25">
      <c r="A85" s="9" t="s">
        <v>28</v>
      </c>
      <c r="B85" s="9" t="str">
        <f t="shared" si="4"/>
        <v>Machinery</v>
      </c>
      <c r="C85" s="9">
        <v>3</v>
      </c>
    </row>
    <row r="86" spans="1:3" x14ac:dyDescent="0.25">
      <c r="A86" s="9" t="s">
        <v>35</v>
      </c>
      <c r="B86" s="9" t="str">
        <f t="shared" si="4"/>
        <v>Transportation Equipment</v>
      </c>
      <c r="C86" s="9">
        <v>2</v>
      </c>
    </row>
    <row r="87" spans="1:3" x14ac:dyDescent="0.25">
      <c r="A87" s="9" t="s">
        <v>37</v>
      </c>
      <c r="B87" s="9" t="str">
        <f t="shared" si="4"/>
        <v>Fabricated Metal Products</v>
      </c>
      <c r="C87" s="9">
        <v>1</v>
      </c>
    </row>
    <row r="89" spans="1:3" x14ac:dyDescent="0.25">
      <c r="A89" s="180" t="s">
        <v>95</v>
      </c>
      <c r="B89" s="180"/>
      <c r="C89" s="180"/>
    </row>
    <row r="90" spans="1:3" x14ac:dyDescent="0.25">
      <c r="A90" s="9" t="s">
        <v>1</v>
      </c>
      <c r="B90" s="9" t="str">
        <f>TRIM(A90)</f>
        <v>Textile Mills</v>
      </c>
      <c r="C90" s="9">
        <v>6</v>
      </c>
    </row>
    <row r="91" spans="1:3" x14ac:dyDescent="0.25">
      <c r="A91" s="9" t="s">
        <v>49</v>
      </c>
      <c r="B91" s="9" t="str">
        <f t="shared" ref="B91:B104" si="5">TRIM(A91)</f>
        <v>Apparel, Leather &amp; Allied Products</v>
      </c>
      <c r="C91" s="9">
        <v>5</v>
      </c>
    </row>
    <row r="92" spans="1:3" x14ac:dyDescent="0.25">
      <c r="A92" s="9" t="s">
        <v>35</v>
      </c>
      <c r="B92" s="9" t="str">
        <f t="shared" si="5"/>
        <v>Transportation Equipment</v>
      </c>
      <c r="C92" s="9">
        <v>4</v>
      </c>
    </row>
    <row r="93" spans="1:3" x14ac:dyDescent="0.25">
      <c r="A93" s="9" t="s">
        <v>32</v>
      </c>
      <c r="B93" s="9" t="str">
        <f t="shared" si="5"/>
        <v>Paper Products</v>
      </c>
      <c r="C93" s="9">
        <v>3</v>
      </c>
    </row>
    <row r="94" spans="1:3" x14ac:dyDescent="0.25">
      <c r="A94" s="9" t="s">
        <v>33</v>
      </c>
      <c r="B94" s="9" t="str">
        <f t="shared" si="5"/>
        <v>Miscellaneous Manufacturing</v>
      </c>
      <c r="C94" s="9">
        <v>2</v>
      </c>
    </row>
    <row r="95" spans="1:3" x14ac:dyDescent="0.25">
      <c r="A95" s="9" t="s">
        <v>3</v>
      </c>
      <c r="B95" s="9" t="str">
        <f t="shared" si="5"/>
        <v>Food, Beverage &amp; Tobacco Products</v>
      </c>
      <c r="C95" s="9">
        <v>1</v>
      </c>
    </row>
    <row r="96" spans="1:3" x14ac:dyDescent="0.25">
      <c r="A96" s="9" t="s">
        <v>15</v>
      </c>
      <c r="B96" s="9" t="str">
        <f t="shared" si="5"/>
        <v>Plastics &amp; Rubber Products</v>
      </c>
      <c r="C96" s="9">
        <v>-9</v>
      </c>
    </row>
    <row r="97" spans="1:3" x14ac:dyDescent="0.25">
      <c r="A97" s="9" t="s">
        <v>29</v>
      </c>
      <c r="B97" s="9" t="str">
        <f t="shared" si="5"/>
        <v>Primary Metals</v>
      </c>
      <c r="C97" s="9">
        <v>-8</v>
      </c>
    </row>
    <row r="98" spans="1:3" x14ac:dyDescent="0.25">
      <c r="A98" s="9" t="s">
        <v>26</v>
      </c>
      <c r="B98" s="9" t="str">
        <f t="shared" si="5"/>
        <v>Furniture &amp; Related Products</v>
      </c>
      <c r="C98" s="9">
        <v>-7</v>
      </c>
    </row>
    <row r="99" spans="1:3" x14ac:dyDescent="0.25">
      <c r="A99" s="9" t="s">
        <v>40</v>
      </c>
      <c r="B99" s="9" t="str">
        <f t="shared" si="5"/>
        <v>Nonmetallic Mineral Products</v>
      </c>
      <c r="C99" s="9">
        <v>-6</v>
      </c>
    </row>
    <row r="100" spans="1:3" x14ac:dyDescent="0.25">
      <c r="A100" s="9" t="s">
        <v>31</v>
      </c>
      <c r="B100" s="9" t="str">
        <f t="shared" si="5"/>
        <v>Electrical Equipment, Appliances &amp; Components</v>
      </c>
      <c r="C100" s="9">
        <v>-5</v>
      </c>
    </row>
    <row r="101" spans="1:3" x14ac:dyDescent="0.25">
      <c r="A101" s="9" t="s">
        <v>28</v>
      </c>
      <c r="B101" s="9" t="str">
        <f t="shared" si="5"/>
        <v>Machinery</v>
      </c>
      <c r="C101" s="9">
        <v>-4</v>
      </c>
    </row>
    <row r="102" spans="1:3" x14ac:dyDescent="0.25">
      <c r="A102" s="9" t="s">
        <v>37</v>
      </c>
      <c r="B102" s="9" t="str">
        <f t="shared" si="5"/>
        <v>Fabricated Metal Products</v>
      </c>
      <c r="C102" s="9">
        <v>-3</v>
      </c>
    </row>
    <row r="103" spans="1:3" x14ac:dyDescent="0.25">
      <c r="A103" s="9" t="s">
        <v>807</v>
      </c>
      <c r="B103" s="9" t="str">
        <f t="shared" si="5"/>
        <v>Computer &amp; Electrical Products</v>
      </c>
      <c r="C103" s="9">
        <v>-2</v>
      </c>
    </row>
    <row r="104" spans="1:3" x14ac:dyDescent="0.25">
      <c r="A104" s="9" t="s">
        <v>10</v>
      </c>
      <c r="B104" s="9" t="str">
        <f t="shared" si="5"/>
        <v>Chemical Products</v>
      </c>
      <c r="C104" s="9">
        <v>-1</v>
      </c>
    </row>
  </sheetData>
  <mergeCells count="6">
    <mergeCell ref="A89:C89"/>
    <mergeCell ref="A1:C1"/>
    <mergeCell ref="A21:C21"/>
    <mergeCell ref="A39:C39"/>
    <mergeCell ref="A57:C57"/>
    <mergeCell ref="A76:C76"/>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84"/>
  <sheetViews>
    <sheetView topLeftCell="A55" workbookViewId="0">
      <selection activeCell="A91" sqref="A91"/>
    </sheetView>
  </sheetViews>
  <sheetFormatPr defaultRowHeight="15" x14ac:dyDescent="0.25"/>
  <cols>
    <col min="1" max="1" width="45" bestFit="1" customWidth="1"/>
    <col min="2" max="2" width="44.5703125" bestFit="1" customWidth="1"/>
    <col min="3" max="3" width="10" customWidth="1"/>
    <col min="5" max="5" width="44.5703125" bestFit="1" customWidth="1"/>
    <col min="6" max="6" width="179.85546875" bestFit="1" customWidth="1"/>
  </cols>
  <sheetData>
    <row r="1" spans="1:8" x14ac:dyDescent="0.25">
      <c r="A1" s="180" t="s">
        <v>89</v>
      </c>
      <c r="B1" s="180"/>
      <c r="C1" s="180"/>
      <c r="E1" s="180" t="s">
        <v>459</v>
      </c>
      <c r="F1" s="180"/>
    </row>
    <row r="2" spans="1:8" x14ac:dyDescent="0.25">
      <c r="A2" s="9" t="s">
        <v>8</v>
      </c>
      <c r="B2" s="9" t="str">
        <f>TRIM(A2)</f>
        <v>Printing &amp; Related Support Activities</v>
      </c>
      <c r="C2" s="9">
        <v>7</v>
      </c>
      <c r="E2" s="1" t="s">
        <v>1</v>
      </c>
      <c r="F2" s="9" t="e">
        <f t="shared" ref="F2:F18" si="0">VLOOKUP("*"&amp;E2,$H$3:$H$12,1,0)</f>
        <v>#N/A</v>
      </c>
    </row>
    <row r="3" spans="1:8" x14ac:dyDescent="0.25">
      <c r="A3" s="9" t="s">
        <v>26</v>
      </c>
      <c r="B3" s="9" t="str">
        <f t="shared" ref="B3:B17" si="1">TRIM(A3)</f>
        <v>Furniture &amp; Related Products</v>
      </c>
      <c r="C3" s="9">
        <v>6</v>
      </c>
      <c r="E3" s="1" t="s">
        <v>2</v>
      </c>
      <c r="F3" s="9" t="e">
        <f t="shared" si="0"/>
        <v>#N/A</v>
      </c>
      <c r="H3" t="s">
        <v>460</v>
      </c>
    </row>
    <row r="4" spans="1:8" x14ac:dyDescent="0.25">
      <c r="A4" s="9" t="s">
        <v>33</v>
      </c>
      <c r="B4" s="9" t="str">
        <f t="shared" si="1"/>
        <v>Miscellaneous Manufacturing</v>
      </c>
      <c r="C4" s="9">
        <v>5</v>
      </c>
      <c r="E4" s="1" t="s">
        <v>3</v>
      </c>
      <c r="F4" s="9" t="str">
        <f t="shared" si="0"/>
        <v>"So far bird flu has not been reintroduced as bird migration begins." Food, Beverage &amp; Tobacco Products</v>
      </c>
      <c r="H4" t="s">
        <v>461</v>
      </c>
    </row>
    <row r="5" spans="1:8" x14ac:dyDescent="0.25">
      <c r="A5" s="9" t="s">
        <v>30</v>
      </c>
      <c r="B5" s="9" t="str">
        <f t="shared" si="1"/>
        <v>Food, Beverage &amp; Tobacco Products</v>
      </c>
      <c r="C5" s="9">
        <v>4</v>
      </c>
      <c r="E5" s="1" t="s">
        <v>4</v>
      </c>
      <c r="F5" s="9" t="e">
        <f t="shared" si="0"/>
        <v>#N/A</v>
      </c>
      <c r="H5" t="s">
        <v>462</v>
      </c>
    </row>
    <row r="6" spans="1:8" x14ac:dyDescent="0.25">
      <c r="A6" s="9" t="s">
        <v>36</v>
      </c>
      <c r="B6" s="9" t="str">
        <f t="shared" si="1"/>
        <v>Chemical Products</v>
      </c>
      <c r="C6" s="9">
        <v>3</v>
      </c>
      <c r="E6" s="1" t="s">
        <v>5</v>
      </c>
      <c r="F6" s="9" t="str">
        <f t="shared" si="0"/>
        <v>"Energy market continues to struggle. Effects are beginning to bleed into other areas." Computer &amp; Electronic Products</v>
      </c>
      <c r="H6" t="s">
        <v>463</v>
      </c>
    </row>
    <row r="7" spans="1:8" x14ac:dyDescent="0.25">
      <c r="A7" s="9" t="s">
        <v>32</v>
      </c>
      <c r="B7" s="9" t="str">
        <f t="shared" si="1"/>
        <v>Paper Products</v>
      </c>
      <c r="C7" s="9">
        <v>2</v>
      </c>
      <c r="E7" s="1" t="s">
        <v>6</v>
      </c>
      <c r="F7" s="9" t="e">
        <f t="shared" si="0"/>
        <v>#N/A</v>
      </c>
      <c r="H7" t="s">
        <v>464</v>
      </c>
    </row>
    <row r="8" spans="1:8" x14ac:dyDescent="0.25">
      <c r="A8" s="9" t="s">
        <v>12</v>
      </c>
      <c r="B8" s="9" t="str">
        <f t="shared" si="1"/>
        <v>Fabricated Metal Products</v>
      </c>
      <c r="C8" s="9">
        <v>1</v>
      </c>
      <c r="E8" s="1" t="s">
        <v>7</v>
      </c>
      <c r="F8" s="9" t="str">
        <f t="shared" si="0"/>
        <v>"Demand remains steady with three percent top line unit growth. [Dollar] $ sales are flat due to currency and cost changes." Paper Products</v>
      </c>
      <c r="H8" t="s">
        <v>465</v>
      </c>
    </row>
    <row r="9" spans="1:8" x14ac:dyDescent="0.25">
      <c r="A9" s="9" t="s">
        <v>17</v>
      </c>
      <c r="B9" s="9" t="str">
        <f t="shared" si="1"/>
        <v>Apparel, Leather &amp; Allied Products</v>
      </c>
      <c r="C9" s="9">
        <v>-9</v>
      </c>
      <c r="E9" s="1" t="s">
        <v>8</v>
      </c>
      <c r="F9" s="9" t="e">
        <f t="shared" si="0"/>
        <v>#N/A</v>
      </c>
      <c r="H9" t="s">
        <v>466</v>
      </c>
    </row>
    <row r="10" spans="1:8" x14ac:dyDescent="0.25">
      <c r="A10" s="9" t="s">
        <v>29</v>
      </c>
      <c r="B10" s="9" t="str">
        <f t="shared" si="1"/>
        <v>Primary Metals</v>
      </c>
      <c r="C10" s="9">
        <v>-8</v>
      </c>
      <c r="E10" s="1" t="s">
        <v>9</v>
      </c>
      <c r="F10" s="9" t="e">
        <f t="shared" si="0"/>
        <v>#N/A</v>
      </c>
      <c r="H10" t="s">
        <v>467</v>
      </c>
    </row>
    <row r="11" spans="1:8" x14ac:dyDescent="0.25">
      <c r="A11" s="9" t="s">
        <v>38</v>
      </c>
      <c r="B11" s="9" t="str">
        <f t="shared" si="1"/>
        <v>Petroleum &amp; Coal Products</v>
      </c>
      <c r="C11" s="9">
        <v>-7</v>
      </c>
      <c r="E11" s="1" t="s">
        <v>10</v>
      </c>
      <c r="F11" s="9" t="str">
        <f t="shared" si="0"/>
        <v>"Currency exchange is having a large impact on business results." Chemical Products</v>
      </c>
      <c r="H11" t="s">
        <v>468</v>
      </c>
    </row>
    <row r="12" spans="1:8" x14ac:dyDescent="0.25">
      <c r="A12" s="9" t="s">
        <v>27</v>
      </c>
      <c r="B12" s="9" t="str">
        <f t="shared" si="1"/>
        <v>Plastics &amp; Rubber Products</v>
      </c>
      <c r="C12" s="9">
        <v>-6</v>
      </c>
      <c r="E12" s="1" t="s">
        <v>11</v>
      </c>
      <c r="F12" s="9" t="str">
        <f t="shared" si="0"/>
        <v>"Some level of slowing, but activity is acceptable." Machinery</v>
      </c>
      <c r="H12" t="s">
        <v>469</v>
      </c>
    </row>
    <row r="13" spans="1:8" x14ac:dyDescent="0.25">
      <c r="A13" s="9" t="s">
        <v>31</v>
      </c>
      <c r="B13" s="9" t="str">
        <f t="shared" si="1"/>
        <v>Electrical Equipment, Appliances &amp; Components</v>
      </c>
      <c r="C13" s="9">
        <v>-5</v>
      </c>
      <c r="E13" s="1" t="s">
        <v>12</v>
      </c>
      <c r="F13" s="9" t="str">
        <f t="shared" si="0"/>
        <v>"Business is improving. We still need young machinists to replace those retiring." Fabricated Metal Products</v>
      </c>
    </row>
    <row r="14" spans="1:8" x14ac:dyDescent="0.25">
      <c r="A14" s="9" t="s">
        <v>28</v>
      </c>
      <c r="B14" s="9" t="str">
        <f t="shared" si="1"/>
        <v>Machinery</v>
      </c>
      <c r="C14" s="9">
        <v>-4</v>
      </c>
      <c r="E14" s="1" t="s">
        <v>13</v>
      </c>
      <c r="F14" s="9" t="str">
        <f t="shared" si="0"/>
        <v>"Sales demand becoming more consistent. Beginning to see slightly more capital spending by key customers. Outlook more positive than negative." Electrical Equipment, Appliances &amp; Components</v>
      </c>
    </row>
    <row r="15" spans="1:8" x14ac:dyDescent="0.25">
      <c r="A15" s="9" t="s">
        <v>35</v>
      </c>
      <c r="B15" s="9" t="str">
        <f t="shared" si="1"/>
        <v>Transportation Equipment</v>
      </c>
      <c r="C15" s="9">
        <v>-3</v>
      </c>
      <c r="E15" s="1" t="s">
        <v>14</v>
      </c>
      <c r="F15" s="9" t="str">
        <f t="shared" si="0"/>
        <v>"Business is picking-up in general." Transportation Equipment</v>
      </c>
    </row>
    <row r="16" spans="1:8" x14ac:dyDescent="0.25">
      <c r="A16" s="9" t="s">
        <v>45</v>
      </c>
      <c r="B16" s="9" t="str">
        <f t="shared" si="1"/>
        <v>Wood Products</v>
      </c>
      <c r="C16" s="9">
        <v>-2</v>
      </c>
      <c r="E16" s="1" t="s">
        <v>15</v>
      </c>
      <c r="F16" s="9" t="str">
        <f t="shared" si="0"/>
        <v>"Customer backlogs are increasing now that the perception[s] of raw material[s] pricing have bottomed out." Plastics &amp; Rubber Products</v>
      </c>
    </row>
    <row r="17" spans="1:6" x14ac:dyDescent="0.25">
      <c r="A17" s="9" t="s">
        <v>5</v>
      </c>
      <c r="B17" s="9" t="str">
        <f t="shared" si="1"/>
        <v>Computer &amp; Electronic Products</v>
      </c>
      <c r="C17" s="9">
        <v>-1</v>
      </c>
      <c r="E17" s="9" t="s">
        <v>16</v>
      </c>
      <c r="F17" s="9" t="e">
        <f t="shared" si="0"/>
        <v>#N/A</v>
      </c>
    </row>
    <row r="18" spans="1:6" x14ac:dyDescent="0.25">
      <c r="E18" s="9" t="s">
        <v>17</v>
      </c>
      <c r="F18" s="9" t="e">
        <f t="shared" si="0"/>
        <v>#N/A</v>
      </c>
    </row>
    <row r="19" spans="1:6" x14ac:dyDescent="0.25">
      <c r="A19" s="180" t="s">
        <v>99</v>
      </c>
      <c r="B19" s="180"/>
      <c r="C19" s="180"/>
      <c r="E19" s="9" t="s">
        <v>18</v>
      </c>
    </row>
    <row r="20" spans="1:6" x14ac:dyDescent="0.25">
      <c r="A20" s="9" t="s">
        <v>8</v>
      </c>
      <c r="B20" s="9" t="str">
        <f>TRIM(A20)</f>
        <v>Printing &amp; Related Support Activities</v>
      </c>
      <c r="C20" s="9">
        <v>8</v>
      </c>
    </row>
    <row r="21" spans="1:6" x14ac:dyDescent="0.25">
      <c r="A21" s="9" t="s">
        <v>39</v>
      </c>
      <c r="B21" s="9" t="str">
        <f t="shared" ref="B21:B33" si="2">TRIM(A21)</f>
        <v>Textile Mills</v>
      </c>
      <c r="C21" s="9">
        <v>7</v>
      </c>
    </row>
    <row r="22" spans="1:6" x14ac:dyDescent="0.25">
      <c r="A22" s="9" t="s">
        <v>26</v>
      </c>
      <c r="B22" s="9" t="str">
        <f t="shared" si="2"/>
        <v>Furniture &amp; Related Products</v>
      </c>
      <c r="C22" s="9">
        <v>6</v>
      </c>
    </row>
    <row r="23" spans="1:6" x14ac:dyDescent="0.25">
      <c r="A23" s="9" t="s">
        <v>33</v>
      </c>
      <c r="B23" s="9" t="str">
        <f t="shared" si="2"/>
        <v>Miscellaneous Manufacturing</v>
      </c>
      <c r="C23" s="9">
        <v>5</v>
      </c>
    </row>
    <row r="24" spans="1:6" x14ac:dyDescent="0.25">
      <c r="A24" s="9" t="s">
        <v>36</v>
      </c>
      <c r="B24" s="9" t="str">
        <f t="shared" si="2"/>
        <v>Chemical Products</v>
      </c>
      <c r="C24" s="9">
        <v>4</v>
      </c>
    </row>
    <row r="25" spans="1:6" x14ac:dyDescent="0.25">
      <c r="A25" s="9" t="s">
        <v>30</v>
      </c>
      <c r="B25" s="9" t="str">
        <f t="shared" si="2"/>
        <v>Food, Beverage &amp; Tobacco Products</v>
      </c>
      <c r="C25" s="9">
        <v>3</v>
      </c>
    </row>
    <row r="26" spans="1:6" x14ac:dyDescent="0.25">
      <c r="A26" s="9" t="s">
        <v>34</v>
      </c>
      <c r="B26" s="9" t="str">
        <f t="shared" si="2"/>
        <v>Computer &amp; Electronic Products</v>
      </c>
      <c r="C26" s="9">
        <v>2</v>
      </c>
    </row>
    <row r="27" spans="1:6" x14ac:dyDescent="0.25">
      <c r="A27" s="9" t="s">
        <v>12</v>
      </c>
      <c r="B27" s="9" t="str">
        <f t="shared" si="2"/>
        <v>Fabricated Metal Products</v>
      </c>
      <c r="C27" s="9">
        <v>1</v>
      </c>
    </row>
    <row r="28" spans="1:6" x14ac:dyDescent="0.25">
      <c r="A28" s="9" t="s">
        <v>17</v>
      </c>
      <c r="B28" s="9" t="str">
        <f t="shared" si="2"/>
        <v>Apparel, Leather &amp; Allied Products</v>
      </c>
      <c r="C28" s="9">
        <v>-6</v>
      </c>
    </row>
    <row r="29" spans="1:6" x14ac:dyDescent="0.25">
      <c r="A29" s="9" t="s">
        <v>45</v>
      </c>
      <c r="B29" s="9" t="str">
        <f t="shared" si="2"/>
        <v>Wood Products</v>
      </c>
      <c r="C29" s="9">
        <v>-5</v>
      </c>
    </row>
    <row r="30" spans="1:6" x14ac:dyDescent="0.25">
      <c r="A30" s="9" t="s">
        <v>35</v>
      </c>
      <c r="B30" s="9" t="str">
        <f t="shared" si="2"/>
        <v>Transportation Equipment</v>
      </c>
      <c r="C30" s="9">
        <v>-4</v>
      </c>
    </row>
    <row r="31" spans="1:6" x14ac:dyDescent="0.25">
      <c r="A31" s="9" t="s">
        <v>27</v>
      </c>
      <c r="B31" s="9" t="str">
        <f t="shared" si="2"/>
        <v>Plastics &amp; Rubber Products</v>
      </c>
      <c r="C31" s="9">
        <v>-3</v>
      </c>
    </row>
    <row r="32" spans="1:6" x14ac:dyDescent="0.25">
      <c r="A32" s="9" t="s">
        <v>29</v>
      </c>
      <c r="B32" s="9" t="str">
        <f t="shared" si="2"/>
        <v>Primary Metals</v>
      </c>
      <c r="C32" s="9">
        <v>-2</v>
      </c>
    </row>
    <row r="33" spans="1:3" x14ac:dyDescent="0.25">
      <c r="A33" s="9" t="s">
        <v>9</v>
      </c>
      <c r="B33" s="9" t="str">
        <f t="shared" si="2"/>
        <v>Petroleum &amp; Coal Products</v>
      </c>
      <c r="C33" s="9">
        <v>-1</v>
      </c>
    </row>
    <row r="35" spans="1:3" x14ac:dyDescent="0.25">
      <c r="A35" s="180" t="s">
        <v>91</v>
      </c>
      <c r="B35" s="180"/>
      <c r="C35" s="180"/>
    </row>
    <row r="36" spans="1:3" x14ac:dyDescent="0.25">
      <c r="A36" s="9" t="s">
        <v>8</v>
      </c>
      <c r="B36" s="9" t="str">
        <f>TRIM(A36)</f>
        <v>Printing &amp; Related Support Activities</v>
      </c>
      <c r="C36" s="9">
        <v>8</v>
      </c>
    </row>
    <row r="37" spans="1:3" x14ac:dyDescent="0.25">
      <c r="A37" s="9" t="s">
        <v>33</v>
      </c>
      <c r="B37" s="9" t="str">
        <f t="shared" ref="B37:B48" si="3">TRIM(A37)</f>
        <v>Miscellaneous Manufacturing</v>
      </c>
      <c r="C37" s="9">
        <v>7</v>
      </c>
    </row>
    <row r="38" spans="1:3" x14ac:dyDescent="0.25">
      <c r="A38" s="9" t="s">
        <v>32</v>
      </c>
      <c r="B38" s="9" t="str">
        <f t="shared" si="3"/>
        <v>Paper Products</v>
      </c>
      <c r="C38" s="9">
        <v>6</v>
      </c>
    </row>
    <row r="39" spans="1:3" x14ac:dyDescent="0.25">
      <c r="A39" s="9" t="s">
        <v>26</v>
      </c>
      <c r="B39" s="9" t="str">
        <f t="shared" si="3"/>
        <v>Furniture &amp; Related Products</v>
      </c>
      <c r="C39" s="9">
        <v>5</v>
      </c>
    </row>
    <row r="40" spans="1:3" x14ac:dyDescent="0.25">
      <c r="A40" s="9" t="s">
        <v>30</v>
      </c>
      <c r="B40" s="9" t="str">
        <f t="shared" si="3"/>
        <v>Food, Beverage &amp; Tobacco Products</v>
      </c>
      <c r="C40" s="9">
        <v>4</v>
      </c>
    </row>
    <row r="41" spans="1:3" x14ac:dyDescent="0.25">
      <c r="A41" s="9" t="s">
        <v>36</v>
      </c>
      <c r="B41" s="9" t="str">
        <f t="shared" si="3"/>
        <v>Chemical Products</v>
      </c>
      <c r="C41" s="9">
        <v>3</v>
      </c>
    </row>
    <row r="42" spans="1:3" x14ac:dyDescent="0.25">
      <c r="A42" s="9" t="s">
        <v>34</v>
      </c>
      <c r="B42" s="9" t="str">
        <f t="shared" si="3"/>
        <v>Computer &amp; Electronic Products</v>
      </c>
      <c r="C42" s="9">
        <v>2</v>
      </c>
    </row>
    <row r="43" spans="1:3" x14ac:dyDescent="0.25">
      <c r="A43" s="9" t="s">
        <v>37</v>
      </c>
      <c r="B43" s="9" t="str">
        <f t="shared" si="3"/>
        <v>Fabricated Metal Products</v>
      </c>
      <c r="C43" s="9">
        <v>1</v>
      </c>
    </row>
    <row r="44" spans="1:3" x14ac:dyDescent="0.25">
      <c r="A44" s="9" t="s">
        <v>16</v>
      </c>
      <c r="B44" s="9" t="str">
        <f t="shared" si="3"/>
        <v>Primary Metals</v>
      </c>
      <c r="C44" s="9">
        <v>-5</v>
      </c>
    </row>
    <row r="45" spans="1:3" x14ac:dyDescent="0.25">
      <c r="A45" s="9" t="s">
        <v>49</v>
      </c>
      <c r="B45" s="9" t="str">
        <f t="shared" si="3"/>
        <v>Apparel, Leather &amp; Allied Products</v>
      </c>
      <c r="C45" s="9">
        <v>-4</v>
      </c>
    </row>
    <row r="46" spans="1:3" x14ac:dyDescent="0.25">
      <c r="A46" s="9" t="s">
        <v>27</v>
      </c>
      <c r="B46" s="9" t="str">
        <f t="shared" si="3"/>
        <v>Plastics &amp; Rubber Products</v>
      </c>
      <c r="C46" s="9">
        <v>-3</v>
      </c>
    </row>
    <row r="47" spans="1:3" x14ac:dyDescent="0.25">
      <c r="A47" s="9" t="s">
        <v>28</v>
      </c>
      <c r="B47" s="9" t="str">
        <f t="shared" si="3"/>
        <v>Machinery</v>
      </c>
      <c r="C47" s="9">
        <v>-2</v>
      </c>
    </row>
    <row r="48" spans="1:3" x14ac:dyDescent="0.25">
      <c r="A48" s="9" t="s">
        <v>9</v>
      </c>
      <c r="B48" s="9" t="str">
        <f t="shared" si="3"/>
        <v>Petroleum &amp; Coal Products</v>
      </c>
      <c r="C48" s="9">
        <v>-1</v>
      </c>
    </row>
    <row r="50" spans="1:3" x14ac:dyDescent="0.25">
      <c r="A50" s="180" t="s">
        <v>92</v>
      </c>
      <c r="B50" s="180"/>
      <c r="C50" s="180"/>
    </row>
    <row r="51" spans="1:3" x14ac:dyDescent="0.25">
      <c r="A51" s="9" t="s">
        <v>8</v>
      </c>
      <c r="B51" s="9" t="str">
        <f>TRIM(A51)</f>
        <v>Printing &amp; Related Support Activities</v>
      </c>
      <c r="C51" s="9">
        <v>5</v>
      </c>
    </row>
    <row r="52" spans="1:3" x14ac:dyDescent="0.25">
      <c r="A52" s="9" t="s">
        <v>40</v>
      </c>
      <c r="B52" s="9" t="str">
        <f t="shared" ref="B52:B62" si="4">TRIM(A52)</f>
        <v>Nonmetallic Mineral Products</v>
      </c>
      <c r="C52" s="9">
        <v>4</v>
      </c>
    </row>
    <row r="53" spans="1:3" x14ac:dyDescent="0.25">
      <c r="A53" s="9" t="s">
        <v>37</v>
      </c>
      <c r="B53" s="9" t="str">
        <f t="shared" si="4"/>
        <v>Fabricated Metal Products</v>
      </c>
      <c r="C53" s="9">
        <v>3</v>
      </c>
    </row>
    <row r="54" spans="1:3" x14ac:dyDescent="0.25">
      <c r="A54" s="9" t="s">
        <v>36</v>
      </c>
      <c r="B54" s="9" t="str">
        <f t="shared" si="4"/>
        <v>Chemical Products</v>
      </c>
      <c r="C54" s="9">
        <v>2</v>
      </c>
    </row>
    <row r="55" spans="1:3" x14ac:dyDescent="0.25">
      <c r="A55" s="9" t="s">
        <v>470</v>
      </c>
      <c r="B55" s="9" t="str">
        <f t="shared" si="4"/>
        <v>Food, and Beverage &amp; Tobacco Products</v>
      </c>
      <c r="C55" s="9">
        <v>1</v>
      </c>
    </row>
    <row r="56" spans="1:3" x14ac:dyDescent="0.25">
      <c r="A56" s="9" t="s">
        <v>9</v>
      </c>
      <c r="B56" s="9" t="str">
        <f t="shared" si="4"/>
        <v>Petroleum &amp; Coal Products</v>
      </c>
      <c r="C56" s="9">
        <v>-7</v>
      </c>
    </row>
    <row r="57" spans="1:3" x14ac:dyDescent="0.25">
      <c r="A57" s="9" t="s">
        <v>27</v>
      </c>
      <c r="B57" s="9" t="str">
        <f t="shared" si="4"/>
        <v>Plastics &amp; Rubber Products</v>
      </c>
      <c r="C57" s="9">
        <v>-6</v>
      </c>
    </row>
    <row r="58" spans="1:3" x14ac:dyDescent="0.25">
      <c r="A58" s="9" t="s">
        <v>29</v>
      </c>
      <c r="B58" s="9" t="str">
        <f t="shared" si="4"/>
        <v>Primary Metals</v>
      </c>
      <c r="C58" s="9">
        <v>-5</v>
      </c>
    </row>
    <row r="59" spans="1:3" x14ac:dyDescent="0.25">
      <c r="A59" s="9" t="s">
        <v>34</v>
      </c>
      <c r="B59" s="9" t="str">
        <f t="shared" si="4"/>
        <v>Computer &amp; Electronic Products</v>
      </c>
      <c r="C59" s="9">
        <v>-4</v>
      </c>
    </row>
    <row r="60" spans="1:3" x14ac:dyDescent="0.25">
      <c r="A60" s="9" t="s">
        <v>31</v>
      </c>
      <c r="B60" s="9" t="str">
        <f t="shared" si="4"/>
        <v>Electrical Equipment, Appliances &amp; Components</v>
      </c>
      <c r="C60" s="9">
        <v>-3</v>
      </c>
    </row>
    <row r="61" spans="1:3" x14ac:dyDescent="0.25">
      <c r="A61" s="9" t="s">
        <v>35</v>
      </c>
      <c r="B61" s="9" t="str">
        <f t="shared" si="4"/>
        <v>Transportation Equipment</v>
      </c>
      <c r="C61" s="9">
        <v>-2</v>
      </c>
    </row>
    <row r="62" spans="1:3" x14ac:dyDescent="0.25">
      <c r="A62" s="9" t="s">
        <v>11</v>
      </c>
      <c r="B62" s="9" t="str">
        <f t="shared" si="4"/>
        <v>Machinery</v>
      </c>
      <c r="C62" s="9">
        <v>-1</v>
      </c>
    </row>
    <row r="64" spans="1:3" x14ac:dyDescent="0.25">
      <c r="A64" s="180" t="s">
        <v>94</v>
      </c>
      <c r="B64" s="180"/>
      <c r="C64" s="180"/>
    </row>
    <row r="65" spans="1:3" x14ac:dyDescent="0.25">
      <c r="A65" s="9" t="s">
        <v>6</v>
      </c>
      <c r="B65" s="9" t="str">
        <f>TRIM(A65)</f>
        <v>Furniture &amp; Related Products</v>
      </c>
      <c r="C65" s="9">
        <v>-2</v>
      </c>
    </row>
    <row r="66" spans="1:3" x14ac:dyDescent="0.25">
      <c r="A66" s="9" t="s">
        <v>3</v>
      </c>
      <c r="B66" s="9" t="str">
        <f t="shared" ref="B66:B73" si="5">TRIM(A66)</f>
        <v>Food, Beverage &amp; Tobacco Products</v>
      </c>
      <c r="C66" s="9">
        <v>-1</v>
      </c>
    </row>
    <row r="67" spans="1:3" x14ac:dyDescent="0.25">
      <c r="A67" s="9" t="s">
        <v>16</v>
      </c>
      <c r="B67" s="9" t="str">
        <f t="shared" si="5"/>
        <v>Primary Metals</v>
      </c>
      <c r="C67" s="9">
        <v>7</v>
      </c>
    </row>
    <row r="68" spans="1:3" x14ac:dyDescent="0.25">
      <c r="A68" s="9" t="s">
        <v>37</v>
      </c>
      <c r="B68" s="9" t="str">
        <f t="shared" si="5"/>
        <v>Fabricated Metal Products</v>
      </c>
      <c r="C68" s="9">
        <v>6</v>
      </c>
    </row>
    <row r="69" spans="1:3" x14ac:dyDescent="0.25">
      <c r="A69" s="9" t="s">
        <v>27</v>
      </c>
      <c r="B69" s="9" t="str">
        <f t="shared" si="5"/>
        <v>Plastics &amp; Rubber Products</v>
      </c>
      <c r="C69" s="9">
        <v>5</v>
      </c>
    </row>
    <row r="70" spans="1:3" x14ac:dyDescent="0.25">
      <c r="A70" s="9" t="s">
        <v>35</v>
      </c>
      <c r="B70" s="9" t="str">
        <f t="shared" si="5"/>
        <v>Transportation Equipment</v>
      </c>
      <c r="C70" s="9">
        <v>4</v>
      </c>
    </row>
    <row r="71" spans="1:3" x14ac:dyDescent="0.25">
      <c r="A71" s="9" t="s">
        <v>28</v>
      </c>
      <c r="B71" s="9" t="str">
        <f t="shared" si="5"/>
        <v>Machinery</v>
      </c>
      <c r="C71" s="9">
        <v>3</v>
      </c>
    </row>
    <row r="72" spans="1:3" x14ac:dyDescent="0.25">
      <c r="A72" s="9" t="s">
        <v>33</v>
      </c>
      <c r="B72" s="9" t="str">
        <f t="shared" si="5"/>
        <v>Miscellaneous Manufacturing</v>
      </c>
      <c r="C72" s="9">
        <v>2</v>
      </c>
    </row>
    <row r="73" spans="1:3" x14ac:dyDescent="0.25">
      <c r="A73" s="9" t="s">
        <v>5</v>
      </c>
      <c r="B73" s="9" t="str">
        <f t="shared" si="5"/>
        <v>Computer &amp; Electronic Products</v>
      </c>
      <c r="C73" s="9">
        <v>1</v>
      </c>
    </row>
    <row r="75" spans="1:3" x14ac:dyDescent="0.25">
      <c r="A75" s="180" t="s">
        <v>95</v>
      </c>
      <c r="B75" s="180"/>
      <c r="C75" s="180"/>
    </row>
    <row r="76" spans="1:3" x14ac:dyDescent="0.25">
      <c r="A76" s="9" t="s">
        <v>15</v>
      </c>
      <c r="B76" s="9" t="str">
        <f>TRIM(A76)</f>
        <v>Plastics &amp; Rubber Products</v>
      </c>
      <c r="C76" s="9">
        <v>2</v>
      </c>
    </row>
    <row r="77" spans="1:3" x14ac:dyDescent="0.25">
      <c r="A77" s="9" t="s">
        <v>10</v>
      </c>
      <c r="B77" s="9" t="str">
        <f t="shared" ref="B77:B84" si="6">TRIM(A77)</f>
        <v>Chemical Products</v>
      </c>
      <c r="C77" s="9">
        <v>1</v>
      </c>
    </row>
    <row r="78" spans="1:3" x14ac:dyDescent="0.25">
      <c r="A78" s="9" t="s">
        <v>13</v>
      </c>
      <c r="B78" s="9" t="str">
        <f t="shared" si="6"/>
        <v>Electrical Equipment, Appliances &amp; Components</v>
      </c>
      <c r="C78" s="9">
        <v>-7</v>
      </c>
    </row>
    <row r="79" spans="1:3" x14ac:dyDescent="0.25">
      <c r="A79" s="9" t="s">
        <v>39</v>
      </c>
      <c r="B79" s="9" t="str">
        <f t="shared" si="6"/>
        <v>Textile Mills</v>
      </c>
      <c r="C79" s="9">
        <v>-6</v>
      </c>
    </row>
    <row r="80" spans="1:3" x14ac:dyDescent="0.25">
      <c r="A80" s="9" t="s">
        <v>28</v>
      </c>
      <c r="B80" s="9" t="str">
        <f t="shared" si="6"/>
        <v>Machinery</v>
      </c>
      <c r="C80" s="9">
        <v>-5</v>
      </c>
    </row>
    <row r="81" spans="1:3" x14ac:dyDescent="0.25">
      <c r="A81" s="9" t="s">
        <v>40</v>
      </c>
      <c r="B81" s="9" t="str">
        <f t="shared" si="6"/>
        <v>Nonmetallic Mineral Products</v>
      </c>
      <c r="C81" s="9">
        <v>-4</v>
      </c>
    </row>
    <row r="82" spans="1:3" x14ac:dyDescent="0.25">
      <c r="A82" s="9" t="s">
        <v>29</v>
      </c>
      <c r="B82" s="9" t="str">
        <f t="shared" si="6"/>
        <v>Primary Metals</v>
      </c>
      <c r="C82" s="9">
        <v>-3</v>
      </c>
    </row>
    <row r="83" spans="1:3" x14ac:dyDescent="0.25">
      <c r="A83" s="9" t="s">
        <v>34</v>
      </c>
      <c r="B83" s="9" t="str">
        <f t="shared" si="6"/>
        <v>Computer &amp; Electronic Products</v>
      </c>
      <c r="C83" s="9">
        <v>-2</v>
      </c>
    </row>
    <row r="84" spans="1:3" x14ac:dyDescent="0.25">
      <c r="A84" s="9" t="s">
        <v>3</v>
      </c>
      <c r="B84" s="9" t="str">
        <f t="shared" si="6"/>
        <v>Food, Beverage &amp; Tobacco Products</v>
      </c>
      <c r="C84" s="9">
        <v>-1</v>
      </c>
    </row>
  </sheetData>
  <mergeCells count="7">
    <mergeCell ref="A75:C75"/>
    <mergeCell ref="A1:C1"/>
    <mergeCell ref="E1:F1"/>
    <mergeCell ref="A19:C19"/>
    <mergeCell ref="A35:C35"/>
    <mergeCell ref="A50:C50"/>
    <mergeCell ref="A64:C64"/>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90"/>
  <sheetViews>
    <sheetView topLeftCell="A64" workbookViewId="0">
      <selection activeCell="B77" sqref="B77:B90"/>
    </sheetView>
  </sheetViews>
  <sheetFormatPr defaultRowHeight="15" x14ac:dyDescent="0.25"/>
  <cols>
    <col min="1" max="1" width="45" bestFit="1" customWidth="1"/>
    <col min="2" max="2" width="44.5703125" bestFit="1" customWidth="1"/>
    <col min="6" max="6" width="44.5703125" bestFit="1" customWidth="1"/>
    <col min="7" max="7" width="156.7109375" bestFit="1" customWidth="1"/>
  </cols>
  <sheetData>
    <row r="1" spans="1:9" x14ac:dyDescent="0.25">
      <c r="A1" s="180" t="s">
        <v>89</v>
      </c>
      <c r="B1" s="180"/>
      <c r="C1" s="180"/>
      <c r="F1" s="182" t="s">
        <v>459</v>
      </c>
      <c r="G1" s="182"/>
      <c r="H1" s="182"/>
      <c r="I1" s="183"/>
    </row>
    <row r="2" spans="1:9" x14ac:dyDescent="0.25">
      <c r="A2" s="9" t="s">
        <v>8</v>
      </c>
      <c r="B2" s="9" t="str">
        <f>TRIM(A2)</f>
        <v>Printing &amp; Related Support Activities</v>
      </c>
      <c r="C2" s="9">
        <v>5</v>
      </c>
      <c r="F2" s="1" t="s">
        <v>1</v>
      </c>
      <c r="G2" s="9" t="e">
        <f>VLOOKUP("*"&amp;F2,$I$2:$I$11,1,0)</f>
        <v>#N/A</v>
      </c>
      <c r="I2" t="s">
        <v>471</v>
      </c>
    </row>
    <row r="3" spans="1:9" x14ac:dyDescent="0.25">
      <c r="A3" s="9" t="s">
        <v>40</v>
      </c>
      <c r="B3" s="9" t="str">
        <f t="shared" ref="B3:B16" si="0">TRIM(A3)</f>
        <v>Nonmetallic Mineral Products</v>
      </c>
      <c r="C3" s="9">
        <v>4</v>
      </c>
      <c r="F3" s="1" t="s">
        <v>2</v>
      </c>
      <c r="G3" s="9" t="str">
        <f>VLOOKUP("*"&amp;F3,$I$2:$I$11,1,0)</f>
        <v>"Medical device continues to be strong." Miscellaneous Manufacturing</v>
      </c>
      <c r="I3" t="s">
        <v>472</v>
      </c>
    </row>
    <row r="4" spans="1:9" x14ac:dyDescent="0.25">
      <c r="A4" s="9" t="s">
        <v>33</v>
      </c>
      <c r="B4" s="9" t="str">
        <f t="shared" si="0"/>
        <v>Miscellaneous Manufacturing</v>
      </c>
      <c r="C4" s="9">
        <v>3</v>
      </c>
      <c r="F4" s="1" t="s">
        <v>3</v>
      </c>
      <c r="G4" s="9" t="str">
        <f>VLOOKUP("*"&amp;F4,$I$2:$I$11,1,0)</f>
        <v>"Month-over-month conditions are stable." Food, Beverage &amp; Tobacco Products</v>
      </c>
      <c r="I4" t="s">
        <v>473</v>
      </c>
    </row>
    <row r="5" spans="1:9" x14ac:dyDescent="0.25">
      <c r="A5" s="9" t="s">
        <v>30</v>
      </c>
      <c r="B5" s="9" t="str">
        <f t="shared" si="0"/>
        <v>Food, Beverage &amp; Tobacco Products</v>
      </c>
      <c r="C5" s="9">
        <v>2</v>
      </c>
      <c r="F5" s="1" t="s">
        <v>4</v>
      </c>
      <c r="G5" s="9" t="e">
        <f t="shared" ref="G5:G19" si="1">VLOOKUP("*"&amp;F5,$I$2:$I$11,1,0)</f>
        <v>#N/A</v>
      </c>
      <c r="I5" t="s">
        <v>474</v>
      </c>
    </row>
    <row r="6" spans="1:9" x14ac:dyDescent="0.25">
      <c r="A6" s="9" t="s">
        <v>14</v>
      </c>
      <c r="B6" s="9" t="str">
        <f t="shared" si="0"/>
        <v>Transportation Equipment</v>
      </c>
      <c r="C6" s="9">
        <v>1</v>
      </c>
      <c r="F6" s="1" t="s">
        <v>5</v>
      </c>
      <c r="G6" s="9" t="str">
        <f t="shared" si="1"/>
        <v>"Bookings and new orders are lower than expected." Computer &amp; Electronic Products</v>
      </c>
      <c r="I6" t="s">
        <v>475</v>
      </c>
    </row>
    <row r="7" spans="1:9" x14ac:dyDescent="0.25">
      <c r="A7" s="9" t="s">
        <v>17</v>
      </c>
      <c r="B7" s="9" t="str">
        <f t="shared" si="0"/>
        <v>Apparel, Leather &amp; Allied Products</v>
      </c>
      <c r="C7" s="9">
        <v>-10</v>
      </c>
      <c r="F7" s="1" t="s">
        <v>6</v>
      </c>
      <c r="G7" s="9" t="str">
        <f t="shared" si="1"/>
        <v>"Incoming orders have leveled off from the summer." Furniture &amp; Related Products</v>
      </c>
      <c r="I7" t="s">
        <v>476</v>
      </c>
    </row>
    <row r="8" spans="1:9" x14ac:dyDescent="0.25">
      <c r="A8" s="9" t="s">
        <v>27</v>
      </c>
      <c r="B8" s="9" t="str">
        <f t="shared" si="0"/>
        <v>Plastics &amp; Rubber Products</v>
      </c>
      <c r="C8" s="9">
        <v>-9</v>
      </c>
      <c r="F8" s="1" t="s">
        <v>7</v>
      </c>
      <c r="G8" s="9" t="e">
        <f t="shared" si="1"/>
        <v>#N/A</v>
      </c>
      <c r="I8" t="s">
        <v>477</v>
      </c>
    </row>
    <row r="9" spans="1:9" x14ac:dyDescent="0.25">
      <c r="A9" s="9" t="s">
        <v>28</v>
      </c>
      <c r="B9" s="9" t="str">
        <f t="shared" si="0"/>
        <v>Machinery</v>
      </c>
      <c r="C9" s="9">
        <v>-8</v>
      </c>
      <c r="F9" s="1" t="s">
        <v>8</v>
      </c>
      <c r="G9" s="9" t="e">
        <f t="shared" si="1"/>
        <v>#N/A</v>
      </c>
      <c r="I9" t="s">
        <v>478</v>
      </c>
    </row>
    <row r="10" spans="1:9" x14ac:dyDescent="0.25">
      <c r="A10" s="9" t="s">
        <v>29</v>
      </c>
      <c r="B10" s="9" t="str">
        <f t="shared" si="0"/>
        <v>Primary Metals</v>
      </c>
      <c r="C10" s="9">
        <v>-7</v>
      </c>
      <c r="F10" s="1" t="s">
        <v>9</v>
      </c>
      <c r="G10" s="9" t="str">
        <f t="shared" si="1"/>
        <v>"The oil and gas industry is realizing that [the] 'low' oil prices are now the new reality with expectations to continue at this level for some time." Petroleum &amp; Coal Products</v>
      </c>
      <c r="I10" t="s">
        <v>479</v>
      </c>
    </row>
    <row r="11" spans="1:9" x14ac:dyDescent="0.25">
      <c r="A11" s="9" t="s">
        <v>38</v>
      </c>
      <c r="B11" s="9" t="str">
        <f t="shared" si="0"/>
        <v>Petroleum &amp; Coal Products</v>
      </c>
      <c r="C11" s="9">
        <v>-6</v>
      </c>
      <c r="F11" s="1" t="s">
        <v>10</v>
      </c>
      <c r="G11" s="9" t="str">
        <f t="shared" si="1"/>
        <v>"Still seeing deflation in raw materials." Chemical Products</v>
      </c>
      <c r="I11" t="s">
        <v>480</v>
      </c>
    </row>
    <row r="12" spans="1:9" x14ac:dyDescent="0.25">
      <c r="A12" s="9" t="s">
        <v>31</v>
      </c>
      <c r="B12" s="9" t="str">
        <f t="shared" si="0"/>
        <v>Electrical Equipment, Appliances &amp; Components</v>
      </c>
      <c r="C12" s="9">
        <v>-5</v>
      </c>
      <c r="F12" s="1" t="s">
        <v>11</v>
      </c>
      <c r="G12" s="9" t="str">
        <f t="shared" si="1"/>
        <v>"Downturn in China and European markets are negatively affecting our business." Machinery</v>
      </c>
    </row>
    <row r="13" spans="1:9" x14ac:dyDescent="0.25">
      <c r="A13" s="9" t="s">
        <v>34</v>
      </c>
      <c r="B13" s="9" t="str">
        <f t="shared" si="0"/>
        <v>Computer &amp; Electronic Products</v>
      </c>
      <c r="C13" s="9">
        <v>-4</v>
      </c>
      <c r="F13" s="1" t="s">
        <v>12</v>
      </c>
      <c r="G13" s="9" t="str">
        <f t="shared" si="1"/>
        <v>"Automotive remains strong." Fabricated Metal Products</v>
      </c>
    </row>
    <row r="14" spans="1:9" x14ac:dyDescent="0.25">
      <c r="A14" s="9" t="s">
        <v>26</v>
      </c>
      <c r="B14" s="9" t="str">
        <f t="shared" si="0"/>
        <v>Furniture &amp; Related Products</v>
      </c>
      <c r="C14" s="9">
        <v>-3</v>
      </c>
      <c r="F14" s="1" t="s">
        <v>13</v>
      </c>
      <c r="G14" s="9" t="e">
        <f t="shared" si="1"/>
        <v>#N/A</v>
      </c>
    </row>
    <row r="15" spans="1:9" x14ac:dyDescent="0.25">
      <c r="A15" s="9" t="s">
        <v>37</v>
      </c>
      <c r="B15" s="9" t="str">
        <f t="shared" si="0"/>
        <v>Fabricated Metal Products</v>
      </c>
      <c r="C15" s="9">
        <v>-2</v>
      </c>
      <c r="F15" s="1" t="s">
        <v>14</v>
      </c>
      <c r="G15" s="9" t="str">
        <f t="shared" si="1"/>
        <v>"Business is still good." Transportation Equipment</v>
      </c>
    </row>
    <row r="16" spans="1:9" x14ac:dyDescent="0.25">
      <c r="A16" s="9" t="s">
        <v>10</v>
      </c>
      <c r="B16" s="9" t="str">
        <f t="shared" si="0"/>
        <v>Chemical Products</v>
      </c>
      <c r="C16" s="9">
        <v>-1</v>
      </c>
      <c r="F16" s="1" t="s">
        <v>15</v>
      </c>
      <c r="G16" s="9" t="e">
        <f t="shared" si="1"/>
        <v>#N/A</v>
      </c>
    </row>
    <row r="17" spans="1:7" x14ac:dyDescent="0.25">
      <c r="F17" s="9" t="s">
        <v>16</v>
      </c>
      <c r="G17" s="9" t="str">
        <f t="shared" si="1"/>
        <v>"Strong dollar is slowing our sales to China as they can buy in Europe." Primary Metals</v>
      </c>
    </row>
    <row r="18" spans="1:7" x14ac:dyDescent="0.25">
      <c r="A18" s="180" t="s">
        <v>99</v>
      </c>
      <c r="B18" s="180"/>
      <c r="C18" s="180"/>
      <c r="F18" s="9" t="s">
        <v>17</v>
      </c>
      <c r="G18" s="9" t="e">
        <f t="shared" si="1"/>
        <v>#N/A</v>
      </c>
    </row>
    <row r="19" spans="1:7" x14ac:dyDescent="0.25">
      <c r="A19" s="9" t="s">
        <v>13</v>
      </c>
      <c r="B19" s="9" t="str">
        <f>TRIM(A19)</f>
        <v>Electrical Equipment, Appliances &amp; Components</v>
      </c>
      <c r="C19">
        <v>5</v>
      </c>
      <c r="F19" s="9" t="s">
        <v>18</v>
      </c>
      <c r="G19" s="9" t="e">
        <f t="shared" si="1"/>
        <v>#N/A</v>
      </c>
    </row>
    <row r="20" spans="1:7" x14ac:dyDescent="0.25">
      <c r="A20" s="9" t="s">
        <v>40</v>
      </c>
      <c r="B20" s="9" t="str">
        <f t="shared" ref="B20:B31" si="2">TRIM(A20)</f>
        <v>Nonmetallic Mineral Products</v>
      </c>
      <c r="C20">
        <v>4</v>
      </c>
    </row>
    <row r="21" spans="1:7" x14ac:dyDescent="0.25">
      <c r="A21" s="9" t="s">
        <v>33</v>
      </c>
      <c r="B21" s="9" t="str">
        <f t="shared" si="2"/>
        <v>Miscellaneous Manufacturing</v>
      </c>
      <c r="C21">
        <v>3</v>
      </c>
    </row>
    <row r="22" spans="1:7" x14ac:dyDescent="0.25">
      <c r="A22" s="9" t="s">
        <v>36</v>
      </c>
      <c r="B22" s="9" t="str">
        <f t="shared" si="2"/>
        <v>Chemical Products</v>
      </c>
      <c r="C22">
        <v>2</v>
      </c>
    </row>
    <row r="23" spans="1:7" x14ac:dyDescent="0.25">
      <c r="A23" s="9" t="s">
        <v>16</v>
      </c>
      <c r="B23" s="9" t="str">
        <f t="shared" si="2"/>
        <v>Primary Metals</v>
      </c>
      <c r="C23">
        <v>1</v>
      </c>
    </row>
    <row r="24" spans="1:7" x14ac:dyDescent="0.25">
      <c r="A24" s="9" t="s">
        <v>49</v>
      </c>
      <c r="B24" s="9" t="str">
        <f t="shared" si="2"/>
        <v>Apparel, Leather &amp; Allied Products</v>
      </c>
      <c r="C24">
        <v>-8</v>
      </c>
    </row>
    <row r="25" spans="1:7" x14ac:dyDescent="0.25">
      <c r="A25" s="9" t="s">
        <v>32</v>
      </c>
      <c r="B25" s="9" t="str">
        <f t="shared" si="2"/>
        <v>Paper Products</v>
      </c>
      <c r="C25">
        <v>-7</v>
      </c>
    </row>
    <row r="26" spans="1:7" x14ac:dyDescent="0.25">
      <c r="A26" s="9" t="s">
        <v>27</v>
      </c>
      <c r="B26" s="9" t="str">
        <f t="shared" si="2"/>
        <v>Plastics &amp; Rubber Products</v>
      </c>
      <c r="C26">
        <v>-6</v>
      </c>
    </row>
    <row r="27" spans="1:7" x14ac:dyDescent="0.25">
      <c r="A27" s="9" t="s">
        <v>28</v>
      </c>
      <c r="B27" s="9" t="str">
        <f t="shared" si="2"/>
        <v>Machinery</v>
      </c>
      <c r="C27">
        <v>-5</v>
      </c>
    </row>
    <row r="28" spans="1:7" x14ac:dyDescent="0.25">
      <c r="A28" s="9" t="s">
        <v>26</v>
      </c>
      <c r="B28" s="9" t="str">
        <f t="shared" si="2"/>
        <v>Furniture &amp; Related Products</v>
      </c>
      <c r="C28">
        <v>-4</v>
      </c>
    </row>
    <row r="29" spans="1:7" x14ac:dyDescent="0.25">
      <c r="A29" s="9" t="s">
        <v>35</v>
      </c>
      <c r="B29" s="9" t="str">
        <f t="shared" si="2"/>
        <v>Transportation Equipment</v>
      </c>
      <c r="C29">
        <v>-3</v>
      </c>
    </row>
    <row r="30" spans="1:7" x14ac:dyDescent="0.25">
      <c r="A30" s="9" t="s">
        <v>37</v>
      </c>
      <c r="B30" s="9" t="str">
        <f t="shared" si="2"/>
        <v>Fabricated Metal Products</v>
      </c>
      <c r="C30">
        <v>-2</v>
      </c>
    </row>
    <row r="31" spans="1:7" x14ac:dyDescent="0.25">
      <c r="A31" s="9" t="s">
        <v>5</v>
      </c>
      <c r="B31" s="9" t="str">
        <f t="shared" si="2"/>
        <v>Computer &amp; Electronic Products</v>
      </c>
      <c r="C31">
        <v>-1</v>
      </c>
    </row>
    <row r="33" spans="1:3" x14ac:dyDescent="0.25">
      <c r="A33" s="180" t="s">
        <v>91</v>
      </c>
      <c r="B33" s="180"/>
      <c r="C33" s="180"/>
    </row>
    <row r="34" spans="1:3" x14ac:dyDescent="0.25">
      <c r="A34" s="9" t="s">
        <v>2</v>
      </c>
      <c r="B34" s="9" t="str">
        <f>TRIM(A34)</f>
        <v>Miscellaneous Manufacturing</v>
      </c>
      <c r="C34" s="9">
        <v>5</v>
      </c>
    </row>
    <row r="35" spans="1:3" x14ac:dyDescent="0.25">
      <c r="A35" s="9" t="s">
        <v>31</v>
      </c>
      <c r="B35" s="9" t="str">
        <f t="shared" ref="B35:B45" si="3">TRIM(A35)</f>
        <v>Electrical Equipment, Appliances &amp; Components</v>
      </c>
      <c r="C35" s="9">
        <v>4</v>
      </c>
    </row>
    <row r="36" spans="1:3" x14ac:dyDescent="0.25">
      <c r="A36" s="9" t="s">
        <v>26</v>
      </c>
      <c r="B36" s="9" t="str">
        <f t="shared" si="3"/>
        <v>Furniture &amp; Related Products</v>
      </c>
      <c r="C36" s="9">
        <v>3</v>
      </c>
    </row>
    <row r="37" spans="1:3" x14ac:dyDescent="0.25">
      <c r="A37" s="9" t="s">
        <v>37</v>
      </c>
      <c r="B37" s="9" t="str">
        <f t="shared" si="3"/>
        <v>Fabricated Metal Products</v>
      </c>
      <c r="C37" s="9">
        <v>2</v>
      </c>
    </row>
    <row r="38" spans="1:3" x14ac:dyDescent="0.25">
      <c r="A38" s="9" t="s">
        <v>3</v>
      </c>
      <c r="B38" s="9" t="str">
        <f t="shared" si="3"/>
        <v>Food, Beverage &amp; Tobacco Products</v>
      </c>
      <c r="C38" s="9">
        <v>1</v>
      </c>
    </row>
    <row r="39" spans="1:3" x14ac:dyDescent="0.25">
      <c r="A39" s="9" t="s">
        <v>17</v>
      </c>
      <c r="B39" s="9" t="str">
        <f t="shared" si="3"/>
        <v>Apparel, Leather &amp; Allied Products</v>
      </c>
      <c r="C39" s="9">
        <v>-7</v>
      </c>
    </row>
    <row r="40" spans="1:3" x14ac:dyDescent="0.25">
      <c r="A40" s="9" t="s">
        <v>38</v>
      </c>
      <c r="B40" s="9" t="str">
        <f t="shared" si="3"/>
        <v>Petroleum &amp; Coal Products</v>
      </c>
      <c r="C40" s="9">
        <v>-6</v>
      </c>
    </row>
    <row r="41" spans="1:3" x14ac:dyDescent="0.25">
      <c r="A41" s="9" t="s">
        <v>28</v>
      </c>
      <c r="B41" s="9" t="str">
        <f t="shared" si="3"/>
        <v>Machinery</v>
      </c>
      <c r="C41" s="9">
        <v>-5</v>
      </c>
    </row>
    <row r="42" spans="1:3" x14ac:dyDescent="0.25">
      <c r="A42" s="9" t="s">
        <v>29</v>
      </c>
      <c r="B42" s="9" t="str">
        <f t="shared" si="3"/>
        <v>Primary Metals</v>
      </c>
      <c r="C42" s="9">
        <v>-4</v>
      </c>
    </row>
    <row r="43" spans="1:3" x14ac:dyDescent="0.25">
      <c r="A43" s="9" t="s">
        <v>27</v>
      </c>
      <c r="B43" s="9" t="str">
        <f t="shared" si="3"/>
        <v>Plastics &amp; Rubber Products</v>
      </c>
      <c r="C43" s="9">
        <v>-3</v>
      </c>
    </row>
    <row r="44" spans="1:3" x14ac:dyDescent="0.25">
      <c r="A44" s="9" t="s">
        <v>35</v>
      </c>
      <c r="B44" s="9" t="str">
        <f t="shared" si="3"/>
        <v>Transportation Equipment</v>
      </c>
      <c r="C44" s="9">
        <v>-2</v>
      </c>
    </row>
    <row r="45" spans="1:3" x14ac:dyDescent="0.25">
      <c r="A45" s="9" t="s">
        <v>10</v>
      </c>
      <c r="B45" s="9" t="str">
        <f t="shared" si="3"/>
        <v>Chemical Products</v>
      </c>
      <c r="C45" s="9">
        <v>-1</v>
      </c>
    </row>
    <row r="47" spans="1:3" x14ac:dyDescent="0.25">
      <c r="A47" s="180" t="s">
        <v>92</v>
      </c>
      <c r="B47" s="180"/>
      <c r="C47" s="180"/>
    </row>
    <row r="48" spans="1:3" x14ac:dyDescent="0.25">
      <c r="A48" s="9" t="s">
        <v>1</v>
      </c>
      <c r="B48" s="9" t="str">
        <f>TRIM(A48)</f>
        <v>Textile Mills</v>
      </c>
      <c r="C48" s="9">
        <v>9</v>
      </c>
    </row>
    <row r="49" spans="1:3" x14ac:dyDescent="0.25">
      <c r="A49" s="9" t="s">
        <v>41</v>
      </c>
      <c r="B49" s="9" t="str">
        <f t="shared" ref="B49:B61" si="4">TRIM(A49)</f>
        <v>Printing &amp; Related Support Activities</v>
      </c>
      <c r="C49" s="9">
        <v>8</v>
      </c>
    </row>
    <row r="50" spans="1:3" x14ac:dyDescent="0.25">
      <c r="A50" s="9" t="s">
        <v>32</v>
      </c>
      <c r="B50" s="9" t="str">
        <f t="shared" si="4"/>
        <v>Paper Products</v>
      </c>
      <c r="C50" s="9">
        <v>7</v>
      </c>
    </row>
    <row r="51" spans="1:3" x14ac:dyDescent="0.25">
      <c r="A51" s="9" t="s">
        <v>40</v>
      </c>
      <c r="B51" s="9" t="str">
        <f t="shared" si="4"/>
        <v>Nonmetallic Mineral Products</v>
      </c>
      <c r="C51" s="9">
        <v>6</v>
      </c>
    </row>
    <row r="52" spans="1:3" x14ac:dyDescent="0.25">
      <c r="A52" s="9" t="s">
        <v>26</v>
      </c>
      <c r="B52" s="9" t="str">
        <f t="shared" si="4"/>
        <v>Furniture &amp; Related Products</v>
      </c>
      <c r="C52" s="9">
        <v>5</v>
      </c>
    </row>
    <row r="53" spans="1:3" x14ac:dyDescent="0.25">
      <c r="A53" s="9" t="s">
        <v>30</v>
      </c>
      <c r="B53" s="9" t="str">
        <f t="shared" si="4"/>
        <v>Food, Beverage &amp; Tobacco Products</v>
      </c>
      <c r="C53" s="9">
        <v>4</v>
      </c>
    </row>
    <row r="54" spans="1:3" x14ac:dyDescent="0.25">
      <c r="A54" s="9" t="s">
        <v>35</v>
      </c>
      <c r="B54" s="9" t="str">
        <f t="shared" si="4"/>
        <v>Transportation Equipment</v>
      </c>
      <c r="C54" s="9">
        <v>3</v>
      </c>
    </row>
    <row r="55" spans="1:3" x14ac:dyDescent="0.25">
      <c r="A55" s="9" t="s">
        <v>36</v>
      </c>
      <c r="B55" s="9" t="str">
        <f t="shared" si="4"/>
        <v>Chemical Products</v>
      </c>
      <c r="C55" s="9">
        <v>2</v>
      </c>
    </row>
    <row r="56" spans="1:3" x14ac:dyDescent="0.25">
      <c r="A56" s="9" t="s">
        <v>2</v>
      </c>
      <c r="B56" s="9" t="str">
        <f t="shared" si="4"/>
        <v>Miscellaneous Manufacturing</v>
      </c>
      <c r="C56" s="9">
        <v>1</v>
      </c>
    </row>
    <row r="57" spans="1:3" x14ac:dyDescent="0.25">
      <c r="A57" s="9" t="s">
        <v>17</v>
      </c>
      <c r="B57" s="9" t="str">
        <f t="shared" si="4"/>
        <v>Apparel, Leather &amp; Allied Products</v>
      </c>
      <c r="C57" s="9">
        <v>-5</v>
      </c>
    </row>
    <row r="58" spans="1:3" x14ac:dyDescent="0.25">
      <c r="A58" s="9" t="s">
        <v>38</v>
      </c>
      <c r="B58" s="9" t="str">
        <f t="shared" si="4"/>
        <v>Petroleum &amp; Coal Products</v>
      </c>
      <c r="C58" s="9">
        <v>-4</v>
      </c>
    </row>
    <row r="59" spans="1:3" x14ac:dyDescent="0.25">
      <c r="A59" s="9" t="s">
        <v>31</v>
      </c>
      <c r="B59" s="9" t="str">
        <f t="shared" si="4"/>
        <v>Electrical Equipment, Appliances &amp; Components</v>
      </c>
      <c r="C59" s="9">
        <v>-3</v>
      </c>
    </row>
    <row r="60" spans="1:3" x14ac:dyDescent="0.25">
      <c r="A60" s="9" t="s">
        <v>28</v>
      </c>
      <c r="B60" s="9" t="str">
        <f t="shared" si="4"/>
        <v>Machinery</v>
      </c>
      <c r="C60" s="9">
        <v>-2</v>
      </c>
    </row>
    <row r="61" spans="1:3" x14ac:dyDescent="0.25">
      <c r="A61" s="9" t="s">
        <v>5</v>
      </c>
      <c r="B61" s="9" t="str">
        <f t="shared" si="4"/>
        <v>Computer &amp; Electronic Products</v>
      </c>
      <c r="C61" s="9">
        <v>-1</v>
      </c>
    </row>
    <row r="63" spans="1:3" x14ac:dyDescent="0.25">
      <c r="A63" s="180" t="s">
        <v>94</v>
      </c>
      <c r="B63" s="180"/>
      <c r="C63" s="180"/>
    </row>
    <row r="64" spans="1:3" x14ac:dyDescent="0.25">
      <c r="A64" s="9" t="s">
        <v>3</v>
      </c>
      <c r="B64" s="9" t="str">
        <f>TRIM(A64)</f>
        <v>Food, Beverage &amp; Tobacco Products</v>
      </c>
      <c r="C64" s="9">
        <v>-3</v>
      </c>
    </row>
    <row r="65" spans="1:3" x14ac:dyDescent="0.25">
      <c r="A65" s="9" t="s">
        <v>35</v>
      </c>
      <c r="B65" s="9" t="str">
        <f t="shared" ref="B65:B74" si="5">TRIM(A65)</f>
        <v>Transportation Equipment</v>
      </c>
      <c r="C65" s="9">
        <v>-2</v>
      </c>
    </row>
    <row r="66" spans="1:3" x14ac:dyDescent="0.25">
      <c r="A66" s="9" t="s">
        <v>10</v>
      </c>
      <c r="B66" s="9" t="str">
        <f t="shared" si="5"/>
        <v>Chemical Products</v>
      </c>
      <c r="C66" s="9">
        <v>-1</v>
      </c>
    </row>
    <row r="67" spans="1:3" x14ac:dyDescent="0.25">
      <c r="A67" s="9" t="s">
        <v>29</v>
      </c>
      <c r="B67" s="9" t="str">
        <f t="shared" si="5"/>
        <v>Primary Metals</v>
      </c>
      <c r="C67" s="9">
        <v>8</v>
      </c>
    </row>
    <row r="68" spans="1:3" x14ac:dyDescent="0.25">
      <c r="A68" s="9" t="s">
        <v>27</v>
      </c>
      <c r="B68" s="9" t="str">
        <f t="shared" si="5"/>
        <v>Plastics &amp; Rubber Products</v>
      </c>
      <c r="C68" s="9">
        <v>7</v>
      </c>
    </row>
    <row r="69" spans="1:3" x14ac:dyDescent="0.25">
      <c r="A69" s="9" t="s">
        <v>26</v>
      </c>
      <c r="B69" s="9" t="str">
        <f t="shared" si="5"/>
        <v>Furniture &amp; Related Products</v>
      </c>
      <c r="C69" s="9">
        <v>6</v>
      </c>
    </row>
    <row r="70" spans="1:3" x14ac:dyDescent="0.25">
      <c r="A70" s="9" t="s">
        <v>31</v>
      </c>
      <c r="B70" s="9" t="str">
        <f t="shared" si="5"/>
        <v>Electrical Equipment, Appliances &amp; Components</v>
      </c>
      <c r="C70" s="9">
        <v>5</v>
      </c>
    </row>
    <row r="71" spans="1:3" x14ac:dyDescent="0.25">
      <c r="A71" s="9" t="s">
        <v>34</v>
      </c>
      <c r="B71" s="9" t="str">
        <f t="shared" si="5"/>
        <v>Computer &amp; Electronic Products</v>
      </c>
      <c r="C71" s="9">
        <v>4</v>
      </c>
    </row>
    <row r="72" spans="1:3" x14ac:dyDescent="0.25">
      <c r="A72" s="9" t="s">
        <v>33</v>
      </c>
      <c r="B72" s="9" t="str">
        <f t="shared" si="5"/>
        <v>Miscellaneous Manufacturing</v>
      </c>
      <c r="C72" s="9">
        <v>3</v>
      </c>
    </row>
    <row r="73" spans="1:3" x14ac:dyDescent="0.25">
      <c r="A73" s="9" t="s">
        <v>28</v>
      </c>
      <c r="B73" s="9" t="str">
        <f t="shared" si="5"/>
        <v>Machinery</v>
      </c>
      <c r="C73" s="9">
        <v>2</v>
      </c>
    </row>
    <row r="74" spans="1:3" x14ac:dyDescent="0.25">
      <c r="A74" s="9" t="s">
        <v>12</v>
      </c>
      <c r="B74" s="9" t="str">
        <f t="shared" si="5"/>
        <v>Fabricated Metal Products</v>
      </c>
      <c r="C74" s="9">
        <v>1</v>
      </c>
    </row>
    <row r="76" spans="1:3" x14ac:dyDescent="0.25">
      <c r="A76" s="180" t="s">
        <v>95</v>
      </c>
      <c r="B76" s="180"/>
      <c r="C76" s="180"/>
    </row>
    <row r="77" spans="1:3" x14ac:dyDescent="0.25">
      <c r="A77" s="9" t="s">
        <v>4</v>
      </c>
      <c r="B77" s="9" t="str">
        <f>TRIM(A77)</f>
        <v>Nonmetallic Mineral Products</v>
      </c>
      <c r="C77" s="9">
        <v>3</v>
      </c>
    </row>
    <row r="78" spans="1:3" x14ac:dyDescent="0.25">
      <c r="A78" s="9" t="s">
        <v>35</v>
      </c>
      <c r="B78" s="9" t="str">
        <f t="shared" ref="B78:B90" si="6">TRIM(A78)</f>
        <v>Transportation Equipment</v>
      </c>
      <c r="C78" s="9">
        <v>2</v>
      </c>
    </row>
    <row r="79" spans="1:3" x14ac:dyDescent="0.25">
      <c r="A79" s="9" t="s">
        <v>5</v>
      </c>
      <c r="B79" s="9" t="str">
        <f t="shared" si="6"/>
        <v>Computer &amp; Electronic Products</v>
      </c>
      <c r="C79" s="9">
        <v>1</v>
      </c>
    </row>
    <row r="80" spans="1:3" x14ac:dyDescent="0.25">
      <c r="A80" s="9" t="s">
        <v>17</v>
      </c>
      <c r="B80" s="9" t="str">
        <f t="shared" si="6"/>
        <v>Apparel, Leather &amp; Allied Products</v>
      </c>
      <c r="C80" s="9">
        <v>-11</v>
      </c>
    </row>
    <row r="81" spans="1:3" x14ac:dyDescent="0.25">
      <c r="A81" s="9" t="s">
        <v>39</v>
      </c>
      <c r="B81" s="9" t="str">
        <f t="shared" si="6"/>
        <v>Textile Mills</v>
      </c>
      <c r="C81" s="9">
        <v>-10</v>
      </c>
    </row>
    <row r="82" spans="1:3" x14ac:dyDescent="0.25">
      <c r="A82" s="9" t="s">
        <v>31</v>
      </c>
      <c r="B82" s="9" t="str">
        <f t="shared" si="6"/>
        <v>Electrical Equipment, Appliances &amp; Components</v>
      </c>
      <c r="C82" s="9">
        <v>-9</v>
      </c>
    </row>
    <row r="83" spans="1:3" x14ac:dyDescent="0.25">
      <c r="A83" s="9" t="s">
        <v>29</v>
      </c>
      <c r="B83" s="9" t="str">
        <f t="shared" si="6"/>
        <v>Primary Metals</v>
      </c>
      <c r="C83" s="9">
        <v>-8</v>
      </c>
    </row>
    <row r="84" spans="1:3" x14ac:dyDescent="0.25">
      <c r="A84" s="9" t="s">
        <v>27</v>
      </c>
      <c r="B84" s="9" t="str">
        <f t="shared" si="6"/>
        <v>Plastics &amp; Rubber Products</v>
      </c>
      <c r="C84" s="9">
        <v>-7</v>
      </c>
    </row>
    <row r="85" spans="1:3" x14ac:dyDescent="0.25">
      <c r="A85" s="9" t="s">
        <v>28</v>
      </c>
      <c r="B85" s="9" t="str">
        <f t="shared" si="6"/>
        <v>Machinery</v>
      </c>
      <c r="C85" s="9">
        <v>-6</v>
      </c>
    </row>
    <row r="86" spans="1:3" x14ac:dyDescent="0.25">
      <c r="A86" s="9" t="s">
        <v>26</v>
      </c>
      <c r="B86" s="9" t="str">
        <f t="shared" si="6"/>
        <v>Furniture &amp; Related Products</v>
      </c>
      <c r="C86" s="9">
        <v>-5</v>
      </c>
    </row>
    <row r="87" spans="1:3" x14ac:dyDescent="0.25">
      <c r="A87" s="9" t="s">
        <v>37</v>
      </c>
      <c r="B87" s="9" t="str">
        <f t="shared" si="6"/>
        <v>Fabricated Metal Products</v>
      </c>
      <c r="C87" s="9">
        <v>-4</v>
      </c>
    </row>
    <row r="88" spans="1:3" x14ac:dyDescent="0.25">
      <c r="A88" s="9" t="s">
        <v>30</v>
      </c>
      <c r="B88" s="9" t="str">
        <f t="shared" si="6"/>
        <v>Food, Beverage &amp; Tobacco Products</v>
      </c>
      <c r="C88" s="9">
        <v>-3</v>
      </c>
    </row>
    <row r="89" spans="1:3" x14ac:dyDescent="0.25">
      <c r="A89" s="9" t="s">
        <v>33</v>
      </c>
      <c r="B89" s="9" t="str">
        <f t="shared" si="6"/>
        <v>Miscellaneous Manufacturing</v>
      </c>
      <c r="C89" s="9">
        <v>-2</v>
      </c>
    </row>
    <row r="90" spans="1:3" x14ac:dyDescent="0.25">
      <c r="A90" s="9" t="s">
        <v>10</v>
      </c>
      <c r="B90" s="9" t="str">
        <f t="shared" si="6"/>
        <v>Chemical Products</v>
      </c>
      <c r="C90" s="9">
        <v>-1</v>
      </c>
    </row>
  </sheetData>
  <mergeCells count="7">
    <mergeCell ref="A76:C76"/>
    <mergeCell ref="A1:C1"/>
    <mergeCell ref="F1:I1"/>
    <mergeCell ref="A18:C18"/>
    <mergeCell ref="A33:C33"/>
    <mergeCell ref="A47:C47"/>
    <mergeCell ref="A63:C63"/>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98"/>
  <sheetViews>
    <sheetView topLeftCell="A76" workbookViewId="0">
      <selection activeCell="B101" sqref="B101"/>
    </sheetView>
  </sheetViews>
  <sheetFormatPr defaultRowHeight="15" x14ac:dyDescent="0.25"/>
  <cols>
    <col min="1" max="1" width="45" bestFit="1" customWidth="1"/>
    <col min="2" max="2" width="44.5703125" bestFit="1" customWidth="1"/>
    <col min="6" max="6" width="44.5703125" bestFit="1" customWidth="1"/>
    <col min="7" max="7" width="129.28515625" bestFit="1" customWidth="1"/>
    <col min="8" max="8" width="12.28515625" customWidth="1"/>
  </cols>
  <sheetData>
    <row r="1" spans="1:9" x14ac:dyDescent="0.25">
      <c r="A1" s="180" t="s">
        <v>481</v>
      </c>
      <c r="B1" s="180"/>
      <c r="C1" s="180"/>
      <c r="F1" s="182" t="s">
        <v>459</v>
      </c>
      <c r="G1" s="183"/>
      <c r="H1" s="34"/>
    </row>
    <row r="2" spans="1:9" x14ac:dyDescent="0.25">
      <c r="A2" s="9" t="s">
        <v>8</v>
      </c>
      <c r="B2" s="9" t="str">
        <f>TRIM(A2)</f>
        <v>Printing &amp; Related Support Activities</v>
      </c>
      <c r="C2" s="9">
        <v>6</v>
      </c>
      <c r="F2" s="1" t="s">
        <v>1</v>
      </c>
      <c r="G2" s="9" t="str">
        <f>VLOOKUP("*"&amp;F2,$I$2:$I$11,1,0)</f>
        <v>"Targeting reduced inventories for raw materials by year-end." Textile Mills</v>
      </c>
      <c r="H2" s="23"/>
      <c r="I2" t="s">
        <v>482</v>
      </c>
    </row>
    <row r="3" spans="1:9" x14ac:dyDescent="0.25">
      <c r="A3" s="9" t="s">
        <v>39</v>
      </c>
      <c r="B3" s="9" t="str">
        <f t="shared" ref="B3:B17" si="0">TRIM(A3)</f>
        <v>Textile Mills</v>
      </c>
      <c r="C3" s="9">
        <v>5</v>
      </c>
      <c r="F3" s="1" t="s">
        <v>2</v>
      </c>
      <c r="G3" s="9" t="str">
        <f t="shared" ref="G3:G19" si="1">VLOOKUP("*"&amp;F3,$I$2:$I$11,1,0)</f>
        <v>"Medical device business continues to be strong, both in the U.S. and abroad." Miscellaneous Manufacturing</v>
      </c>
      <c r="H3" s="23"/>
      <c r="I3" t="s">
        <v>483</v>
      </c>
    </row>
    <row r="4" spans="1:9" x14ac:dyDescent="0.25">
      <c r="A4" s="9" t="s">
        <v>32</v>
      </c>
      <c r="B4" s="9" t="str">
        <f t="shared" si="0"/>
        <v>Paper Products</v>
      </c>
      <c r="C4" s="9">
        <v>4</v>
      </c>
      <c r="F4" s="1" t="s">
        <v>3</v>
      </c>
      <c r="G4" s="9" t="str">
        <f t="shared" si="1"/>
        <v>"Customers are tightening their inventories for year-end, impacting our sales and shipments." Food, Beverage &amp; Tobacco Products</v>
      </c>
      <c r="H4" s="23"/>
      <c r="I4" t="s">
        <v>484</v>
      </c>
    </row>
    <row r="5" spans="1:9" x14ac:dyDescent="0.25">
      <c r="A5" s="9" t="s">
        <v>33</v>
      </c>
      <c r="B5" s="9" t="str">
        <f t="shared" si="0"/>
        <v>Miscellaneous Manufacturing</v>
      </c>
      <c r="C5" s="9">
        <v>3</v>
      </c>
      <c r="F5" s="1" t="s">
        <v>4</v>
      </c>
      <c r="G5" s="9" t="e">
        <f t="shared" si="1"/>
        <v>#N/A</v>
      </c>
      <c r="H5" s="23"/>
      <c r="I5" t="s">
        <v>485</v>
      </c>
    </row>
    <row r="6" spans="1:9" x14ac:dyDescent="0.25">
      <c r="A6" s="9" t="s">
        <v>36</v>
      </c>
      <c r="B6" s="9" t="str">
        <f t="shared" si="0"/>
        <v>Chemical Products</v>
      </c>
      <c r="C6" s="9">
        <v>2</v>
      </c>
      <c r="F6" s="1" t="s">
        <v>5</v>
      </c>
      <c r="G6" s="9" t="str">
        <f t="shared" si="1"/>
        <v>"December revenue is flat compared to last month." Computer &amp; Electronic Products</v>
      </c>
      <c r="H6" s="23"/>
      <c r="I6" t="s">
        <v>486</v>
      </c>
    </row>
    <row r="7" spans="1:9" x14ac:dyDescent="0.25">
      <c r="A7" s="9" t="s">
        <v>3</v>
      </c>
      <c r="B7" s="9" t="str">
        <f t="shared" si="0"/>
        <v>Food, Beverage &amp; Tobacco Products</v>
      </c>
      <c r="C7" s="9">
        <v>1</v>
      </c>
      <c r="F7" s="1" t="s">
        <v>6</v>
      </c>
      <c r="G7" s="9" t="e">
        <f t="shared" si="1"/>
        <v>#N/A</v>
      </c>
      <c r="H7" s="23"/>
      <c r="I7" t="s">
        <v>487</v>
      </c>
    </row>
    <row r="8" spans="1:9" x14ac:dyDescent="0.25">
      <c r="A8" s="9" t="s">
        <v>17</v>
      </c>
      <c r="B8" s="9" t="str">
        <f t="shared" si="0"/>
        <v>Apparel, Leather &amp; Allied Products</v>
      </c>
      <c r="C8" s="9">
        <v>-10</v>
      </c>
      <c r="F8" s="1" t="s">
        <v>7</v>
      </c>
      <c r="G8" s="9" t="e">
        <f t="shared" si="1"/>
        <v>#N/A</v>
      </c>
      <c r="H8" s="23"/>
      <c r="I8" t="s">
        <v>488</v>
      </c>
    </row>
    <row r="9" spans="1:9" x14ac:dyDescent="0.25">
      <c r="A9" s="9" t="s">
        <v>27</v>
      </c>
      <c r="B9" s="9" t="str">
        <f t="shared" si="0"/>
        <v>Plastics &amp; Rubber Products</v>
      </c>
      <c r="C9" s="9">
        <v>-9</v>
      </c>
      <c r="F9" s="1" t="s">
        <v>8</v>
      </c>
      <c r="G9" s="9" t="e">
        <f t="shared" si="1"/>
        <v>#N/A</v>
      </c>
      <c r="H9" s="23"/>
      <c r="I9" t="s">
        <v>489</v>
      </c>
    </row>
    <row r="10" spans="1:9" x14ac:dyDescent="0.25">
      <c r="A10" s="9" t="s">
        <v>28</v>
      </c>
      <c r="B10" s="9" t="str">
        <f t="shared" si="0"/>
        <v>Machinery</v>
      </c>
      <c r="C10" s="9">
        <v>-8</v>
      </c>
      <c r="F10" s="1" t="s">
        <v>9</v>
      </c>
      <c r="G10" s="9" t="str">
        <f t="shared" si="1"/>
        <v>"Low oil prices are negatively impacting oil and gas exploration activities. Low oil prices are generally positive for the petrochemical industry." Petroleum &amp; Coal Products</v>
      </c>
      <c r="H10" s="23"/>
      <c r="I10" t="s">
        <v>490</v>
      </c>
    </row>
    <row r="11" spans="1:9" x14ac:dyDescent="0.25">
      <c r="A11" s="9" t="s">
        <v>29</v>
      </c>
      <c r="B11" s="9" t="str">
        <f t="shared" si="0"/>
        <v>Primary Metals</v>
      </c>
      <c r="C11" s="9">
        <v>-7</v>
      </c>
      <c r="F11" s="1" t="s">
        <v>10</v>
      </c>
      <c r="G11" s="9" t="str">
        <f t="shared" si="1"/>
        <v>"Month-over-month sales were down, profitability up." Chemical Products</v>
      </c>
      <c r="H11" s="23"/>
      <c r="I11" t="s">
        <v>491</v>
      </c>
    </row>
    <row r="12" spans="1:9" x14ac:dyDescent="0.25">
      <c r="A12" s="9" t="s">
        <v>37</v>
      </c>
      <c r="B12" s="9" t="str">
        <f t="shared" si="0"/>
        <v>Fabricated Metal Products</v>
      </c>
      <c r="C12" s="9">
        <v>-6</v>
      </c>
      <c r="F12" s="1" t="s">
        <v>11</v>
      </c>
      <c r="G12" s="9" t="e">
        <f t="shared" si="1"/>
        <v>#N/A</v>
      </c>
      <c r="H12" s="23"/>
    </row>
    <row r="13" spans="1:9" x14ac:dyDescent="0.25">
      <c r="A13" s="9" t="s">
        <v>35</v>
      </c>
      <c r="B13" s="9" t="str">
        <f t="shared" si="0"/>
        <v>Transportation Equipment</v>
      </c>
      <c r="C13" s="9">
        <v>-5</v>
      </c>
      <c r="F13" s="1" t="s">
        <v>12</v>
      </c>
      <c r="G13" s="9" t="str">
        <f t="shared" si="1"/>
        <v>"Still very slow due to oil prices." Fabricated Metal Products</v>
      </c>
      <c r="H13" s="23"/>
    </row>
    <row r="14" spans="1:9" x14ac:dyDescent="0.25">
      <c r="A14" s="9" t="s">
        <v>31</v>
      </c>
      <c r="B14" s="9" t="str">
        <f t="shared" si="0"/>
        <v>Electrical Equipment, Appliances &amp; Components</v>
      </c>
      <c r="C14" s="9">
        <v>-4</v>
      </c>
      <c r="F14" s="1" t="s">
        <v>13</v>
      </c>
      <c r="G14" s="9" t="e">
        <f t="shared" si="1"/>
        <v>#N/A</v>
      </c>
      <c r="H14" s="23"/>
    </row>
    <row r="15" spans="1:9" x14ac:dyDescent="0.25">
      <c r="A15" s="9" t="s">
        <v>34</v>
      </c>
      <c r="B15" s="9" t="str">
        <f t="shared" si="0"/>
        <v>Computer &amp; Electronic Products</v>
      </c>
      <c r="C15" s="9">
        <v>-3</v>
      </c>
      <c r="F15" s="1" t="s">
        <v>14</v>
      </c>
      <c r="G15" s="9" t="str">
        <f t="shared" si="1"/>
        <v>"Deflation in many commodities is helping with product savings. Sales are strong with a backlog." Transportation Equipment</v>
      </c>
      <c r="H15" s="23"/>
    </row>
    <row r="16" spans="1:9" x14ac:dyDescent="0.25">
      <c r="A16" s="9" t="s">
        <v>45</v>
      </c>
      <c r="B16" s="9" t="str">
        <f t="shared" si="0"/>
        <v>Wood Products</v>
      </c>
      <c r="C16" s="9">
        <v>-2</v>
      </c>
      <c r="F16" s="1" t="s">
        <v>15</v>
      </c>
      <c r="G16" s="9" t="str">
        <f t="shared" si="1"/>
        <v>"Business is going well. Low fuel prices keep full size SUV and truck sales at high volumes." Plastics &amp; Rubber Products</v>
      </c>
      <c r="H16" s="23"/>
    </row>
    <row r="17" spans="1:8" x14ac:dyDescent="0.25">
      <c r="A17" s="9" t="s">
        <v>4</v>
      </c>
      <c r="B17" s="9" t="str">
        <f t="shared" si="0"/>
        <v>Nonmetallic Mineral Products</v>
      </c>
      <c r="C17" s="9">
        <v>-1</v>
      </c>
      <c r="F17" s="9" t="s">
        <v>16</v>
      </c>
      <c r="G17" s="9" t="e">
        <f t="shared" si="1"/>
        <v>#N/A</v>
      </c>
      <c r="H17" s="23"/>
    </row>
    <row r="18" spans="1:8" x14ac:dyDescent="0.25">
      <c r="F18" s="9" t="s">
        <v>17</v>
      </c>
      <c r="G18" s="9" t="str">
        <f t="shared" si="1"/>
        <v>"Sales have dropped and continue to be soft. This is resulting in [a] reduction in workforce and furloughs." Apparel, Leather &amp; Allied Products</v>
      </c>
    </row>
    <row r="19" spans="1:8" x14ac:dyDescent="0.25">
      <c r="A19" s="180" t="s">
        <v>99</v>
      </c>
      <c r="B19" s="180"/>
      <c r="C19" s="180"/>
      <c r="F19" s="9" t="s">
        <v>18</v>
      </c>
      <c r="G19" s="9" t="e">
        <f t="shared" si="1"/>
        <v>#N/A</v>
      </c>
    </row>
    <row r="20" spans="1:8" x14ac:dyDescent="0.25">
      <c r="A20" s="9" t="s">
        <v>1</v>
      </c>
      <c r="B20" s="9" t="str">
        <f>TRIM(A20)</f>
        <v>Textile Mills</v>
      </c>
      <c r="C20" s="9">
        <v>7</v>
      </c>
    </row>
    <row r="21" spans="1:8" x14ac:dyDescent="0.25">
      <c r="A21" s="9" t="s">
        <v>41</v>
      </c>
      <c r="B21" s="9" t="str">
        <f t="shared" ref="B21:B37" si="2">TRIM(A21)</f>
        <v>Printing &amp; Related Support Activities</v>
      </c>
      <c r="C21" s="9">
        <v>6</v>
      </c>
    </row>
    <row r="22" spans="1:8" x14ac:dyDescent="0.25">
      <c r="A22" s="9" t="s">
        <v>33</v>
      </c>
      <c r="B22" s="9" t="str">
        <f t="shared" si="2"/>
        <v>Miscellaneous Manufacturing</v>
      </c>
      <c r="C22" s="9">
        <v>5</v>
      </c>
    </row>
    <row r="23" spans="1:8" x14ac:dyDescent="0.25">
      <c r="A23" s="9" t="s">
        <v>38</v>
      </c>
      <c r="B23" s="9" t="str">
        <f t="shared" si="2"/>
        <v>Petroleum &amp; Coal Products</v>
      </c>
      <c r="C23" s="9">
        <v>4</v>
      </c>
    </row>
    <row r="24" spans="1:8" x14ac:dyDescent="0.25">
      <c r="A24" s="9" t="s">
        <v>29</v>
      </c>
      <c r="B24" s="9" t="str">
        <f t="shared" si="2"/>
        <v>Primary Metals</v>
      </c>
      <c r="C24" s="9">
        <v>3</v>
      </c>
    </row>
    <row r="25" spans="1:8" x14ac:dyDescent="0.25">
      <c r="A25" s="9" t="s">
        <v>32</v>
      </c>
      <c r="B25" s="9" t="str">
        <f t="shared" si="2"/>
        <v>Paper Products</v>
      </c>
      <c r="C25" s="9">
        <v>2</v>
      </c>
    </row>
    <row r="26" spans="1:8" x14ac:dyDescent="0.25">
      <c r="A26" s="9" t="s">
        <v>10</v>
      </c>
      <c r="B26" s="9" t="str">
        <f t="shared" si="2"/>
        <v>Chemical Products</v>
      </c>
      <c r="C26" s="9">
        <v>1</v>
      </c>
    </row>
    <row r="27" spans="1:8" x14ac:dyDescent="0.25">
      <c r="A27" s="9" t="s">
        <v>18</v>
      </c>
      <c r="B27" s="9" t="str">
        <f t="shared" si="2"/>
        <v>Wood Products</v>
      </c>
      <c r="C27" s="9">
        <v>-11</v>
      </c>
    </row>
    <row r="28" spans="1:8" x14ac:dyDescent="0.25">
      <c r="A28" s="9" t="s">
        <v>49</v>
      </c>
      <c r="B28" s="9" t="str">
        <f t="shared" si="2"/>
        <v>Apparel, Leather &amp; Allied Products</v>
      </c>
      <c r="C28" s="9">
        <v>-10</v>
      </c>
    </row>
    <row r="29" spans="1:8" x14ac:dyDescent="0.25">
      <c r="A29" s="9" t="s">
        <v>27</v>
      </c>
      <c r="B29" s="9" t="str">
        <f t="shared" si="2"/>
        <v>Plastics &amp; Rubber Products</v>
      </c>
      <c r="C29" s="9">
        <v>-9</v>
      </c>
    </row>
    <row r="30" spans="1:8" x14ac:dyDescent="0.25">
      <c r="A30" s="9" t="s">
        <v>31</v>
      </c>
      <c r="B30" s="9" t="str">
        <f t="shared" si="2"/>
        <v>Electrical Equipment, Appliances &amp; Components</v>
      </c>
      <c r="C30" s="9">
        <v>-8</v>
      </c>
    </row>
    <row r="31" spans="1:8" x14ac:dyDescent="0.25">
      <c r="A31" s="9" t="s">
        <v>35</v>
      </c>
      <c r="B31" s="9" t="str">
        <f t="shared" si="2"/>
        <v>Transportation Equipment</v>
      </c>
      <c r="C31" s="9">
        <v>-7</v>
      </c>
    </row>
    <row r="32" spans="1:8" x14ac:dyDescent="0.25">
      <c r="A32" s="9" t="s">
        <v>37</v>
      </c>
      <c r="B32" s="9" t="str">
        <f t="shared" si="2"/>
        <v>Fabricated Metal Products</v>
      </c>
      <c r="C32" s="9">
        <v>-6</v>
      </c>
    </row>
    <row r="33" spans="1:3" x14ac:dyDescent="0.25">
      <c r="A33" s="9" t="s">
        <v>40</v>
      </c>
      <c r="B33" s="9" t="str">
        <f t="shared" si="2"/>
        <v>Nonmetallic Mineral Products</v>
      </c>
      <c r="C33" s="9">
        <v>-5</v>
      </c>
    </row>
    <row r="34" spans="1:3" x14ac:dyDescent="0.25">
      <c r="A34" s="9" t="s">
        <v>26</v>
      </c>
      <c r="B34" s="9" t="str">
        <f t="shared" si="2"/>
        <v>Furniture &amp; Related Products</v>
      </c>
      <c r="C34" s="9">
        <v>-4</v>
      </c>
    </row>
    <row r="35" spans="1:3" x14ac:dyDescent="0.25">
      <c r="A35" s="9" t="s">
        <v>34</v>
      </c>
      <c r="B35" s="9" t="str">
        <f t="shared" si="2"/>
        <v>Computer &amp; Electronic Products</v>
      </c>
      <c r="C35" s="9">
        <v>-3</v>
      </c>
    </row>
    <row r="36" spans="1:3" x14ac:dyDescent="0.25">
      <c r="A36" s="9" t="s">
        <v>28</v>
      </c>
      <c r="B36" s="9" t="str">
        <f t="shared" si="2"/>
        <v>Machinery</v>
      </c>
      <c r="C36" s="9">
        <v>-2</v>
      </c>
    </row>
    <row r="37" spans="1:3" x14ac:dyDescent="0.25">
      <c r="A37" s="9" t="s">
        <v>3</v>
      </c>
      <c r="B37" s="9" t="str">
        <f t="shared" si="2"/>
        <v>Food, Beverage &amp; Tobacco Products</v>
      </c>
      <c r="C37" s="9">
        <v>-1</v>
      </c>
    </row>
    <row r="39" spans="1:3" x14ac:dyDescent="0.25">
      <c r="A39" s="180" t="s">
        <v>91</v>
      </c>
      <c r="B39" s="180"/>
      <c r="C39" s="180"/>
    </row>
    <row r="40" spans="1:3" x14ac:dyDescent="0.25">
      <c r="A40" s="9" t="s">
        <v>8</v>
      </c>
      <c r="B40" s="9" t="str">
        <f>TRIM(A40)</f>
        <v>Printing &amp; Related Support Activities</v>
      </c>
      <c r="C40" s="9">
        <v>7</v>
      </c>
    </row>
    <row r="41" spans="1:3" x14ac:dyDescent="0.25">
      <c r="A41" s="9" t="s">
        <v>39</v>
      </c>
      <c r="B41" s="9" t="str">
        <f t="shared" ref="B41:B55" si="3">TRIM(A41)</f>
        <v>Textile Mills</v>
      </c>
      <c r="C41" s="9">
        <v>6</v>
      </c>
    </row>
    <row r="42" spans="1:3" x14ac:dyDescent="0.25">
      <c r="A42" s="9" t="s">
        <v>33</v>
      </c>
      <c r="B42" s="9" t="str">
        <f t="shared" si="3"/>
        <v>Miscellaneous Manufacturing</v>
      </c>
      <c r="C42" s="9">
        <v>5</v>
      </c>
    </row>
    <row r="43" spans="1:3" x14ac:dyDescent="0.25">
      <c r="A43" s="9" t="s">
        <v>32</v>
      </c>
      <c r="B43" s="9" t="str">
        <f t="shared" si="3"/>
        <v>Paper Products</v>
      </c>
      <c r="C43" s="9">
        <v>4</v>
      </c>
    </row>
    <row r="44" spans="1:3" x14ac:dyDescent="0.25">
      <c r="A44" s="9" t="s">
        <v>38</v>
      </c>
      <c r="B44" s="9" t="str">
        <f t="shared" si="3"/>
        <v>Petroleum &amp; Coal Products</v>
      </c>
      <c r="C44" s="9">
        <v>3</v>
      </c>
    </row>
    <row r="45" spans="1:3" x14ac:dyDescent="0.25">
      <c r="A45" s="9" t="s">
        <v>30</v>
      </c>
      <c r="B45" s="9" t="str">
        <f t="shared" si="3"/>
        <v>Food, Beverage &amp; Tobacco Products</v>
      </c>
      <c r="C45" s="9">
        <v>2</v>
      </c>
    </row>
    <row r="46" spans="1:3" x14ac:dyDescent="0.25">
      <c r="A46" s="9" t="s">
        <v>10</v>
      </c>
      <c r="B46" s="9" t="str">
        <f t="shared" si="3"/>
        <v>Chemical Products</v>
      </c>
      <c r="C46" s="9">
        <v>1</v>
      </c>
    </row>
    <row r="47" spans="1:3" x14ac:dyDescent="0.25">
      <c r="A47" s="9" t="s">
        <v>17</v>
      </c>
      <c r="B47" s="9" t="str">
        <f t="shared" si="3"/>
        <v>Apparel, Leather &amp; Allied Products</v>
      </c>
      <c r="C47" s="9">
        <v>-9</v>
      </c>
    </row>
    <row r="48" spans="1:3" x14ac:dyDescent="0.25">
      <c r="A48" s="9" t="s">
        <v>27</v>
      </c>
      <c r="B48" s="9" t="str">
        <f t="shared" si="3"/>
        <v>Plastics &amp; Rubber Products</v>
      </c>
      <c r="C48" s="9">
        <v>-8</v>
      </c>
    </row>
    <row r="49" spans="1:3" x14ac:dyDescent="0.25">
      <c r="A49" s="9" t="s">
        <v>35</v>
      </c>
      <c r="B49" s="9" t="str">
        <f t="shared" si="3"/>
        <v>Transportation Equipment</v>
      </c>
      <c r="C49" s="9">
        <v>-7</v>
      </c>
    </row>
    <row r="50" spans="1:3" x14ac:dyDescent="0.25">
      <c r="A50" s="9" t="s">
        <v>28</v>
      </c>
      <c r="B50" s="9" t="str">
        <f t="shared" si="3"/>
        <v>Machinery</v>
      </c>
      <c r="C50" s="9">
        <v>-6</v>
      </c>
    </row>
    <row r="51" spans="1:3" x14ac:dyDescent="0.25">
      <c r="A51" s="9" t="s">
        <v>34</v>
      </c>
      <c r="B51" s="9" t="str">
        <f t="shared" si="3"/>
        <v>Computer &amp; Electronic Products</v>
      </c>
      <c r="C51" s="9">
        <v>-5</v>
      </c>
    </row>
    <row r="52" spans="1:3" x14ac:dyDescent="0.25">
      <c r="A52" s="9" t="s">
        <v>26</v>
      </c>
      <c r="B52" s="9" t="str">
        <f t="shared" si="3"/>
        <v>Furniture &amp; Related Products</v>
      </c>
      <c r="C52" s="9">
        <v>-4</v>
      </c>
    </row>
    <row r="53" spans="1:3" x14ac:dyDescent="0.25">
      <c r="A53" s="9" t="s">
        <v>31</v>
      </c>
      <c r="B53" s="9" t="str">
        <f t="shared" si="3"/>
        <v>Electrical Equipment, Appliances &amp; Components</v>
      </c>
      <c r="C53" s="9">
        <v>-3</v>
      </c>
    </row>
    <row r="54" spans="1:3" x14ac:dyDescent="0.25">
      <c r="A54" s="9" t="s">
        <v>29</v>
      </c>
      <c r="B54" s="9" t="str">
        <f t="shared" si="3"/>
        <v>Primary Metals</v>
      </c>
      <c r="C54" s="9">
        <v>-2</v>
      </c>
    </row>
    <row r="55" spans="1:3" x14ac:dyDescent="0.25">
      <c r="A55" s="9" t="s">
        <v>12</v>
      </c>
      <c r="B55" s="9" t="str">
        <f t="shared" si="3"/>
        <v>Fabricated Metal Products</v>
      </c>
      <c r="C55" s="9">
        <v>-1</v>
      </c>
    </row>
    <row r="57" spans="1:3" x14ac:dyDescent="0.25">
      <c r="A57" s="180" t="s">
        <v>92</v>
      </c>
      <c r="B57" s="180"/>
      <c r="C57" s="180"/>
    </row>
    <row r="58" spans="1:3" x14ac:dyDescent="0.25">
      <c r="A58" s="9" t="s">
        <v>1</v>
      </c>
      <c r="B58" s="9" t="str">
        <f>TRIM(A58)</f>
        <v>Textile Mills</v>
      </c>
      <c r="C58" s="9">
        <v>7</v>
      </c>
    </row>
    <row r="59" spans="1:3" x14ac:dyDescent="0.25">
      <c r="A59" s="9" t="s">
        <v>41</v>
      </c>
      <c r="B59" s="9" t="str">
        <f t="shared" ref="B59:B73" si="4">TRIM(A59)</f>
        <v>Printing &amp; Related Support Activities</v>
      </c>
      <c r="C59" s="9">
        <v>6</v>
      </c>
    </row>
    <row r="60" spans="1:3" x14ac:dyDescent="0.25">
      <c r="A60" s="9" t="s">
        <v>32</v>
      </c>
      <c r="B60" s="9" t="str">
        <f t="shared" si="4"/>
        <v>Paper Products</v>
      </c>
      <c r="C60" s="9">
        <v>5</v>
      </c>
    </row>
    <row r="61" spans="1:3" x14ac:dyDescent="0.25">
      <c r="A61" s="9" t="s">
        <v>26</v>
      </c>
      <c r="B61" s="9" t="str">
        <f t="shared" si="4"/>
        <v>Furniture &amp; Related Products</v>
      </c>
      <c r="C61" s="9">
        <v>4</v>
      </c>
    </row>
    <row r="62" spans="1:3" x14ac:dyDescent="0.25">
      <c r="A62" s="9" t="s">
        <v>31</v>
      </c>
      <c r="B62" s="9" t="str">
        <f t="shared" si="4"/>
        <v>Electrical Equipment, Appliances &amp; Components</v>
      </c>
      <c r="C62" s="9">
        <v>3</v>
      </c>
    </row>
    <row r="63" spans="1:3" x14ac:dyDescent="0.25">
      <c r="A63" s="9" t="s">
        <v>36</v>
      </c>
      <c r="B63" s="9" t="str">
        <f t="shared" si="4"/>
        <v>Chemical Products</v>
      </c>
      <c r="C63" s="9">
        <v>2</v>
      </c>
    </row>
    <row r="64" spans="1:3" x14ac:dyDescent="0.25">
      <c r="A64" s="9" t="s">
        <v>2</v>
      </c>
      <c r="B64" s="9" t="str">
        <f t="shared" si="4"/>
        <v>Miscellaneous Manufacturing</v>
      </c>
      <c r="C64" s="9">
        <v>1</v>
      </c>
    </row>
    <row r="65" spans="1:3" x14ac:dyDescent="0.25">
      <c r="A65" s="9" t="s">
        <v>17</v>
      </c>
      <c r="B65" s="9" t="str">
        <f t="shared" si="4"/>
        <v>Apparel, Leather &amp; Allied Products</v>
      </c>
      <c r="C65" s="9">
        <v>-9</v>
      </c>
    </row>
    <row r="66" spans="1:3" x14ac:dyDescent="0.25">
      <c r="A66" s="9" t="s">
        <v>38</v>
      </c>
      <c r="B66" s="9" t="str">
        <f t="shared" si="4"/>
        <v>Petroleum &amp; Coal Products</v>
      </c>
      <c r="C66" s="9">
        <v>-8</v>
      </c>
    </row>
    <row r="67" spans="1:3" x14ac:dyDescent="0.25">
      <c r="A67" s="9" t="s">
        <v>29</v>
      </c>
      <c r="B67" s="9" t="str">
        <f t="shared" si="4"/>
        <v>Primary Metals</v>
      </c>
      <c r="C67" s="9">
        <v>-7</v>
      </c>
    </row>
    <row r="68" spans="1:3" x14ac:dyDescent="0.25">
      <c r="A68" s="9" t="s">
        <v>34</v>
      </c>
      <c r="B68" s="9" t="str">
        <f t="shared" si="4"/>
        <v>Computer &amp; Electronic Products</v>
      </c>
      <c r="C68" s="9">
        <v>-6</v>
      </c>
    </row>
    <row r="69" spans="1:3" x14ac:dyDescent="0.25">
      <c r="A69" s="9" t="s">
        <v>35</v>
      </c>
      <c r="B69" s="9" t="str">
        <f t="shared" si="4"/>
        <v>Transportation Equipment</v>
      </c>
      <c r="C69" s="9">
        <v>-5</v>
      </c>
    </row>
    <row r="70" spans="1:3" x14ac:dyDescent="0.25">
      <c r="A70" s="9" t="s">
        <v>37</v>
      </c>
      <c r="B70" s="9" t="str">
        <f t="shared" si="4"/>
        <v>Fabricated Metal Products</v>
      </c>
      <c r="C70" s="9">
        <v>-4</v>
      </c>
    </row>
    <row r="71" spans="1:3" x14ac:dyDescent="0.25">
      <c r="A71" s="9" t="s">
        <v>27</v>
      </c>
      <c r="B71" s="9" t="str">
        <f t="shared" si="4"/>
        <v>Plastics &amp; Rubber Products</v>
      </c>
      <c r="C71" s="9">
        <v>-3</v>
      </c>
    </row>
    <row r="72" spans="1:3" x14ac:dyDescent="0.25">
      <c r="A72" s="9" t="s">
        <v>28</v>
      </c>
      <c r="B72" s="9" t="str">
        <f t="shared" si="4"/>
        <v>Machinery</v>
      </c>
      <c r="C72" s="9">
        <v>-2</v>
      </c>
    </row>
    <row r="73" spans="1:3" x14ac:dyDescent="0.25">
      <c r="A73" s="9" t="s">
        <v>3</v>
      </c>
      <c r="B73" s="9" t="str">
        <f t="shared" si="4"/>
        <v>Food, Beverage &amp; Tobacco Products</v>
      </c>
      <c r="C73" s="9">
        <v>-1</v>
      </c>
    </row>
    <row r="75" spans="1:3" x14ac:dyDescent="0.25">
      <c r="A75" s="180" t="s">
        <v>94</v>
      </c>
      <c r="B75" s="180"/>
      <c r="C75" s="180"/>
    </row>
    <row r="76" spans="1:3" x14ac:dyDescent="0.25">
      <c r="A76" s="9" t="s">
        <v>3</v>
      </c>
      <c r="B76" s="9" t="str">
        <f>TRIM(A76)</f>
        <v>Food, Beverage &amp; Tobacco Products</v>
      </c>
      <c r="C76" s="9">
        <v>-3</v>
      </c>
    </row>
    <row r="77" spans="1:3" x14ac:dyDescent="0.25">
      <c r="A77" s="9" t="s">
        <v>35</v>
      </c>
      <c r="B77" s="9" t="str">
        <f t="shared" ref="B77:B83" si="5">TRIM(A77)</f>
        <v>Transportation Equipment</v>
      </c>
      <c r="C77" s="9">
        <v>-2</v>
      </c>
    </row>
    <row r="78" spans="1:3" x14ac:dyDescent="0.25">
      <c r="A78" s="9" t="s">
        <v>13</v>
      </c>
      <c r="B78" s="9" t="str">
        <f t="shared" si="5"/>
        <v>Electrical Equipment, Appliances &amp; Components</v>
      </c>
      <c r="C78" s="9">
        <v>-1</v>
      </c>
    </row>
    <row r="79" spans="1:3" x14ac:dyDescent="0.25">
      <c r="A79" s="9" t="s">
        <v>15</v>
      </c>
      <c r="B79" s="9" t="str">
        <f t="shared" si="5"/>
        <v>Plastics &amp; Rubber Products</v>
      </c>
      <c r="C79" s="9">
        <v>5</v>
      </c>
    </row>
    <row r="80" spans="1:3" x14ac:dyDescent="0.25">
      <c r="A80" s="9" t="s">
        <v>28</v>
      </c>
      <c r="B80" s="9" t="str">
        <f t="shared" si="5"/>
        <v>Machinery</v>
      </c>
      <c r="C80" s="9">
        <v>4</v>
      </c>
    </row>
    <row r="81" spans="1:3" x14ac:dyDescent="0.25">
      <c r="A81" s="9" t="s">
        <v>36</v>
      </c>
      <c r="B81" s="9" t="str">
        <f t="shared" si="5"/>
        <v>Chemical Products</v>
      </c>
      <c r="C81" s="9">
        <v>3</v>
      </c>
    </row>
    <row r="82" spans="1:3" x14ac:dyDescent="0.25">
      <c r="A82" s="9" t="s">
        <v>37</v>
      </c>
      <c r="B82" s="9" t="str">
        <f t="shared" si="5"/>
        <v>Fabricated Metal Products</v>
      </c>
      <c r="C82" s="9">
        <v>2</v>
      </c>
    </row>
    <row r="83" spans="1:3" x14ac:dyDescent="0.25">
      <c r="A83" s="9" t="s">
        <v>5</v>
      </c>
      <c r="B83" s="9" t="str">
        <f t="shared" si="5"/>
        <v>Computer &amp; Electronic Products</v>
      </c>
      <c r="C83" s="9">
        <v>1</v>
      </c>
    </row>
    <row r="85" spans="1:3" x14ac:dyDescent="0.25">
      <c r="A85" s="180" t="s">
        <v>95</v>
      </c>
      <c r="B85" s="180"/>
      <c r="C85" s="180"/>
    </row>
    <row r="86" spans="1:3" x14ac:dyDescent="0.25">
      <c r="A86" s="9" t="s">
        <v>9</v>
      </c>
      <c r="B86" s="9" t="str">
        <f>TRIM(A86)</f>
        <v>Petroleum &amp; Coal Products</v>
      </c>
      <c r="C86" s="9">
        <v>5</v>
      </c>
    </row>
    <row r="87" spans="1:3" x14ac:dyDescent="0.25">
      <c r="A87" s="9" t="s">
        <v>26</v>
      </c>
      <c r="B87" s="9" t="str">
        <f t="shared" ref="B87:B98" si="6">TRIM(A87)</f>
        <v>Furniture &amp; Related Products</v>
      </c>
      <c r="C87" s="9">
        <v>4</v>
      </c>
    </row>
    <row r="88" spans="1:3" x14ac:dyDescent="0.25">
      <c r="A88" s="9" t="s">
        <v>27</v>
      </c>
      <c r="B88" s="9" t="str">
        <f t="shared" si="6"/>
        <v>Plastics &amp; Rubber Products</v>
      </c>
      <c r="C88" s="9">
        <v>3</v>
      </c>
    </row>
    <row r="89" spans="1:3" x14ac:dyDescent="0.25">
      <c r="A89" s="9" t="s">
        <v>34</v>
      </c>
      <c r="B89" s="9" t="str">
        <f t="shared" si="6"/>
        <v>Computer &amp; Electronic Products</v>
      </c>
      <c r="C89" s="9">
        <v>2</v>
      </c>
    </row>
    <row r="90" spans="1:3" x14ac:dyDescent="0.25">
      <c r="A90" s="9" t="s">
        <v>10</v>
      </c>
      <c r="B90" s="9" t="str">
        <f t="shared" si="6"/>
        <v>Chemical Products</v>
      </c>
      <c r="C90" s="9">
        <v>1</v>
      </c>
    </row>
    <row r="91" spans="1:3" x14ac:dyDescent="0.25">
      <c r="A91" s="9" t="s">
        <v>16</v>
      </c>
      <c r="B91" s="9" t="str">
        <f t="shared" si="6"/>
        <v>Primary Metals</v>
      </c>
      <c r="C91" s="9">
        <v>-8</v>
      </c>
    </row>
    <row r="92" spans="1:3" x14ac:dyDescent="0.25">
      <c r="A92" s="9" t="s">
        <v>31</v>
      </c>
      <c r="B92" s="9" t="str">
        <f t="shared" si="6"/>
        <v>Electrical Equipment, Appliances &amp; Components</v>
      </c>
      <c r="C92" s="9">
        <v>-7</v>
      </c>
    </row>
    <row r="93" spans="1:3" x14ac:dyDescent="0.25">
      <c r="A93" s="9" t="s">
        <v>49</v>
      </c>
      <c r="B93" s="9" t="str">
        <f t="shared" si="6"/>
        <v>Apparel, Leather &amp; Allied Products</v>
      </c>
      <c r="C93" s="9">
        <v>-6</v>
      </c>
    </row>
    <row r="94" spans="1:3" x14ac:dyDescent="0.25">
      <c r="A94" s="9" t="s">
        <v>28</v>
      </c>
      <c r="B94" s="9" t="str">
        <f t="shared" si="6"/>
        <v>Machinery</v>
      </c>
      <c r="C94" s="9">
        <v>-5</v>
      </c>
    </row>
    <row r="95" spans="1:3" x14ac:dyDescent="0.25">
      <c r="A95" s="9" t="s">
        <v>37</v>
      </c>
      <c r="B95" s="9" t="str">
        <f t="shared" si="6"/>
        <v>Fabricated Metal Products</v>
      </c>
      <c r="C95" s="9">
        <v>-4</v>
      </c>
    </row>
    <row r="96" spans="1:3" x14ac:dyDescent="0.25">
      <c r="A96" s="9" t="s">
        <v>33</v>
      </c>
      <c r="B96" s="9" t="str">
        <f t="shared" si="6"/>
        <v>Miscellaneous Manufacturing</v>
      </c>
      <c r="C96" s="9">
        <v>-3</v>
      </c>
    </row>
    <row r="97" spans="1:3" x14ac:dyDescent="0.25">
      <c r="A97" s="9" t="s">
        <v>32</v>
      </c>
      <c r="B97" s="9" t="str">
        <f t="shared" si="6"/>
        <v>Paper Products</v>
      </c>
      <c r="C97" s="9">
        <v>-2</v>
      </c>
    </row>
    <row r="98" spans="1:3" x14ac:dyDescent="0.25">
      <c r="A98" s="9" t="s">
        <v>14</v>
      </c>
      <c r="B98" s="9" t="str">
        <f t="shared" si="6"/>
        <v>Transportation Equipment</v>
      </c>
      <c r="C98" s="9">
        <v>-1</v>
      </c>
    </row>
  </sheetData>
  <mergeCells count="7">
    <mergeCell ref="A85:C85"/>
    <mergeCell ref="A1:C1"/>
    <mergeCell ref="F1:G1"/>
    <mergeCell ref="A19:C19"/>
    <mergeCell ref="A39:C39"/>
    <mergeCell ref="A57:C57"/>
    <mergeCell ref="A75:C75"/>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97"/>
  <sheetViews>
    <sheetView topLeftCell="A80" zoomScaleNormal="100" workbookViewId="0">
      <selection activeCell="B85" sqref="B85:B97"/>
    </sheetView>
  </sheetViews>
  <sheetFormatPr defaultRowHeight="15" x14ac:dyDescent="0.25"/>
  <cols>
    <col min="1" max="2" width="44.5703125" bestFit="1" customWidth="1"/>
    <col min="6" max="6" width="44.5703125" bestFit="1" customWidth="1"/>
    <col min="7" max="7" width="222.42578125" bestFit="1" customWidth="1"/>
  </cols>
  <sheetData>
    <row r="1" spans="1:9" x14ac:dyDescent="0.25">
      <c r="A1" s="180" t="s">
        <v>481</v>
      </c>
      <c r="B1" s="180"/>
      <c r="C1" s="180"/>
      <c r="F1" s="180" t="s">
        <v>459</v>
      </c>
      <c r="G1" s="180"/>
    </row>
    <row r="2" spans="1:9" x14ac:dyDescent="0.25">
      <c r="A2" s="9" t="s">
        <v>1</v>
      </c>
      <c r="B2" s="9" t="str">
        <f>TRIM(A2)</f>
        <v>Textile Mills</v>
      </c>
      <c r="C2" s="9">
        <v>8</v>
      </c>
      <c r="F2" s="1" t="s">
        <v>1</v>
      </c>
      <c r="G2" s="9" t="e">
        <f>VLOOKUP("*"&amp;F2,$I$2:$I$11,1,0)</f>
        <v>#N/A</v>
      </c>
      <c r="I2" t="s">
        <v>492</v>
      </c>
    </row>
    <row r="3" spans="1:9" x14ac:dyDescent="0.25">
      <c r="A3" s="9" t="s">
        <v>45</v>
      </c>
      <c r="B3" s="9" t="str">
        <f t="shared" ref="B3:B19" si="0">TRIM(A3)</f>
        <v>Wood Products</v>
      </c>
      <c r="C3" s="9">
        <v>7</v>
      </c>
      <c r="F3" s="1" t="s">
        <v>2</v>
      </c>
      <c r="G3" s="9" t="str">
        <f t="shared" ref="G3:G19" si="1">VLOOKUP("*"&amp;F3,$I$2:$I$11,1,0)</f>
        <v>"Medical device continues to be strong." Miscellaneous Manufacturing</v>
      </c>
      <c r="I3" t="s">
        <v>493</v>
      </c>
    </row>
    <row r="4" spans="1:9" x14ac:dyDescent="0.25">
      <c r="A4" s="9" t="s">
        <v>33</v>
      </c>
      <c r="B4" s="9" t="str">
        <f t="shared" si="0"/>
        <v>Miscellaneous Manufacturing</v>
      </c>
      <c r="C4" s="9">
        <v>6</v>
      </c>
      <c r="F4" s="1" t="s">
        <v>3</v>
      </c>
      <c r="G4" s="9" t="str">
        <f t="shared" si="1"/>
        <v>"Much worldwide macroeconomic uncertainty affecting our business. Business confidence seems low." Food, Beverage &amp; Tobacco Products</v>
      </c>
      <c r="I4" t="s">
        <v>494</v>
      </c>
    </row>
    <row r="5" spans="1:9" x14ac:dyDescent="0.25">
      <c r="A5" s="9" t="s">
        <v>41</v>
      </c>
      <c r="B5" s="9" t="str">
        <f t="shared" si="0"/>
        <v>Printing &amp; Related Support Activities</v>
      </c>
      <c r="C5" s="9">
        <v>5</v>
      </c>
      <c r="F5" s="1" t="s">
        <v>4</v>
      </c>
      <c r="G5" s="9" t="e">
        <f t="shared" si="1"/>
        <v>#N/A</v>
      </c>
      <c r="I5" t="s">
        <v>495</v>
      </c>
    </row>
    <row r="6" spans="1:9" x14ac:dyDescent="0.25">
      <c r="A6" s="9" t="s">
        <v>26</v>
      </c>
      <c r="B6" s="9" t="str">
        <f t="shared" si="0"/>
        <v>Furniture &amp; Related Products</v>
      </c>
      <c r="C6" s="9">
        <v>4</v>
      </c>
      <c r="F6" s="1" t="s">
        <v>5</v>
      </c>
      <c r="G6" s="9" t="str">
        <f t="shared" si="1"/>
        <v>"Huge rollout in wireless in 2016 across all markets. We should be very, very busy." Computer &amp; Electronic Products</v>
      </c>
      <c r="I6" t="s">
        <v>496</v>
      </c>
    </row>
    <row r="7" spans="1:9" x14ac:dyDescent="0.25">
      <c r="A7" s="9" t="s">
        <v>34</v>
      </c>
      <c r="B7" s="9" t="str">
        <f t="shared" si="0"/>
        <v>Computer &amp; Electronic Products</v>
      </c>
      <c r="C7" s="9">
        <v>3</v>
      </c>
      <c r="F7" s="1" t="s">
        <v>6</v>
      </c>
      <c r="G7" s="9" t="e">
        <f t="shared" si="1"/>
        <v>#N/A</v>
      </c>
      <c r="I7" t="s">
        <v>497</v>
      </c>
    </row>
    <row r="8" spans="1:9" x14ac:dyDescent="0.25">
      <c r="A8" s="9" t="s">
        <v>28</v>
      </c>
      <c r="B8" s="9" t="str">
        <f t="shared" si="0"/>
        <v>Machinery</v>
      </c>
      <c r="C8" s="9">
        <v>2</v>
      </c>
      <c r="F8" s="1" t="s">
        <v>7</v>
      </c>
      <c r="G8" s="9" t="e">
        <f t="shared" si="1"/>
        <v>#N/A</v>
      </c>
      <c r="I8" t="s">
        <v>498</v>
      </c>
    </row>
    <row r="9" spans="1:9" x14ac:dyDescent="0.25">
      <c r="A9" s="9" t="s">
        <v>13</v>
      </c>
      <c r="B9" s="9" t="str">
        <f t="shared" si="0"/>
        <v>Electrical Equipment, Appliances &amp; Components</v>
      </c>
      <c r="C9" s="9">
        <v>1</v>
      </c>
      <c r="F9" s="1" t="s">
        <v>8</v>
      </c>
      <c r="G9" s="9" t="e">
        <f t="shared" si="1"/>
        <v>#N/A</v>
      </c>
      <c r="I9" t="s">
        <v>478</v>
      </c>
    </row>
    <row r="10" spans="1:9" x14ac:dyDescent="0.25">
      <c r="A10" s="9" t="s">
        <v>17</v>
      </c>
      <c r="B10" s="9" t="str">
        <f t="shared" si="0"/>
        <v>Apparel, Leather &amp; Allied Products</v>
      </c>
      <c r="C10" s="9">
        <v>-10</v>
      </c>
      <c r="F10" s="1" t="s">
        <v>9</v>
      </c>
      <c r="G10" s="9" t="str">
        <f t="shared" si="1"/>
        <v>"The oil and gas sector continues to be challenged by low oil and gas prices. Risk of suppliers filing for bankruptcy and reducing their workforce is becoming an increasing risk. Our company workforce is also declining." Petroleum &amp; Coal Products</v>
      </c>
      <c r="I10" t="s">
        <v>499</v>
      </c>
    </row>
    <row r="11" spans="1:9" x14ac:dyDescent="0.25">
      <c r="A11" s="9" t="s">
        <v>40</v>
      </c>
      <c r="B11" s="9" t="str">
        <f t="shared" si="0"/>
        <v>Nonmetallic Mineral Products</v>
      </c>
      <c r="C11" s="9">
        <v>-9</v>
      </c>
      <c r="F11" s="1" t="s">
        <v>10</v>
      </c>
      <c r="G11" s="9" t="str">
        <f t="shared" si="1"/>
        <v>"Business this month [is] better than last month and better than this period last year. Reduced oil and basic chemical prices providing favorable margin comparisons." Chemical Products</v>
      </c>
      <c r="I11" t="s">
        <v>500</v>
      </c>
    </row>
    <row r="12" spans="1:9" x14ac:dyDescent="0.25">
      <c r="A12" s="9" t="s">
        <v>38</v>
      </c>
      <c r="B12" s="9" t="str">
        <f t="shared" si="0"/>
        <v>Petroleum &amp; Coal Products</v>
      </c>
      <c r="C12" s="9">
        <v>-8</v>
      </c>
      <c r="F12" s="1" t="s">
        <v>11</v>
      </c>
      <c r="G12" s="9" t="e">
        <f t="shared" si="1"/>
        <v>#N/A</v>
      </c>
    </row>
    <row r="13" spans="1:9" x14ac:dyDescent="0.25">
      <c r="A13" s="9" t="s">
        <v>32</v>
      </c>
      <c r="B13" s="9" t="str">
        <f t="shared" si="0"/>
        <v>Paper Products</v>
      </c>
      <c r="C13" s="9">
        <v>-7</v>
      </c>
      <c r="F13" s="1" t="s">
        <v>12</v>
      </c>
      <c r="G13" s="9" t="str">
        <f t="shared" si="1"/>
        <v>"We are a bit slower, but staying busy." Fabricated Metal Products</v>
      </c>
    </row>
    <row r="14" spans="1:9" x14ac:dyDescent="0.25">
      <c r="A14" s="9" t="s">
        <v>35</v>
      </c>
      <c r="B14" s="9" t="str">
        <f t="shared" si="0"/>
        <v>Transportation Equipment</v>
      </c>
      <c r="C14" s="9">
        <v>-6</v>
      </c>
      <c r="F14" s="1" t="s">
        <v>13</v>
      </c>
      <c r="G14" s="9" t="e">
        <f t="shared" si="1"/>
        <v>#N/A</v>
      </c>
    </row>
    <row r="15" spans="1:9" x14ac:dyDescent="0.25">
      <c r="A15" s="9" t="s">
        <v>27</v>
      </c>
      <c r="B15" s="9" t="str">
        <f t="shared" si="0"/>
        <v>Plastics &amp; Rubber Products</v>
      </c>
      <c r="C15" s="9">
        <v>-5</v>
      </c>
      <c r="F15" s="1" t="s">
        <v>14</v>
      </c>
      <c r="G15" s="9" t="str">
        <f t="shared" si="1"/>
        <v>"Business is still strong, but slowing." Transportation Equipment</v>
      </c>
    </row>
    <row r="16" spans="1:9" x14ac:dyDescent="0.25">
      <c r="A16" s="9" t="s">
        <v>37</v>
      </c>
      <c r="B16" s="9" t="str">
        <f t="shared" si="0"/>
        <v>Fabricated Metal Products</v>
      </c>
      <c r="C16" s="9">
        <v>-4</v>
      </c>
      <c r="F16" s="1" t="s">
        <v>15</v>
      </c>
      <c r="G16" s="9" t="str">
        <f t="shared" si="1"/>
        <v>"Overall demand is higher than expected for post-holiday season." Plastics &amp; Rubber Products</v>
      </c>
    </row>
    <row r="17" spans="1:7" x14ac:dyDescent="0.25">
      <c r="A17" s="9" t="s">
        <v>30</v>
      </c>
      <c r="B17" s="9" t="str">
        <f t="shared" si="0"/>
        <v>Food, Beverage &amp; Tobacco Products</v>
      </c>
      <c r="C17" s="9">
        <v>-3</v>
      </c>
      <c r="F17" s="9" t="s">
        <v>16</v>
      </c>
      <c r="G17" s="9" t="str">
        <f t="shared" si="1"/>
        <v>"2016 starting off with strong orders." Primary Metals</v>
      </c>
    </row>
    <row r="18" spans="1:7" x14ac:dyDescent="0.25">
      <c r="A18" s="9" t="s">
        <v>29</v>
      </c>
      <c r="B18" s="9" t="str">
        <f t="shared" si="0"/>
        <v>Primary Metals</v>
      </c>
      <c r="C18" s="9">
        <v>-2</v>
      </c>
      <c r="F18" s="9" t="s">
        <v>17</v>
      </c>
      <c r="G18" s="9" t="e">
        <f t="shared" si="1"/>
        <v>#N/A</v>
      </c>
    </row>
    <row r="19" spans="1:7" x14ac:dyDescent="0.25">
      <c r="A19" s="9" t="s">
        <v>10</v>
      </c>
      <c r="B19" s="9" t="str">
        <f t="shared" si="0"/>
        <v>Chemical Products</v>
      </c>
      <c r="C19" s="9">
        <v>-1</v>
      </c>
      <c r="F19" s="9" t="s">
        <v>18</v>
      </c>
      <c r="G19" s="9" t="str">
        <f t="shared" si="1"/>
        <v>"Market is sluggish to start the year." Wood Products</v>
      </c>
    </row>
    <row r="21" spans="1:7" x14ac:dyDescent="0.25">
      <c r="A21" s="180" t="s">
        <v>99</v>
      </c>
      <c r="B21" s="180"/>
      <c r="C21" s="180"/>
    </row>
    <row r="22" spans="1:7" x14ac:dyDescent="0.25">
      <c r="A22" s="9" t="s">
        <v>18</v>
      </c>
      <c r="B22" s="9" t="str">
        <f>TRIM(A22)</f>
        <v>Wood Products</v>
      </c>
      <c r="C22" s="9">
        <v>8</v>
      </c>
    </row>
    <row r="23" spans="1:7" x14ac:dyDescent="0.25">
      <c r="A23" s="9" t="s">
        <v>26</v>
      </c>
      <c r="B23" s="9" t="str">
        <f t="shared" ref="B23:B36" si="2">TRIM(A23)</f>
        <v>Furniture &amp; Related Products</v>
      </c>
      <c r="C23" s="9">
        <v>7</v>
      </c>
    </row>
    <row r="24" spans="1:7" x14ac:dyDescent="0.25">
      <c r="A24" s="9" t="s">
        <v>31</v>
      </c>
      <c r="B24" s="9" t="str">
        <f t="shared" si="2"/>
        <v>Electrical Equipment, Appliances &amp; Components</v>
      </c>
      <c r="C24" s="9">
        <v>6</v>
      </c>
    </row>
    <row r="25" spans="1:7" x14ac:dyDescent="0.25">
      <c r="A25" s="9" t="s">
        <v>33</v>
      </c>
      <c r="B25" s="9" t="str">
        <f t="shared" si="2"/>
        <v>Miscellaneous Manufacturing</v>
      </c>
      <c r="C25" s="9">
        <v>5</v>
      </c>
    </row>
    <row r="26" spans="1:7" x14ac:dyDescent="0.25">
      <c r="A26" s="9" t="s">
        <v>29</v>
      </c>
      <c r="B26" s="9" t="str">
        <f t="shared" si="2"/>
        <v>Primary Metals</v>
      </c>
      <c r="C26" s="9">
        <v>4</v>
      </c>
    </row>
    <row r="27" spans="1:7" x14ac:dyDescent="0.25">
      <c r="A27" s="9" t="s">
        <v>28</v>
      </c>
      <c r="B27" s="9" t="str">
        <f t="shared" si="2"/>
        <v>Machinery</v>
      </c>
      <c r="C27" s="9">
        <v>3</v>
      </c>
    </row>
    <row r="28" spans="1:7" x14ac:dyDescent="0.25">
      <c r="A28" s="9" t="s">
        <v>34</v>
      </c>
      <c r="B28" s="9" t="str">
        <f t="shared" si="2"/>
        <v>Computer &amp; Electronic Products</v>
      </c>
      <c r="C28" s="9">
        <v>2</v>
      </c>
    </row>
    <row r="29" spans="1:7" x14ac:dyDescent="0.25">
      <c r="A29" s="9" t="s">
        <v>10</v>
      </c>
      <c r="B29" s="9" t="str">
        <f t="shared" si="2"/>
        <v>Chemical Products</v>
      </c>
      <c r="C29" s="9">
        <v>1</v>
      </c>
    </row>
    <row r="30" spans="1:7" x14ac:dyDescent="0.25">
      <c r="A30" s="9" t="s">
        <v>17</v>
      </c>
      <c r="B30" s="9" t="str">
        <f t="shared" si="2"/>
        <v>Apparel, Leather &amp; Allied Products</v>
      </c>
      <c r="C30" s="9">
        <v>-7</v>
      </c>
    </row>
    <row r="31" spans="1:7" x14ac:dyDescent="0.25">
      <c r="A31" s="9" t="s">
        <v>32</v>
      </c>
      <c r="B31" s="9" t="str">
        <f t="shared" si="2"/>
        <v>Paper Products</v>
      </c>
      <c r="C31" s="9">
        <v>-6</v>
      </c>
    </row>
    <row r="32" spans="1:7" x14ac:dyDescent="0.25">
      <c r="A32" s="9" t="s">
        <v>35</v>
      </c>
      <c r="B32" s="9" t="str">
        <f t="shared" si="2"/>
        <v>Transportation Equipment</v>
      </c>
      <c r="C32" s="9">
        <v>-5</v>
      </c>
    </row>
    <row r="33" spans="1:3" x14ac:dyDescent="0.25">
      <c r="A33" s="9" t="s">
        <v>40</v>
      </c>
      <c r="B33" s="9" t="str">
        <f t="shared" si="2"/>
        <v>Nonmetallic Mineral Products</v>
      </c>
      <c r="C33" s="9">
        <v>-4</v>
      </c>
    </row>
    <row r="34" spans="1:3" x14ac:dyDescent="0.25">
      <c r="A34" s="9" t="s">
        <v>27</v>
      </c>
      <c r="B34" s="9" t="str">
        <f t="shared" si="2"/>
        <v>Plastics &amp; Rubber Products</v>
      </c>
      <c r="C34" s="9">
        <v>-3</v>
      </c>
    </row>
    <row r="35" spans="1:3" x14ac:dyDescent="0.25">
      <c r="A35" s="9" t="s">
        <v>30</v>
      </c>
      <c r="B35" s="9" t="str">
        <f t="shared" si="2"/>
        <v>Food, Beverage &amp; Tobacco Products</v>
      </c>
      <c r="C35" s="9">
        <v>-2</v>
      </c>
    </row>
    <row r="36" spans="1:3" x14ac:dyDescent="0.25">
      <c r="A36" s="9" t="s">
        <v>12</v>
      </c>
      <c r="B36" s="9" t="str">
        <f t="shared" si="2"/>
        <v>Fabricated Metal Products</v>
      </c>
      <c r="C36" s="9">
        <v>-1</v>
      </c>
    </row>
    <row r="38" spans="1:3" x14ac:dyDescent="0.25">
      <c r="A38" s="180" t="s">
        <v>91</v>
      </c>
      <c r="B38" s="180"/>
      <c r="C38" s="180"/>
    </row>
    <row r="39" spans="1:3" x14ac:dyDescent="0.25">
      <c r="A39" s="9" t="s">
        <v>1</v>
      </c>
      <c r="B39" s="9" t="str">
        <f>TRIM(A39)</f>
        <v>Textile Mills</v>
      </c>
      <c r="C39" s="9">
        <v>6</v>
      </c>
    </row>
    <row r="40" spans="1:3" x14ac:dyDescent="0.25">
      <c r="A40" s="9" t="s">
        <v>31</v>
      </c>
      <c r="B40" s="9" t="str">
        <f t="shared" ref="B40:B52" si="3">TRIM(A40)</f>
        <v>Electrical Equipment, Appliances &amp; Components</v>
      </c>
      <c r="C40" s="9">
        <v>5</v>
      </c>
    </row>
    <row r="41" spans="1:3" x14ac:dyDescent="0.25">
      <c r="A41" s="9" t="s">
        <v>29</v>
      </c>
      <c r="B41" s="9" t="str">
        <f t="shared" si="3"/>
        <v>Primary Metals</v>
      </c>
      <c r="C41" s="9">
        <v>4</v>
      </c>
    </row>
    <row r="42" spans="1:3" x14ac:dyDescent="0.25">
      <c r="A42" s="9" t="s">
        <v>34</v>
      </c>
      <c r="B42" s="9" t="str">
        <f t="shared" si="3"/>
        <v>Computer &amp; Electronic Products</v>
      </c>
      <c r="C42" s="9">
        <v>3</v>
      </c>
    </row>
    <row r="43" spans="1:3" x14ac:dyDescent="0.25">
      <c r="A43" s="9" t="s">
        <v>33</v>
      </c>
      <c r="B43" s="9" t="str">
        <f t="shared" si="3"/>
        <v>Miscellaneous Manufacturing</v>
      </c>
      <c r="C43" s="9">
        <v>2</v>
      </c>
    </row>
    <row r="44" spans="1:3" x14ac:dyDescent="0.25">
      <c r="A44" s="9" t="s">
        <v>11</v>
      </c>
      <c r="B44" s="9" t="str">
        <f t="shared" si="3"/>
        <v>Machinery</v>
      </c>
      <c r="C44" s="9">
        <v>1</v>
      </c>
    </row>
    <row r="45" spans="1:3" x14ac:dyDescent="0.25">
      <c r="A45" s="9" t="s">
        <v>17</v>
      </c>
      <c r="B45" s="9" t="str">
        <f t="shared" si="3"/>
        <v>Apparel, Leather &amp; Allied Products</v>
      </c>
      <c r="C45" s="9">
        <v>-8</v>
      </c>
    </row>
    <row r="46" spans="1:3" x14ac:dyDescent="0.25">
      <c r="A46" s="9" t="s">
        <v>40</v>
      </c>
      <c r="B46" s="9" t="str">
        <f t="shared" si="3"/>
        <v>Nonmetallic Mineral Products</v>
      </c>
      <c r="C46" s="9">
        <v>-7</v>
      </c>
    </row>
    <row r="47" spans="1:3" x14ac:dyDescent="0.25">
      <c r="A47" s="9" t="s">
        <v>37</v>
      </c>
      <c r="B47" s="9" t="str">
        <f t="shared" si="3"/>
        <v>Fabricated Metal Products</v>
      </c>
      <c r="C47" s="9">
        <v>-6</v>
      </c>
    </row>
    <row r="48" spans="1:3" x14ac:dyDescent="0.25">
      <c r="A48" s="9" t="s">
        <v>35</v>
      </c>
      <c r="B48" s="9" t="str">
        <f t="shared" si="3"/>
        <v>Transportation Equipment</v>
      </c>
      <c r="C48" s="9">
        <v>-5</v>
      </c>
    </row>
    <row r="49" spans="1:3" x14ac:dyDescent="0.25">
      <c r="A49" s="9" t="s">
        <v>38</v>
      </c>
      <c r="B49" s="9" t="str">
        <f t="shared" si="3"/>
        <v>Petroleum &amp; Coal Products</v>
      </c>
      <c r="C49" s="9">
        <v>-4</v>
      </c>
    </row>
    <row r="50" spans="1:3" x14ac:dyDescent="0.25">
      <c r="A50" s="9" t="s">
        <v>32</v>
      </c>
      <c r="B50" s="9" t="str">
        <f t="shared" si="3"/>
        <v>Paper Products</v>
      </c>
      <c r="C50" s="9">
        <v>-3</v>
      </c>
    </row>
    <row r="51" spans="1:3" x14ac:dyDescent="0.25">
      <c r="A51" s="9" t="s">
        <v>30</v>
      </c>
      <c r="B51" s="9" t="str">
        <f t="shared" si="3"/>
        <v>Food, Beverage &amp; Tobacco Products</v>
      </c>
      <c r="C51" s="9">
        <v>-2</v>
      </c>
    </row>
    <row r="52" spans="1:3" x14ac:dyDescent="0.25">
      <c r="A52" s="9" t="s">
        <v>10</v>
      </c>
      <c r="B52" s="9" t="str">
        <f t="shared" si="3"/>
        <v>Chemical Products</v>
      </c>
      <c r="C52" s="9">
        <v>-1</v>
      </c>
    </row>
    <row r="54" spans="1:3" x14ac:dyDescent="0.25">
      <c r="A54" s="180" t="s">
        <v>92</v>
      </c>
      <c r="B54" s="180"/>
      <c r="C54" s="180"/>
    </row>
    <row r="55" spans="1:3" x14ac:dyDescent="0.25">
      <c r="A55" s="9" t="s">
        <v>8</v>
      </c>
      <c r="B55" s="9" t="str">
        <f>TRIM(A55)</f>
        <v>Printing &amp; Related Support Activities</v>
      </c>
      <c r="C55" s="9">
        <v>4</v>
      </c>
    </row>
    <row r="56" spans="1:3" x14ac:dyDescent="0.25">
      <c r="A56" s="9" t="s">
        <v>33</v>
      </c>
      <c r="B56" s="9" t="str">
        <f t="shared" ref="B56:B68" si="4">TRIM(A56)</f>
        <v>Miscellaneous Manufacturing</v>
      </c>
      <c r="C56" s="9">
        <v>3</v>
      </c>
    </row>
    <row r="57" spans="1:3" x14ac:dyDescent="0.25">
      <c r="A57" s="9" t="s">
        <v>31</v>
      </c>
      <c r="B57" s="9" t="str">
        <f t="shared" si="4"/>
        <v>Electrical Equipment, Appliances &amp; Components</v>
      </c>
      <c r="C57" s="9">
        <v>2</v>
      </c>
    </row>
    <row r="58" spans="1:3" x14ac:dyDescent="0.25">
      <c r="A58" s="9" t="s">
        <v>11</v>
      </c>
      <c r="B58" s="9" t="str">
        <f t="shared" si="4"/>
        <v>Machinery</v>
      </c>
      <c r="C58" s="9">
        <v>1</v>
      </c>
    </row>
    <row r="59" spans="1:3" x14ac:dyDescent="0.25">
      <c r="A59" s="9" t="s">
        <v>9</v>
      </c>
      <c r="B59" s="9" t="str">
        <f t="shared" si="4"/>
        <v>Petroleum &amp; Coal Products</v>
      </c>
      <c r="C59" s="9">
        <v>-10</v>
      </c>
    </row>
    <row r="60" spans="1:3" x14ac:dyDescent="0.25">
      <c r="A60" s="9" t="s">
        <v>49</v>
      </c>
      <c r="B60" s="9" t="str">
        <f t="shared" si="4"/>
        <v>Apparel, Leather &amp; Allied Products</v>
      </c>
      <c r="C60" s="9">
        <v>-9</v>
      </c>
    </row>
    <row r="61" spans="1:3" x14ac:dyDescent="0.25">
      <c r="A61" s="9" t="s">
        <v>36</v>
      </c>
      <c r="B61" s="9" t="str">
        <f t="shared" si="4"/>
        <v>Chemical Products</v>
      </c>
      <c r="C61" s="9">
        <v>-8</v>
      </c>
    </row>
    <row r="62" spans="1:3" x14ac:dyDescent="0.25">
      <c r="A62" s="9" t="s">
        <v>29</v>
      </c>
      <c r="B62" s="9" t="str">
        <f t="shared" si="4"/>
        <v>Primary Metals</v>
      </c>
      <c r="C62" s="9">
        <v>-7</v>
      </c>
    </row>
    <row r="63" spans="1:3" x14ac:dyDescent="0.25">
      <c r="A63" s="9" t="s">
        <v>32</v>
      </c>
      <c r="B63" s="9" t="str">
        <f t="shared" si="4"/>
        <v>Paper Products</v>
      </c>
      <c r="C63" s="9">
        <v>-6</v>
      </c>
    </row>
    <row r="64" spans="1:3" x14ac:dyDescent="0.25">
      <c r="A64" s="9" t="s">
        <v>27</v>
      </c>
      <c r="B64" s="9" t="str">
        <f t="shared" si="4"/>
        <v>Plastics &amp; Rubber Products</v>
      </c>
      <c r="C64" s="9">
        <v>-5</v>
      </c>
    </row>
    <row r="65" spans="1:3" x14ac:dyDescent="0.25">
      <c r="A65" s="9" t="s">
        <v>30</v>
      </c>
      <c r="B65" s="9" t="str">
        <f t="shared" si="4"/>
        <v>Food, Beverage &amp; Tobacco Products</v>
      </c>
      <c r="C65" s="9">
        <v>-4</v>
      </c>
    </row>
    <row r="66" spans="1:3" x14ac:dyDescent="0.25">
      <c r="A66" s="9" t="s">
        <v>35</v>
      </c>
      <c r="B66" s="9" t="str">
        <f t="shared" si="4"/>
        <v>Transportation Equipment</v>
      </c>
      <c r="C66" s="9">
        <v>-3</v>
      </c>
    </row>
    <row r="67" spans="1:3" x14ac:dyDescent="0.25">
      <c r="A67" s="9" t="s">
        <v>34</v>
      </c>
      <c r="B67" s="9" t="str">
        <f t="shared" si="4"/>
        <v>Computer &amp; Electronic Products</v>
      </c>
      <c r="C67" s="9">
        <v>-2</v>
      </c>
    </row>
    <row r="68" spans="1:3" x14ac:dyDescent="0.25">
      <c r="A68" s="9" t="s">
        <v>12</v>
      </c>
      <c r="B68" s="9" t="str">
        <f t="shared" si="4"/>
        <v>Fabricated Metal Products</v>
      </c>
      <c r="C68" s="9">
        <v>-1</v>
      </c>
    </row>
    <row r="70" spans="1:3" x14ac:dyDescent="0.25">
      <c r="A70" s="180" t="s">
        <v>94</v>
      </c>
      <c r="B70" s="180"/>
      <c r="C70" s="180"/>
    </row>
    <row r="71" spans="1:3" x14ac:dyDescent="0.25">
      <c r="A71" s="9" t="s">
        <v>7</v>
      </c>
      <c r="B71" s="9" t="str">
        <f>TRIM(A71)</f>
        <v>Paper Products</v>
      </c>
      <c r="C71" s="9">
        <v>-5</v>
      </c>
    </row>
    <row r="72" spans="1:3" x14ac:dyDescent="0.25">
      <c r="A72" s="9" t="s">
        <v>30</v>
      </c>
      <c r="B72" s="9" t="str">
        <f t="shared" ref="B72:B82" si="5">TRIM(A72)</f>
        <v>Food, Beverage &amp; Tobacco Products</v>
      </c>
      <c r="C72" s="9">
        <v>-4</v>
      </c>
    </row>
    <row r="73" spans="1:3" x14ac:dyDescent="0.25">
      <c r="A73" s="9" t="s">
        <v>28</v>
      </c>
      <c r="B73" s="9" t="str">
        <f t="shared" si="5"/>
        <v>Machinery</v>
      </c>
      <c r="C73" s="9">
        <v>-3</v>
      </c>
    </row>
    <row r="74" spans="1:3" x14ac:dyDescent="0.25">
      <c r="A74" s="9" t="s">
        <v>36</v>
      </c>
      <c r="B74" s="9" t="str">
        <f t="shared" si="5"/>
        <v>Chemical Products</v>
      </c>
      <c r="C74" s="9">
        <v>-2</v>
      </c>
    </row>
    <row r="75" spans="1:3" x14ac:dyDescent="0.25">
      <c r="A75" s="9" t="s">
        <v>5</v>
      </c>
      <c r="B75" s="9" t="str">
        <f t="shared" si="5"/>
        <v>Computer &amp; Electronic Products</v>
      </c>
      <c r="C75" s="9">
        <v>-1</v>
      </c>
    </row>
    <row r="76" spans="1:3" x14ac:dyDescent="0.25">
      <c r="A76" s="9" t="s">
        <v>4</v>
      </c>
      <c r="B76" s="9" t="str">
        <f t="shared" si="5"/>
        <v>Nonmetallic Mineral Products</v>
      </c>
      <c r="C76" s="9">
        <v>7</v>
      </c>
    </row>
    <row r="77" spans="1:3" x14ac:dyDescent="0.25">
      <c r="A77" s="9" t="s">
        <v>31</v>
      </c>
      <c r="B77" s="9" t="str">
        <f t="shared" si="5"/>
        <v>Electrical Equipment, Appliances &amp; Components</v>
      </c>
      <c r="C77" s="9">
        <v>6</v>
      </c>
    </row>
    <row r="78" spans="1:3" x14ac:dyDescent="0.25">
      <c r="A78" s="9" t="s">
        <v>29</v>
      </c>
      <c r="B78" s="9" t="str">
        <f t="shared" si="5"/>
        <v>Primary Metals</v>
      </c>
      <c r="C78" s="9">
        <v>5</v>
      </c>
    </row>
    <row r="79" spans="1:3" x14ac:dyDescent="0.25">
      <c r="A79" s="9" t="s">
        <v>27</v>
      </c>
      <c r="B79" s="9" t="str">
        <f t="shared" si="5"/>
        <v>Plastics &amp; Rubber Products</v>
      </c>
      <c r="C79" s="9">
        <v>4</v>
      </c>
    </row>
    <row r="80" spans="1:3" x14ac:dyDescent="0.25">
      <c r="A80" s="9" t="s">
        <v>33</v>
      </c>
      <c r="B80" s="9" t="str">
        <f t="shared" si="5"/>
        <v>Miscellaneous Manufacturing</v>
      </c>
      <c r="C80" s="9">
        <v>3</v>
      </c>
    </row>
    <row r="81" spans="1:3" x14ac:dyDescent="0.25">
      <c r="A81" s="9" t="s">
        <v>37</v>
      </c>
      <c r="B81" s="9" t="str">
        <f t="shared" si="5"/>
        <v>Fabricated Metal Products</v>
      </c>
      <c r="C81" s="9">
        <v>2</v>
      </c>
    </row>
    <row r="82" spans="1:3" x14ac:dyDescent="0.25">
      <c r="A82" s="9" t="s">
        <v>14</v>
      </c>
      <c r="B82" s="9" t="str">
        <f t="shared" si="5"/>
        <v>Transportation Equipment</v>
      </c>
      <c r="C82" s="9">
        <v>1</v>
      </c>
    </row>
    <row r="84" spans="1:3" x14ac:dyDescent="0.25">
      <c r="A84" s="180" t="s">
        <v>95</v>
      </c>
      <c r="B84" s="180"/>
      <c r="C84" s="180"/>
    </row>
    <row r="85" spans="1:3" x14ac:dyDescent="0.25">
      <c r="A85" s="9" t="s">
        <v>5</v>
      </c>
      <c r="B85" s="9" t="str">
        <f>TRIM(A85)</f>
        <v>Computer &amp; Electronic Products</v>
      </c>
      <c r="C85" s="9">
        <v>2</v>
      </c>
    </row>
    <row r="86" spans="1:3" x14ac:dyDescent="0.25">
      <c r="A86" s="9" t="s">
        <v>2</v>
      </c>
      <c r="B86" s="9" t="str">
        <f t="shared" ref="B86:B97" si="6">TRIM(A86)</f>
        <v>Miscellaneous Manufacturing</v>
      </c>
      <c r="C86" s="9">
        <v>1</v>
      </c>
    </row>
    <row r="87" spans="1:3" x14ac:dyDescent="0.25">
      <c r="A87" s="9" t="s">
        <v>4</v>
      </c>
      <c r="B87" s="9" t="str">
        <f t="shared" si="6"/>
        <v>Nonmetallic Mineral Products</v>
      </c>
      <c r="C87" s="9">
        <v>-11</v>
      </c>
    </row>
    <row r="88" spans="1:3" x14ac:dyDescent="0.25">
      <c r="A88" s="9" t="s">
        <v>31</v>
      </c>
      <c r="B88" s="9" t="str">
        <f t="shared" si="6"/>
        <v>Electrical Equipment, Appliances &amp; Components</v>
      </c>
      <c r="C88" s="9">
        <v>-10</v>
      </c>
    </row>
    <row r="89" spans="1:3" x14ac:dyDescent="0.25">
      <c r="A89" s="9" t="s">
        <v>29</v>
      </c>
      <c r="B89" s="9" t="str">
        <f t="shared" si="6"/>
        <v>Primary Metals</v>
      </c>
      <c r="C89" s="9">
        <v>-9</v>
      </c>
    </row>
    <row r="90" spans="1:3" x14ac:dyDescent="0.25">
      <c r="A90" s="9" t="s">
        <v>26</v>
      </c>
      <c r="B90" s="9" t="str">
        <f t="shared" si="6"/>
        <v>Furniture &amp; Related Products</v>
      </c>
      <c r="C90" s="9">
        <v>-8</v>
      </c>
    </row>
    <row r="91" spans="1:3" x14ac:dyDescent="0.25">
      <c r="A91" s="9" t="s">
        <v>28</v>
      </c>
      <c r="B91" s="9" t="str">
        <f t="shared" si="6"/>
        <v>Machinery</v>
      </c>
      <c r="C91" s="9">
        <v>-7</v>
      </c>
    </row>
    <row r="92" spans="1:3" x14ac:dyDescent="0.25">
      <c r="A92" s="9" t="s">
        <v>37</v>
      </c>
      <c r="B92" s="9" t="str">
        <f t="shared" si="6"/>
        <v>Fabricated Metal Products</v>
      </c>
      <c r="C92" s="9">
        <v>-6</v>
      </c>
    </row>
    <row r="93" spans="1:3" x14ac:dyDescent="0.25">
      <c r="A93" s="9" t="s">
        <v>32</v>
      </c>
      <c r="B93" s="9" t="str">
        <f t="shared" si="6"/>
        <v>Paper Products</v>
      </c>
      <c r="C93" s="9">
        <v>-5</v>
      </c>
    </row>
    <row r="94" spans="1:3" x14ac:dyDescent="0.25">
      <c r="A94" s="9" t="s">
        <v>27</v>
      </c>
      <c r="B94" s="9" t="str">
        <f t="shared" si="6"/>
        <v>Plastics &amp; Rubber Products</v>
      </c>
      <c r="C94" s="9">
        <v>-4</v>
      </c>
    </row>
    <row r="95" spans="1:3" x14ac:dyDescent="0.25">
      <c r="A95" s="9" t="s">
        <v>30</v>
      </c>
      <c r="B95" s="9" t="str">
        <f t="shared" si="6"/>
        <v>Food, Beverage &amp; Tobacco Products</v>
      </c>
      <c r="C95" s="9">
        <v>-3</v>
      </c>
    </row>
    <row r="96" spans="1:3" x14ac:dyDescent="0.25">
      <c r="A96" s="9" t="s">
        <v>36</v>
      </c>
      <c r="B96" s="9" t="str">
        <f t="shared" si="6"/>
        <v>Chemical Products</v>
      </c>
      <c r="C96" s="9">
        <v>-2</v>
      </c>
    </row>
    <row r="97" spans="1:3" x14ac:dyDescent="0.25">
      <c r="A97" s="9" t="s">
        <v>35</v>
      </c>
      <c r="B97" s="9" t="str">
        <f t="shared" si="6"/>
        <v>Transportation Equipment</v>
      </c>
      <c r="C97" s="9">
        <v>-1</v>
      </c>
    </row>
  </sheetData>
  <mergeCells count="7">
    <mergeCell ref="A84:C84"/>
    <mergeCell ref="A1:C1"/>
    <mergeCell ref="F1:G1"/>
    <mergeCell ref="A21:C21"/>
    <mergeCell ref="A38:C38"/>
    <mergeCell ref="A54:C54"/>
    <mergeCell ref="A70:C70"/>
  </mergeCell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98"/>
  <sheetViews>
    <sheetView topLeftCell="A73" workbookViewId="0">
      <selection activeCell="B100" sqref="B100"/>
    </sheetView>
  </sheetViews>
  <sheetFormatPr defaultRowHeight="15" x14ac:dyDescent="0.25"/>
  <cols>
    <col min="1" max="1" width="45" bestFit="1" customWidth="1"/>
    <col min="2" max="2" width="44.5703125" bestFit="1" customWidth="1"/>
    <col min="6" max="6" width="44.5703125" bestFit="1" customWidth="1"/>
    <col min="7" max="7" width="141.5703125" bestFit="1" customWidth="1"/>
  </cols>
  <sheetData>
    <row r="1" spans="1:9" x14ac:dyDescent="0.25">
      <c r="A1" s="180" t="s">
        <v>481</v>
      </c>
      <c r="B1" s="180"/>
      <c r="C1" s="180"/>
      <c r="F1" s="180" t="s">
        <v>459</v>
      </c>
      <c r="G1" s="180"/>
    </row>
    <row r="2" spans="1:9" x14ac:dyDescent="0.25">
      <c r="A2" s="9" t="s">
        <v>1</v>
      </c>
      <c r="B2" s="9" t="str">
        <f>TRIM(A2)</f>
        <v>Textile Mills</v>
      </c>
      <c r="C2" s="9">
        <v>9</v>
      </c>
      <c r="F2" s="1" t="s">
        <v>1</v>
      </c>
      <c r="G2" s="9" t="e">
        <f>VLOOKUP("*"&amp;F2,$I$2:$I$11,1,0)</f>
        <v>#N/A</v>
      </c>
      <c r="I2" t="s">
        <v>501</v>
      </c>
    </row>
    <row r="3" spans="1:9" x14ac:dyDescent="0.25">
      <c r="A3" s="9" t="s">
        <v>45</v>
      </c>
      <c r="B3" s="9" t="str">
        <f t="shared" ref="B3:B17" si="0">TRIM(A3)</f>
        <v>Wood Products</v>
      </c>
      <c r="C3" s="9">
        <v>8</v>
      </c>
      <c r="F3" s="1" t="s">
        <v>2</v>
      </c>
      <c r="G3" s="9" t="str">
        <f t="shared" ref="G3:G19" si="1">VLOOKUP("*"&amp;F3,$I$2:$I$11,1,0)</f>
        <v>"Not seeing impact from global economic volatility or oil prices. Business is strong and growth projections remain the same." Miscellaneous Manufacturing</v>
      </c>
      <c r="I3" t="s">
        <v>502</v>
      </c>
    </row>
    <row r="4" spans="1:9" x14ac:dyDescent="0.25">
      <c r="A4" s="9" t="s">
        <v>26</v>
      </c>
      <c r="B4" s="9" t="str">
        <f t="shared" si="0"/>
        <v>Furniture &amp; Related Products</v>
      </c>
      <c r="C4" s="9">
        <v>7</v>
      </c>
      <c r="F4" s="1" t="s">
        <v>3</v>
      </c>
      <c r="G4" s="9" t="str">
        <f t="shared" si="1"/>
        <v>"Still a bit sluggish." Food, Beverage &amp; Tobacco Products</v>
      </c>
      <c r="I4" t="s">
        <v>503</v>
      </c>
    </row>
    <row r="5" spans="1:9" x14ac:dyDescent="0.25">
      <c r="A5" s="9" t="s">
        <v>33</v>
      </c>
      <c r="B5" s="9" t="str">
        <f t="shared" si="0"/>
        <v>Miscellaneous Manufacturing</v>
      </c>
      <c r="C5" s="9">
        <v>6</v>
      </c>
      <c r="F5" s="1" t="s">
        <v>4</v>
      </c>
      <c r="G5" s="9" t="e">
        <f t="shared" si="1"/>
        <v>#N/A</v>
      </c>
      <c r="I5" t="s">
        <v>504</v>
      </c>
    </row>
    <row r="6" spans="1:9" x14ac:dyDescent="0.25">
      <c r="A6" s="9" t="s">
        <v>31</v>
      </c>
      <c r="B6" s="9" t="str">
        <f t="shared" si="0"/>
        <v>Electrical Equipment, Appliances &amp; Components</v>
      </c>
      <c r="C6" s="9">
        <v>5</v>
      </c>
      <c r="F6" s="1" t="s">
        <v>5</v>
      </c>
      <c r="G6" s="9" t="str">
        <f t="shared" si="1"/>
        <v>"Mobility spend is up." Computer &amp; Electronic Products</v>
      </c>
      <c r="I6" t="s">
        <v>505</v>
      </c>
    </row>
    <row r="7" spans="1:9" x14ac:dyDescent="0.25">
      <c r="A7" s="9" t="s">
        <v>30</v>
      </c>
      <c r="B7" s="9" t="str">
        <f t="shared" si="0"/>
        <v>Food, Beverage &amp; Tobacco Products</v>
      </c>
      <c r="C7" s="9">
        <v>4</v>
      </c>
      <c r="F7" s="1" t="s">
        <v>6</v>
      </c>
      <c r="G7" s="9" t="str">
        <f t="shared" si="1"/>
        <v>"Orders are coming in stronger than expected." Furniture &amp; Related Products</v>
      </c>
      <c r="I7" t="s">
        <v>506</v>
      </c>
    </row>
    <row r="8" spans="1:9" x14ac:dyDescent="0.25">
      <c r="A8" s="9" t="s">
        <v>36</v>
      </c>
      <c r="B8" s="9" t="str">
        <f t="shared" si="0"/>
        <v>Chemical Products</v>
      </c>
      <c r="C8" s="9">
        <v>3</v>
      </c>
      <c r="F8" s="1" t="s">
        <v>7</v>
      </c>
      <c r="G8" s="9" t="e">
        <f t="shared" si="1"/>
        <v>#N/A</v>
      </c>
      <c r="I8" t="s">
        <v>507</v>
      </c>
    </row>
    <row r="9" spans="1:9" x14ac:dyDescent="0.25">
      <c r="A9" s="9" t="s">
        <v>29</v>
      </c>
      <c r="B9" s="9" t="str">
        <f t="shared" si="0"/>
        <v>Primary Metals</v>
      </c>
      <c r="C9" s="9">
        <v>2</v>
      </c>
      <c r="F9" s="1" t="s">
        <v>8</v>
      </c>
      <c r="G9" s="9" t="e">
        <f t="shared" si="1"/>
        <v>#N/A</v>
      </c>
      <c r="I9" t="s">
        <v>508</v>
      </c>
    </row>
    <row r="10" spans="1:9" x14ac:dyDescent="0.25">
      <c r="A10" s="9" t="s">
        <v>7</v>
      </c>
      <c r="B10" s="9" t="str">
        <f t="shared" si="0"/>
        <v>Paper Products</v>
      </c>
      <c r="C10" s="9">
        <v>1</v>
      </c>
      <c r="F10" s="1" t="s">
        <v>9</v>
      </c>
      <c r="G10" s="9" t="str">
        <f t="shared" si="1"/>
        <v>"Low oil prices and reduced activity continue affecting our business." Petroleum &amp; Coal Products</v>
      </c>
      <c r="I10" t="s">
        <v>509</v>
      </c>
    </row>
    <row r="11" spans="1:9" x14ac:dyDescent="0.25">
      <c r="A11" s="9" t="s">
        <v>17</v>
      </c>
      <c r="B11" s="9" t="str">
        <f t="shared" si="0"/>
        <v>Apparel, Leather &amp; Allied Products</v>
      </c>
      <c r="C11" s="9">
        <v>-7</v>
      </c>
      <c r="F11" s="1" t="s">
        <v>10</v>
      </c>
      <c r="G11" s="9" t="str">
        <f t="shared" si="1"/>
        <v>"U.S. business demand is solid; international demand is soft." Chemical Products</v>
      </c>
      <c r="I11" t="s">
        <v>510</v>
      </c>
    </row>
    <row r="12" spans="1:9" x14ac:dyDescent="0.25">
      <c r="A12" s="9" t="s">
        <v>38</v>
      </c>
      <c r="B12" s="9" t="str">
        <f t="shared" si="0"/>
        <v>Petroleum &amp; Coal Products</v>
      </c>
      <c r="C12" s="9">
        <v>-6</v>
      </c>
      <c r="F12" s="1" t="s">
        <v>11</v>
      </c>
      <c r="G12" s="9" t="str">
        <f t="shared" si="1"/>
        <v>"Very strong demand for product. Material availability very good and commodity pricing continues to be depressed." Machinery</v>
      </c>
    </row>
    <row r="13" spans="1:9" x14ac:dyDescent="0.25">
      <c r="A13" s="9" t="s">
        <v>34</v>
      </c>
      <c r="B13" s="9" t="str">
        <f t="shared" si="0"/>
        <v>Computer &amp; Electronic Products</v>
      </c>
      <c r="C13" s="9">
        <v>-5</v>
      </c>
      <c r="F13" s="1" t="s">
        <v>12</v>
      </c>
      <c r="G13" s="9" t="str">
        <f t="shared" si="1"/>
        <v>"Business has to get better. And it appears it is. Healthy backlog for 2016." Fabricated Metal Products</v>
      </c>
    </row>
    <row r="14" spans="1:9" x14ac:dyDescent="0.25">
      <c r="A14" s="9" t="s">
        <v>41</v>
      </c>
      <c r="B14" s="9" t="str">
        <f t="shared" si="0"/>
        <v>Printing &amp; Related Support Activities</v>
      </c>
      <c r="C14" s="9">
        <v>-4</v>
      </c>
      <c r="F14" s="1" t="s">
        <v>13</v>
      </c>
      <c r="G14" s="9" t="e">
        <f t="shared" si="1"/>
        <v>#N/A</v>
      </c>
    </row>
    <row r="15" spans="1:9" x14ac:dyDescent="0.25">
      <c r="A15" s="9" t="s">
        <v>35</v>
      </c>
      <c r="B15" s="9" t="str">
        <f t="shared" si="0"/>
        <v>Transportation Equipment</v>
      </c>
      <c r="C15" s="9">
        <v>-3</v>
      </c>
      <c r="F15" s="1" t="s">
        <v>14</v>
      </c>
      <c r="G15" s="9" t="str">
        <f t="shared" si="1"/>
        <v>"Airlines are still ordering planes and spare parts for plane galleys." Transportation Equipment</v>
      </c>
    </row>
    <row r="16" spans="1:9" x14ac:dyDescent="0.25">
      <c r="A16" s="9" t="s">
        <v>27</v>
      </c>
      <c r="B16" s="9" t="str">
        <f t="shared" si="0"/>
        <v>Plastics &amp; Rubber Products</v>
      </c>
      <c r="C16" s="9">
        <v>-2</v>
      </c>
      <c r="F16" s="1" t="s">
        <v>15</v>
      </c>
      <c r="G16" s="9" t="e">
        <f t="shared" si="1"/>
        <v>#N/A</v>
      </c>
    </row>
    <row r="17" spans="1:7" x14ac:dyDescent="0.25">
      <c r="A17" s="9" t="s">
        <v>37</v>
      </c>
      <c r="B17" s="9" t="str">
        <f t="shared" si="0"/>
        <v>Fabricated Metal Products</v>
      </c>
      <c r="C17" s="9">
        <v>-1</v>
      </c>
      <c r="F17" s="9" t="s">
        <v>16</v>
      </c>
      <c r="G17" s="9" t="e">
        <f t="shared" si="1"/>
        <v>#N/A</v>
      </c>
    </row>
    <row r="18" spans="1:7" x14ac:dyDescent="0.25">
      <c r="F18" s="9" t="s">
        <v>17</v>
      </c>
      <c r="G18" s="9" t="e">
        <f t="shared" si="1"/>
        <v>#N/A</v>
      </c>
    </row>
    <row r="19" spans="1:7" x14ac:dyDescent="0.25">
      <c r="A19" s="180" t="s">
        <v>99</v>
      </c>
      <c r="B19" s="180"/>
      <c r="C19" s="180"/>
      <c r="F19" s="9" t="s">
        <v>18</v>
      </c>
      <c r="G19" s="9" t="str">
        <f t="shared" si="1"/>
        <v>"Market is beginning to trend up with spring season on its way." Wood Products</v>
      </c>
    </row>
    <row r="20" spans="1:7" x14ac:dyDescent="0.25">
      <c r="A20" s="9" t="s">
        <v>1</v>
      </c>
      <c r="B20" s="9" t="str">
        <f>TRIM(A20)</f>
        <v>Textile Mills</v>
      </c>
      <c r="C20" s="9">
        <v>12</v>
      </c>
    </row>
    <row r="21" spans="1:7" x14ac:dyDescent="0.25">
      <c r="A21" s="9" t="s">
        <v>45</v>
      </c>
      <c r="B21" s="9" t="str">
        <f t="shared" ref="B21:B35" si="2">TRIM(A21)</f>
        <v>Wood Products</v>
      </c>
      <c r="C21" s="9">
        <v>11</v>
      </c>
    </row>
    <row r="22" spans="1:7" x14ac:dyDescent="0.25">
      <c r="A22" s="9" t="s">
        <v>26</v>
      </c>
      <c r="B22" s="9" t="str">
        <f t="shared" si="2"/>
        <v>Furniture &amp; Related Products</v>
      </c>
      <c r="C22" s="9">
        <v>10</v>
      </c>
    </row>
    <row r="23" spans="1:7" x14ac:dyDescent="0.25">
      <c r="A23" s="9" t="s">
        <v>28</v>
      </c>
      <c r="B23" s="9" t="str">
        <f t="shared" si="2"/>
        <v>Machinery</v>
      </c>
      <c r="C23" s="9">
        <v>9</v>
      </c>
    </row>
    <row r="24" spans="1:7" x14ac:dyDescent="0.25">
      <c r="A24" s="9" t="s">
        <v>27</v>
      </c>
      <c r="B24" s="9" t="str">
        <f t="shared" si="2"/>
        <v>Plastics &amp; Rubber Products</v>
      </c>
      <c r="C24" s="9">
        <v>8</v>
      </c>
    </row>
    <row r="25" spans="1:7" x14ac:dyDescent="0.25">
      <c r="A25" s="9" t="s">
        <v>38</v>
      </c>
      <c r="B25" s="9" t="str">
        <f t="shared" si="2"/>
        <v>Petroleum &amp; Coal Products</v>
      </c>
      <c r="C25" s="9">
        <v>7</v>
      </c>
    </row>
    <row r="26" spans="1:7" x14ac:dyDescent="0.25">
      <c r="A26" s="9" t="s">
        <v>40</v>
      </c>
      <c r="B26" s="9" t="str">
        <f t="shared" si="2"/>
        <v>Nonmetallic Mineral Products</v>
      </c>
      <c r="C26" s="9">
        <v>6</v>
      </c>
    </row>
    <row r="27" spans="1:7" x14ac:dyDescent="0.25">
      <c r="A27" s="9" t="s">
        <v>33</v>
      </c>
      <c r="B27" s="9" t="str">
        <f t="shared" si="2"/>
        <v>Miscellaneous Manufacturing</v>
      </c>
      <c r="C27" s="9">
        <v>5</v>
      </c>
    </row>
    <row r="28" spans="1:7" x14ac:dyDescent="0.25">
      <c r="A28" s="9" t="s">
        <v>29</v>
      </c>
      <c r="B28" s="9" t="str">
        <f t="shared" si="2"/>
        <v>Primary Metals</v>
      </c>
      <c r="C28" s="9">
        <v>4</v>
      </c>
    </row>
    <row r="29" spans="1:7" x14ac:dyDescent="0.25">
      <c r="A29" s="9" t="s">
        <v>35</v>
      </c>
      <c r="B29" s="9" t="str">
        <f t="shared" si="2"/>
        <v>Transportation Equipment</v>
      </c>
      <c r="C29" s="9">
        <v>3</v>
      </c>
    </row>
    <row r="30" spans="1:7" x14ac:dyDescent="0.25">
      <c r="A30" s="9" t="s">
        <v>36</v>
      </c>
      <c r="B30" s="9" t="str">
        <f t="shared" si="2"/>
        <v>Chemical Products</v>
      </c>
      <c r="C30" s="9">
        <v>2</v>
      </c>
    </row>
    <row r="31" spans="1:7" x14ac:dyDescent="0.25">
      <c r="A31" s="9" t="s">
        <v>12</v>
      </c>
      <c r="B31" s="9" t="str">
        <f t="shared" si="2"/>
        <v>Fabricated Metal Products</v>
      </c>
      <c r="C31" s="9">
        <v>1</v>
      </c>
    </row>
    <row r="32" spans="1:7" x14ac:dyDescent="0.25">
      <c r="A32" s="9" t="s">
        <v>17</v>
      </c>
      <c r="B32" s="9" t="str">
        <f t="shared" si="2"/>
        <v>Apparel, Leather &amp; Allied Products</v>
      </c>
      <c r="C32" s="9">
        <v>-4</v>
      </c>
    </row>
    <row r="33" spans="1:3" x14ac:dyDescent="0.25">
      <c r="A33" s="9" t="s">
        <v>32</v>
      </c>
      <c r="B33" s="9" t="str">
        <f t="shared" si="2"/>
        <v>Paper Products</v>
      </c>
      <c r="C33" s="9">
        <v>-3</v>
      </c>
    </row>
    <row r="34" spans="1:3" x14ac:dyDescent="0.25">
      <c r="A34" s="9" t="s">
        <v>31</v>
      </c>
      <c r="B34" s="9" t="str">
        <f t="shared" si="2"/>
        <v>Electrical Equipment, Appliances &amp; Components</v>
      </c>
      <c r="C34" s="9">
        <v>-2</v>
      </c>
    </row>
    <row r="35" spans="1:3" x14ac:dyDescent="0.25">
      <c r="A35" s="9" t="s">
        <v>5</v>
      </c>
      <c r="B35" s="9" t="str">
        <f t="shared" si="2"/>
        <v>Computer &amp; Electronic Products</v>
      </c>
      <c r="C35" s="9">
        <v>-1</v>
      </c>
    </row>
    <row r="37" spans="1:3" ht="15.75" customHeight="1" x14ac:dyDescent="0.25">
      <c r="A37" s="184" t="s">
        <v>91</v>
      </c>
      <c r="B37" s="185"/>
      <c r="C37" s="186"/>
    </row>
    <row r="38" spans="1:3" x14ac:dyDescent="0.25">
      <c r="A38" s="9" t="s">
        <v>1</v>
      </c>
      <c r="B38" s="9" t="str">
        <f>TRIM(A38)</f>
        <v>Textile Mills</v>
      </c>
      <c r="C38" s="9">
        <v>10</v>
      </c>
    </row>
    <row r="39" spans="1:3" x14ac:dyDescent="0.25">
      <c r="A39" s="9" t="s">
        <v>45</v>
      </c>
      <c r="B39" s="9" t="str">
        <f t="shared" ref="B39:B52" si="3">TRIM(A39)</f>
        <v>Wood Products</v>
      </c>
      <c r="C39" s="9">
        <v>9</v>
      </c>
    </row>
    <row r="40" spans="1:3" x14ac:dyDescent="0.25">
      <c r="A40" s="9" t="s">
        <v>33</v>
      </c>
      <c r="B40" s="9" t="str">
        <f t="shared" si="3"/>
        <v>Miscellaneous Manufacturing</v>
      </c>
      <c r="C40" s="9">
        <v>8</v>
      </c>
    </row>
    <row r="41" spans="1:3" x14ac:dyDescent="0.25">
      <c r="A41" s="9" t="s">
        <v>26</v>
      </c>
      <c r="B41" s="9" t="str">
        <f t="shared" si="3"/>
        <v>Furniture &amp; Related Products</v>
      </c>
      <c r="C41" s="9">
        <v>7</v>
      </c>
    </row>
    <row r="42" spans="1:3" x14ac:dyDescent="0.25">
      <c r="A42" s="9" t="s">
        <v>27</v>
      </c>
      <c r="B42" s="9" t="str">
        <f t="shared" si="3"/>
        <v>Plastics &amp; Rubber Products</v>
      </c>
      <c r="C42" s="9">
        <v>6</v>
      </c>
    </row>
    <row r="43" spans="1:3" x14ac:dyDescent="0.25">
      <c r="A43" s="9" t="s">
        <v>29</v>
      </c>
      <c r="B43" s="9" t="str">
        <f t="shared" si="3"/>
        <v>Primary Metals</v>
      </c>
      <c r="C43" s="9">
        <v>5</v>
      </c>
    </row>
    <row r="44" spans="1:3" x14ac:dyDescent="0.25">
      <c r="A44" s="9" t="s">
        <v>31</v>
      </c>
      <c r="B44" s="9" t="str">
        <f t="shared" si="3"/>
        <v>Electrical Equipment, Appliances &amp; Components</v>
      </c>
      <c r="C44" s="9">
        <v>4</v>
      </c>
    </row>
    <row r="45" spans="1:3" x14ac:dyDescent="0.25">
      <c r="A45" s="9" t="s">
        <v>30</v>
      </c>
      <c r="B45" s="9" t="str">
        <f t="shared" si="3"/>
        <v>Food, Beverage &amp; Tobacco Products</v>
      </c>
      <c r="C45" s="9">
        <v>3</v>
      </c>
    </row>
    <row r="46" spans="1:3" x14ac:dyDescent="0.25">
      <c r="A46" s="9" t="s">
        <v>28</v>
      </c>
      <c r="B46" s="9" t="str">
        <f t="shared" si="3"/>
        <v>Machinery</v>
      </c>
      <c r="C46" s="9">
        <v>2</v>
      </c>
    </row>
    <row r="47" spans="1:3" x14ac:dyDescent="0.25">
      <c r="A47" s="9" t="s">
        <v>12</v>
      </c>
      <c r="B47" s="9" t="str">
        <f t="shared" si="3"/>
        <v>Fabricated Metal Products</v>
      </c>
      <c r="C47" s="9">
        <v>1</v>
      </c>
    </row>
    <row r="48" spans="1:3" x14ac:dyDescent="0.25">
      <c r="A48" s="9" t="s">
        <v>17</v>
      </c>
      <c r="B48" s="9" t="str">
        <f t="shared" si="3"/>
        <v>Apparel, Leather &amp; Allied Products</v>
      </c>
      <c r="C48" s="9">
        <v>-5</v>
      </c>
    </row>
    <row r="49" spans="1:3" x14ac:dyDescent="0.25">
      <c r="A49" s="9" t="s">
        <v>40</v>
      </c>
      <c r="B49" s="9" t="str">
        <f t="shared" si="3"/>
        <v>Nonmetallic Mineral Products</v>
      </c>
      <c r="C49" s="9">
        <v>-4</v>
      </c>
    </row>
    <row r="50" spans="1:3" x14ac:dyDescent="0.25">
      <c r="A50" s="9" t="s">
        <v>32</v>
      </c>
      <c r="B50" s="9" t="str">
        <f t="shared" si="3"/>
        <v>Paper Products</v>
      </c>
      <c r="C50" s="9">
        <v>-3</v>
      </c>
    </row>
    <row r="51" spans="1:3" x14ac:dyDescent="0.25">
      <c r="A51" s="9" t="s">
        <v>35</v>
      </c>
      <c r="B51" s="9" t="str">
        <f t="shared" si="3"/>
        <v>Transportation Equipment</v>
      </c>
      <c r="C51" s="9">
        <v>-2</v>
      </c>
    </row>
    <row r="52" spans="1:3" x14ac:dyDescent="0.25">
      <c r="A52" s="9" t="s">
        <v>5</v>
      </c>
      <c r="B52" s="9" t="str">
        <f t="shared" si="3"/>
        <v>Computer &amp; Electronic Products</v>
      </c>
      <c r="C52" s="9">
        <v>-1</v>
      </c>
    </row>
    <row r="54" spans="1:3" x14ac:dyDescent="0.25">
      <c r="A54" s="184" t="s">
        <v>92</v>
      </c>
      <c r="B54" s="185"/>
      <c r="C54" s="186"/>
    </row>
    <row r="55" spans="1:3" x14ac:dyDescent="0.25">
      <c r="A55" s="9" t="s">
        <v>1</v>
      </c>
      <c r="B55" s="9" t="str">
        <f>TRIM(A55)</f>
        <v>Textile Mills</v>
      </c>
      <c r="C55" s="9">
        <v>6</v>
      </c>
    </row>
    <row r="56" spans="1:3" x14ac:dyDescent="0.25">
      <c r="A56" s="9" t="s">
        <v>26</v>
      </c>
      <c r="B56" s="9" t="str">
        <f t="shared" ref="B56:B68" si="4">TRIM(A56)</f>
        <v>Furniture &amp; Related Products</v>
      </c>
      <c r="C56" s="9">
        <v>5</v>
      </c>
    </row>
    <row r="57" spans="1:3" x14ac:dyDescent="0.25">
      <c r="A57" s="9" t="s">
        <v>33</v>
      </c>
      <c r="B57" s="9" t="str">
        <f t="shared" si="4"/>
        <v>Miscellaneous Manufacturing</v>
      </c>
      <c r="C57" s="9">
        <v>4</v>
      </c>
    </row>
    <row r="58" spans="1:3" x14ac:dyDescent="0.25">
      <c r="A58" s="9" t="s">
        <v>32</v>
      </c>
      <c r="B58" s="9" t="str">
        <f t="shared" si="4"/>
        <v>Paper Products</v>
      </c>
      <c r="C58" s="9">
        <v>3</v>
      </c>
    </row>
    <row r="59" spans="1:3" x14ac:dyDescent="0.25">
      <c r="A59" s="9" t="s">
        <v>30</v>
      </c>
      <c r="B59" s="9" t="str">
        <f t="shared" si="4"/>
        <v>Food, Beverage &amp; Tobacco Products</v>
      </c>
      <c r="C59" s="9">
        <v>2</v>
      </c>
    </row>
    <row r="60" spans="1:3" x14ac:dyDescent="0.25">
      <c r="A60" s="9" t="s">
        <v>16</v>
      </c>
      <c r="B60" s="9" t="str">
        <f t="shared" si="4"/>
        <v>Primary Metals</v>
      </c>
      <c r="C60" s="9">
        <v>1</v>
      </c>
    </row>
    <row r="61" spans="1:3" x14ac:dyDescent="0.25">
      <c r="A61" s="9" t="s">
        <v>9</v>
      </c>
      <c r="B61" s="9" t="str">
        <f t="shared" si="4"/>
        <v>Petroleum &amp; Coal Products</v>
      </c>
      <c r="C61" s="9">
        <v>-8</v>
      </c>
    </row>
    <row r="62" spans="1:3" x14ac:dyDescent="0.25">
      <c r="A62" s="9" t="s">
        <v>49</v>
      </c>
      <c r="B62" s="9" t="str">
        <f t="shared" si="4"/>
        <v>Apparel, Leather &amp; Allied Products</v>
      </c>
      <c r="C62" s="9">
        <v>-7</v>
      </c>
    </row>
    <row r="63" spans="1:3" x14ac:dyDescent="0.25">
      <c r="A63" s="9" t="s">
        <v>35</v>
      </c>
      <c r="B63" s="9" t="str">
        <f t="shared" si="4"/>
        <v>Transportation Equipment</v>
      </c>
      <c r="C63" s="9">
        <v>-6</v>
      </c>
    </row>
    <row r="64" spans="1:3" x14ac:dyDescent="0.25">
      <c r="A64" s="9" t="s">
        <v>31</v>
      </c>
      <c r="B64" s="9" t="str">
        <f t="shared" si="4"/>
        <v>Electrical Equipment, Appliances &amp; Components</v>
      </c>
      <c r="C64" s="9">
        <v>-5</v>
      </c>
    </row>
    <row r="65" spans="1:3" x14ac:dyDescent="0.25">
      <c r="A65" s="9" t="s">
        <v>34</v>
      </c>
      <c r="B65" s="9" t="str">
        <f t="shared" si="4"/>
        <v>Computer &amp; Electronic Products</v>
      </c>
      <c r="C65" s="9">
        <v>-4</v>
      </c>
    </row>
    <row r="66" spans="1:3" x14ac:dyDescent="0.25">
      <c r="A66" s="9" t="s">
        <v>27</v>
      </c>
      <c r="B66" s="9" t="str">
        <f t="shared" si="4"/>
        <v>Plastics &amp; Rubber Products</v>
      </c>
      <c r="C66" s="9">
        <v>-3</v>
      </c>
    </row>
    <row r="67" spans="1:3" x14ac:dyDescent="0.25">
      <c r="A67" s="9" t="s">
        <v>28</v>
      </c>
      <c r="B67" s="9" t="str">
        <f t="shared" si="4"/>
        <v>Machinery</v>
      </c>
      <c r="C67" s="9">
        <v>-2</v>
      </c>
    </row>
    <row r="68" spans="1:3" x14ac:dyDescent="0.25">
      <c r="A68" s="9" t="s">
        <v>10</v>
      </c>
      <c r="B68" s="9" t="str">
        <f t="shared" si="4"/>
        <v>Chemical Products</v>
      </c>
      <c r="C68" s="9">
        <v>-1</v>
      </c>
    </row>
    <row r="70" spans="1:3" x14ac:dyDescent="0.25">
      <c r="A70" s="184" t="s">
        <v>94</v>
      </c>
      <c r="B70" s="185"/>
      <c r="C70" s="186"/>
    </row>
    <row r="71" spans="1:3" x14ac:dyDescent="0.25">
      <c r="A71" s="9" t="s">
        <v>13</v>
      </c>
      <c r="B71" s="9" t="str">
        <f>TRIM(A71)</f>
        <v>Electrical Equipment, Appliances &amp; Components</v>
      </c>
      <c r="C71" s="9">
        <v>-5</v>
      </c>
    </row>
    <row r="72" spans="1:3" x14ac:dyDescent="0.25">
      <c r="A72" s="9" t="s">
        <v>30</v>
      </c>
      <c r="B72" s="9" t="str">
        <f t="shared" ref="B72:B81" si="5">TRIM(A72)</f>
        <v>Food, Beverage &amp; Tobacco Products</v>
      </c>
      <c r="C72" s="9">
        <v>-4</v>
      </c>
    </row>
    <row r="73" spans="1:3" x14ac:dyDescent="0.25">
      <c r="A73" s="9" t="s">
        <v>28</v>
      </c>
      <c r="B73" s="9" t="str">
        <f t="shared" si="5"/>
        <v>Machinery</v>
      </c>
      <c r="C73" s="9">
        <v>-3</v>
      </c>
    </row>
    <row r="74" spans="1:3" x14ac:dyDescent="0.25">
      <c r="A74" s="9" t="s">
        <v>36</v>
      </c>
      <c r="B74" s="9" t="str">
        <f t="shared" si="5"/>
        <v>Chemical Products</v>
      </c>
      <c r="C74" s="9">
        <v>-2</v>
      </c>
    </row>
    <row r="75" spans="1:3" x14ac:dyDescent="0.25">
      <c r="A75" s="9" t="s">
        <v>12</v>
      </c>
      <c r="B75" s="9" t="str">
        <f t="shared" si="5"/>
        <v>Fabricated Metal Products</v>
      </c>
      <c r="C75" s="9">
        <v>-1</v>
      </c>
    </row>
    <row r="76" spans="1:3" x14ac:dyDescent="0.25">
      <c r="A76" s="9" t="s">
        <v>16</v>
      </c>
      <c r="B76" s="9" t="str">
        <f t="shared" si="5"/>
        <v>Primary Metals</v>
      </c>
      <c r="C76" s="9">
        <v>6</v>
      </c>
    </row>
    <row r="77" spans="1:3" x14ac:dyDescent="0.25">
      <c r="A77" s="9" t="s">
        <v>38</v>
      </c>
      <c r="B77" s="9" t="str">
        <f t="shared" si="5"/>
        <v>Petroleum &amp; Coal Products</v>
      </c>
      <c r="C77" s="9">
        <v>5</v>
      </c>
    </row>
    <row r="78" spans="1:3" x14ac:dyDescent="0.25">
      <c r="A78" s="9" t="s">
        <v>34</v>
      </c>
      <c r="B78" s="9" t="str">
        <f t="shared" si="5"/>
        <v>Computer &amp; Electronic Products</v>
      </c>
      <c r="C78" s="9">
        <v>4</v>
      </c>
    </row>
    <row r="79" spans="1:3" x14ac:dyDescent="0.25">
      <c r="A79" s="9" t="s">
        <v>27</v>
      </c>
      <c r="B79" s="9" t="str">
        <f t="shared" si="5"/>
        <v>Plastics &amp; Rubber Products</v>
      </c>
      <c r="C79" s="9">
        <v>3</v>
      </c>
    </row>
    <row r="80" spans="1:3" x14ac:dyDescent="0.25">
      <c r="A80" s="9" t="s">
        <v>33</v>
      </c>
      <c r="B80" s="9" t="str">
        <f t="shared" si="5"/>
        <v>Miscellaneous Manufacturing</v>
      </c>
      <c r="C80" s="9">
        <v>2</v>
      </c>
    </row>
    <row r="81" spans="1:3" x14ac:dyDescent="0.25">
      <c r="A81" s="9" t="s">
        <v>14</v>
      </c>
      <c r="B81" s="9" t="str">
        <f t="shared" si="5"/>
        <v>Transportation Equipment</v>
      </c>
      <c r="C81" s="9">
        <v>1</v>
      </c>
    </row>
    <row r="83" spans="1:3" x14ac:dyDescent="0.25">
      <c r="A83" s="184" t="s">
        <v>95</v>
      </c>
      <c r="B83" s="185"/>
      <c r="C83" s="186"/>
    </row>
    <row r="84" spans="1:3" x14ac:dyDescent="0.25">
      <c r="A84" s="9" t="s">
        <v>18</v>
      </c>
      <c r="B84" s="9" t="str">
        <f>TRIM(A84)</f>
        <v>Wood Products</v>
      </c>
      <c r="C84" s="9">
        <v>6</v>
      </c>
    </row>
    <row r="85" spans="1:3" x14ac:dyDescent="0.25">
      <c r="A85" s="9" t="s">
        <v>31</v>
      </c>
      <c r="B85" s="9" t="str">
        <f t="shared" ref="B85:B98" si="6">TRIM(A85)</f>
        <v>Electrical Equipment, Appliances &amp; Components</v>
      </c>
      <c r="C85" s="9">
        <v>5</v>
      </c>
    </row>
    <row r="86" spans="1:3" x14ac:dyDescent="0.25">
      <c r="A86" s="9" t="s">
        <v>32</v>
      </c>
      <c r="B86" s="9" t="str">
        <f t="shared" si="6"/>
        <v>Paper Products</v>
      </c>
      <c r="C86" s="9">
        <v>4</v>
      </c>
    </row>
    <row r="87" spans="1:3" x14ac:dyDescent="0.25">
      <c r="A87" s="9" t="s">
        <v>36</v>
      </c>
      <c r="B87" s="9" t="str">
        <f t="shared" si="6"/>
        <v>Chemical Products</v>
      </c>
      <c r="C87" s="9">
        <v>3</v>
      </c>
    </row>
    <row r="88" spans="1:3" x14ac:dyDescent="0.25">
      <c r="A88" s="9" t="s">
        <v>35</v>
      </c>
      <c r="B88" s="9" t="str">
        <f t="shared" si="6"/>
        <v>Transportation Equipment</v>
      </c>
      <c r="C88" s="9">
        <v>2</v>
      </c>
    </row>
    <row r="89" spans="1:3" x14ac:dyDescent="0.25">
      <c r="A89" s="9" t="s">
        <v>3</v>
      </c>
      <c r="B89" s="9" t="str">
        <f t="shared" si="6"/>
        <v>Food, Beverage &amp; Tobacco Products</v>
      </c>
      <c r="C89" s="9">
        <v>1</v>
      </c>
    </row>
    <row r="90" spans="1:3" x14ac:dyDescent="0.25">
      <c r="A90" s="9" t="s">
        <v>15</v>
      </c>
      <c r="B90" s="9" t="str">
        <f t="shared" si="6"/>
        <v>Plastics &amp; Rubber Products</v>
      </c>
      <c r="C90" s="9">
        <v>-9</v>
      </c>
    </row>
    <row r="91" spans="1:3" x14ac:dyDescent="0.25">
      <c r="A91" s="9" t="s">
        <v>38</v>
      </c>
      <c r="B91" s="9" t="str">
        <f t="shared" si="6"/>
        <v>Petroleum &amp; Coal Products</v>
      </c>
      <c r="C91" s="9">
        <v>-8</v>
      </c>
    </row>
    <row r="92" spans="1:3" x14ac:dyDescent="0.25">
      <c r="A92" s="9" t="s">
        <v>28</v>
      </c>
      <c r="B92" s="9" t="str">
        <f t="shared" si="6"/>
        <v>Machinery</v>
      </c>
      <c r="C92" s="9">
        <v>-7</v>
      </c>
    </row>
    <row r="93" spans="1:3" x14ac:dyDescent="0.25">
      <c r="A93" s="9" t="s">
        <v>41</v>
      </c>
      <c r="B93" s="9" t="str">
        <f t="shared" si="6"/>
        <v>Printing &amp; Related Support Activities</v>
      </c>
      <c r="C93" s="9">
        <v>-6</v>
      </c>
    </row>
    <row r="94" spans="1:3" x14ac:dyDescent="0.25">
      <c r="A94" s="9" t="s">
        <v>37</v>
      </c>
      <c r="B94" s="9" t="str">
        <f t="shared" si="6"/>
        <v>Fabricated Metal Products</v>
      </c>
      <c r="C94" s="9">
        <v>-5</v>
      </c>
    </row>
    <row r="95" spans="1:3" x14ac:dyDescent="0.25">
      <c r="A95" s="9" t="s">
        <v>26</v>
      </c>
      <c r="B95" s="9" t="str">
        <f t="shared" si="6"/>
        <v>Furniture &amp; Related Products</v>
      </c>
      <c r="C95" s="9">
        <v>-4</v>
      </c>
    </row>
    <row r="96" spans="1:3" x14ac:dyDescent="0.25">
      <c r="A96" s="9" t="s">
        <v>29</v>
      </c>
      <c r="B96" s="9" t="str">
        <f t="shared" si="6"/>
        <v>Primary Metals</v>
      </c>
      <c r="C96" s="9">
        <v>-3</v>
      </c>
    </row>
    <row r="97" spans="1:3" x14ac:dyDescent="0.25">
      <c r="A97" s="9" t="s">
        <v>34</v>
      </c>
      <c r="B97" s="9" t="str">
        <f t="shared" si="6"/>
        <v>Computer &amp; Electronic Products</v>
      </c>
      <c r="C97" s="9">
        <v>-2</v>
      </c>
    </row>
    <row r="98" spans="1:3" x14ac:dyDescent="0.25">
      <c r="A98" s="9" t="s">
        <v>2</v>
      </c>
      <c r="B98" s="9" t="str">
        <f t="shared" si="6"/>
        <v>Miscellaneous Manufacturing</v>
      </c>
      <c r="C98" s="9">
        <v>-1</v>
      </c>
    </row>
  </sheetData>
  <mergeCells count="7">
    <mergeCell ref="A83:C83"/>
    <mergeCell ref="A1:C1"/>
    <mergeCell ref="F1:G1"/>
    <mergeCell ref="A19:C19"/>
    <mergeCell ref="A37:C37"/>
    <mergeCell ref="A54:C54"/>
    <mergeCell ref="A70:C70"/>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00"/>
  <sheetViews>
    <sheetView topLeftCell="A52" zoomScale="85" zoomScaleNormal="85" workbookViewId="0">
      <selection activeCell="B84" sqref="B84:B99"/>
    </sheetView>
  </sheetViews>
  <sheetFormatPr defaultRowHeight="15" x14ac:dyDescent="0.25"/>
  <cols>
    <col min="1" max="1" width="45" bestFit="1" customWidth="1"/>
    <col min="2" max="2" width="44.5703125" bestFit="1" customWidth="1"/>
    <col min="6" max="6" width="44.5703125" bestFit="1" customWidth="1"/>
    <col min="7" max="7" width="139.28515625" bestFit="1" customWidth="1"/>
  </cols>
  <sheetData>
    <row r="1" spans="1:11" x14ac:dyDescent="0.25">
      <c r="A1" s="180" t="s">
        <v>448</v>
      </c>
      <c r="B1" s="180"/>
      <c r="C1" s="180"/>
      <c r="F1" s="180" t="s">
        <v>459</v>
      </c>
      <c r="G1" s="180"/>
    </row>
    <row r="2" spans="1:11" x14ac:dyDescent="0.25">
      <c r="A2" t="s">
        <v>8</v>
      </c>
      <c r="B2" t="str">
        <f>TRIM(A2)</f>
        <v>Printing &amp; Related Support Activities</v>
      </c>
      <c r="C2">
        <v>12</v>
      </c>
      <c r="F2" s="1" t="s">
        <v>1</v>
      </c>
      <c r="G2" s="9" t="e">
        <f>VLOOKUP("*"&amp;F2,$K$3:$K$12,1,0)</f>
        <v>#N/A</v>
      </c>
    </row>
    <row r="3" spans="1:11" x14ac:dyDescent="0.25">
      <c r="A3" t="s">
        <v>26</v>
      </c>
      <c r="B3" t="str">
        <f t="shared" ref="B3:B18" si="0">TRIM(A3)</f>
        <v>Furniture &amp; Related Products</v>
      </c>
      <c r="C3">
        <v>11</v>
      </c>
      <c r="F3" s="1" t="s">
        <v>2</v>
      </c>
      <c r="G3" s="9" t="str">
        <f t="shared" ref="G3:G19" si="1">VLOOKUP("*"&amp;F3,$K$3:$K$12,1,0)</f>
        <v>"Business conditions are stable, little change from last month." Miscellaneous Manufacturing</v>
      </c>
      <c r="K3" t="s">
        <v>511</v>
      </c>
    </row>
    <row r="4" spans="1:11" x14ac:dyDescent="0.25">
      <c r="A4" t="s">
        <v>40</v>
      </c>
      <c r="B4" t="str">
        <f t="shared" si="0"/>
        <v>Nonmetallic Mineral Products</v>
      </c>
      <c r="C4">
        <v>10</v>
      </c>
      <c r="F4" s="1" t="s">
        <v>3</v>
      </c>
      <c r="G4" s="9" t="e">
        <f t="shared" si="1"/>
        <v>#N/A</v>
      </c>
      <c r="K4" t="s">
        <v>512</v>
      </c>
    </row>
    <row r="5" spans="1:11" x14ac:dyDescent="0.25">
      <c r="A5" t="s">
        <v>33</v>
      </c>
      <c r="B5" t="str">
        <f t="shared" si="0"/>
        <v>Miscellaneous Manufacturing</v>
      </c>
      <c r="C5">
        <v>9</v>
      </c>
      <c r="F5" s="1" t="s">
        <v>4</v>
      </c>
      <c r="G5" s="9" t="e">
        <f t="shared" si="1"/>
        <v>#N/A</v>
      </c>
      <c r="K5" t="s">
        <v>513</v>
      </c>
    </row>
    <row r="6" spans="1:11" x14ac:dyDescent="0.25">
      <c r="A6" t="s">
        <v>28</v>
      </c>
      <c r="B6" t="str">
        <f t="shared" si="0"/>
        <v>Machinery</v>
      </c>
      <c r="C6">
        <v>8</v>
      </c>
      <c r="F6" s="1" t="s">
        <v>5</v>
      </c>
      <c r="G6" s="9" t="str">
        <f t="shared" si="1"/>
        <v>"Current trends remain steady. No issues with delivery or costs." Computer &amp; Electronic Products</v>
      </c>
      <c r="K6" t="s">
        <v>514</v>
      </c>
    </row>
    <row r="7" spans="1:11" x14ac:dyDescent="0.25">
      <c r="A7" t="s">
        <v>27</v>
      </c>
      <c r="B7" t="str">
        <f t="shared" si="0"/>
        <v>Plastics &amp; Rubber Products</v>
      </c>
      <c r="C7">
        <v>7</v>
      </c>
      <c r="F7" s="1" t="s">
        <v>6</v>
      </c>
      <c r="G7" s="9" t="str">
        <f t="shared" si="1"/>
        <v>"Incoming sales are improving." Furniture &amp; Related Products</v>
      </c>
      <c r="K7" t="s">
        <v>515</v>
      </c>
    </row>
    <row r="8" spans="1:11" x14ac:dyDescent="0.25">
      <c r="A8" t="s">
        <v>30</v>
      </c>
      <c r="B8" t="str">
        <f t="shared" si="0"/>
        <v>Food, Beverage &amp; Tobacco Products</v>
      </c>
      <c r="C8">
        <v>6</v>
      </c>
      <c r="F8" s="1" t="s">
        <v>7</v>
      </c>
      <c r="G8" s="9" t="e">
        <f t="shared" si="1"/>
        <v>#N/A</v>
      </c>
      <c r="K8" t="s">
        <v>516</v>
      </c>
    </row>
    <row r="9" spans="1:11" x14ac:dyDescent="0.25">
      <c r="A9" t="s">
        <v>37</v>
      </c>
      <c r="B9" t="str">
        <f t="shared" si="0"/>
        <v>Fabricated Metal Products</v>
      </c>
      <c r="C9">
        <v>5</v>
      </c>
      <c r="F9" s="1" t="s">
        <v>8</v>
      </c>
      <c r="G9" s="9" t="str">
        <f t="shared" si="1"/>
        <v>"Things are starting to pick up. Our business is seasonal and it is that time of year." Printing &amp; Related Support Activities</v>
      </c>
      <c r="K9" t="s">
        <v>517</v>
      </c>
    </row>
    <row r="10" spans="1:11" x14ac:dyDescent="0.25">
      <c r="A10" t="s">
        <v>36</v>
      </c>
      <c r="B10" t="str">
        <f t="shared" si="0"/>
        <v>Chemical Products</v>
      </c>
      <c r="C10">
        <v>4</v>
      </c>
      <c r="F10" s="1" t="s">
        <v>9</v>
      </c>
      <c r="G10" s="9" t="e">
        <f t="shared" si="1"/>
        <v>#N/A</v>
      </c>
      <c r="K10" t="s">
        <v>518</v>
      </c>
    </row>
    <row r="11" spans="1:11" x14ac:dyDescent="0.25">
      <c r="A11" t="s">
        <v>32</v>
      </c>
      <c r="B11" t="str">
        <f t="shared" si="0"/>
        <v>Paper Products</v>
      </c>
      <c r="C11">
        <v>3</v>
      </c>
      <c r="F11" s="1" t="s">
        <v>10</v>
      </c>
      <c r="G11" s="9" t="str">
        <f t="shared" si="1"/>
        <v>"Business in telecom is booming. Fiber plant is at capacity." Chemical Products</v>
      </c>
      <c r="K11" t="s">
        <v>519</v>
      </c>
    </row>
    <row r="12" spans="1:11" x14ac:dyDescent="0.25">
      <c r="A12" t="s">
        <v>29</v>
      </c>
      <c r="B12" t="str">
        <f t="shared" si="0"/>
        <v>Primary Metals</v>
      </c>
      <c r="C12">
        <v>2</v>
      </c>
      <c r="F12" s="1" t="s">
        <v>11</v>
      </c>
      <c r="G12" s="9" t="str">
        <f t="shared" si="1"/>
        <v>"Requests for proposals for new equipment [are] very strong." Machinery</v>
      </c>
      <c r="K12" t="s">
        <v>520</v>
      </c>
    </row>
    <row r="13" spans="1:11" x14ac:dyDescent="0.25">
      <c r="A13" t="s">
        <v>5</v>
      </c>
      <c r="B13" t="str">
        <f t="shared" si="0"/>
        <v>Computer &amp; Electronic Products</v>
      </c>
      <c r="C13">
        <v>1</v>
      </c>
      <c r="F13" s="1" t="s">
        <v>12</v>
      </c>
      <c r="G13" s="9" t="str">
        <f t="shared" si="1"/>
        <v>"Capital equipment sales are steady." Fabricated Metal Products</v>
      </c>
    </row>
    <row r="14" spans="1:11" x14ac:dyDescent="0.25">
      <c r="A14" t="s">
        <v>17</v>
      </c>
      <c r="B14" t="str">
        <f t="shared" si="0"/>
        <v>Apparel, Leather &amp; Allied Products</v>
      </c>
      <c r="C14">
        <v>-5</v>
      </c>
      <c r="F14" s="1" t="s">
        <v>13</v>
      </c>
      <c r="G14" s="9" t="e">
        <f t="shared" si="1"/>
        <v>#N/A</v>
      </c>
    </row>
    <row r="15" spans="1:11" x14ac:dyDescent="0.25">
      <c r="A15" t="s">
        <v>39</v>
      </c>
      <c r="B15" t="str">
        <f t="shared" si="0"/>
        <v>Textile Mills</v>
      </c>
      <c r="C15">
        <v>-4</v>
      </c>
      <c r="F15" s="1" t="s">
        <v>14</v>
      </c>
      <c r="G15" s="9" t="str">
        <f t="shared" si="1"/>
        <v>"Government is spending again. Have received delivery orders." Transportation Equipment</v>
      </c>
    </row>
    <row r="16" spans="1:11" x14ac:dyDescent="0.25">
      <c r="A16" t="s">
        <v>31</v>
      </c>
      <c r="B16" t="str">
        <f t="shared" si="0"/>
        <v>Electrical Equipment, Appliances &amp; Components</v>
      </c>
      <c r="C16">
        <v>-3</v>
      </c>
      <c r="F16" s="1" t="s">
        <v>15</v>
      </c>
      <c r="G16" s="9" t="str">
        <f t="shared" si="1"/>
        <v>"Unemployment rate is low in our county, making it hard to find workers. We are understaffed and running lots of overtime." Plastics &amp; Rubber Products</v>
      </c>
    </row>
    <row r="17" spans="1:7" x14ac:dyDescent="0.25">
      <c r="A17" t="s">
        <v>35</v>
      </c>
      <c r="B17" t="str">
        <f t="shared" si="0"/>
        <v>Transportation Equipment</v>
      </c>
      <c r="C17">
        <v>-2</v>
      </c>
      <c r="F17" s="9" t="s">
        <v>16</v>
      </c>
      <c r="G17" s="9" t="str">
        <f t="shared" si="1"/>
        <v>"Our business is still going strong." Primary Metals</v>
      </c>
    </row>
    <row r="18" spans="1:7" x14ac:dyDescent="0.25">
      <c r="A18" t="s">
        <v>9</v>
      </c>
      <c r="B18" t="str">
        <f t="shared" si="0"/>
        <v>Petroleum &amp; Coal Products</v>
      </c>
      <c r="C18">
        <v>-1</v>
      </c>
      <c r="F18" s="9" t="s">
        <v>17</v>
      </c>
      <c r="G18" s="9" t="e">
        <f t="shared" si="1"/>
        <v>#N/A</v>
      </c>
    </row>
    <row r="19" spans="1:7" x14ac:dyDescent="0.25">
      <c r="F19" s="9" t="s">
        <v>18</v>
      </c>
      <c r="G19" s="9" t="e">
        <f t="shared" si="1"/>
        <v>#N/A</v>
      </c>
    </row>
    <row r="20" spans="1:7" x14ac:dyDescent="0.25">
      <c r="A20" s="180" t="s">
        <v>99</v>
      </c>
      <c r="B20" s="180"/>
      <c r="C20" s="180"/>
    </row>
    <row r="21" spans="1:7" x14ac:dyDescent="0.25">
      <c r="A21" s="9" t="s">
        <v>6</v>
      </c>
      <c r="B21" s="9" t="str">
        <f>TRIM(A21)</f>
        <v>Furniture &amp; Related Products</v>
      </c>
      <c r="C21" s="9">
        <v>13</v>
      </c>
    </row>
    <row r="22" spans="1:7" x14ac:dyDescent="0.25">
      <c r="A22" s="9" t="s">
        <v>39</v>
      </c>
      <c r="B22" s="9" t="str">
        <f t="shared" ref="B22:B36" si="2">TRIM(A22)</f>
        <v>Textile Mills</v>
      </c>
      <c r="C22" s="9">
        <v>12</v>
      </c>
    </row>
    <row r="23" spans="1:7" x14ac:dyDescent="0.25">
      <c r="A23" s="9" t="s">
        <v>33</v>
      </c>
      <c r="B23" s="9" t="str">
        <f t="shared" si="2"/>
        <v>Miscellaneous Manufacturing</v>
      </c>
      <c r="C23" s="9">
        <v>11</v>
      </c>
    </row>
    <row r="24" spans="1:7" x14ac:dyDescent="0.25">
      <c r="A24" s="9" t="s">
        <v>40</v>
      </c>
      <c r="B24" s="9" t="str">
        <f t="shared" si="2"/>
        <v>Nonmetallic Mineral Products</v>
      </c>
      <c r="C24" s="9">
        <v>10</v>
      </c>
    </row>
    <row r="25" spans="1:7" x14ac:dyDescent="0.25">
      <c r="A25" s="9" t="s">
        <v>36</v>
      </c>
      <c r="B25" s="9" t="str">
        <f t="shared" si="2"/>
        <v>Chemical Products</v>
      </c>
      <c r="C25" s="9">
        <v>9</v>
      </c>
    </row>
    <row r="26" spans="1:7" x14ac:dyDescent="0.25">
      <c r="A26" s="9" t="s">
        <v>41</v>
      </c>
      <c r="B26" s="9" t="str">
        <f t="shared" si="2"/>
        <v>Printing &amp; Related Support Activities</v>
      </c>
      <c r="C26" s="9">
        <v>8</v>
      </c>
    </row>
    <row r="27" spans="1:7" x14ac:dyDescent="0.25">
      <c r="A27" s="9" t="s">
        <v>28</v>
      </c>
      <c r="B27" s="9" t="str">
        <f t="shared" si="2"/>
        <v>Machinery</v>
      </c>
      <c r="C27" s="9">
        <v>7</v>
      </c>
    </row>
    <row r="28" spans="1:7" x14ac:dyDescent="0.25">
      <c r="A28" s="9" t="s">
        <v>38</v>
      </c>
      <c r="B28" s="9" t="str">
        <f t="shared" si="2"/>
        <v>Petroleum &amp; Coal Products</v>
      </c>
      <c r="C28" s="9">
        <v>6</v>
      </c>
    </row>
    <row r="29" spans="1:7" x14ac:dyDescent="0.25">
      <c r="A29" s="9" t="s">
        <v>29</v>
      </c>
      <c r="B29" s="9" t="str">
        <f t="shared" si="2"/>
        <v>Primary Metals</v>
      </c>
      <c r="C29" s="9">
        <v>5</v>
      </c>
    </row>
    <row r="30" spans="1:7" x14ac:dyDescent="0.25">
      <c r="A30" s="9" t="s">
        <v>30</v>
      </c>
      <c r="B30" s="9" t="str">
        <f t="shared" si="2"/>
        <v>Food, Beverage &amp; Tobacco Products</v>
      </c>
      <c r="C30" s="9">
        <v>4</v>
      </c>
    </row>
    <row r="31" spans="1:7" x14ac:dyDescent="0.25">
      <c r="A31" s="9" t="s">
        <v>27</v>
      </c>
      <c r="B31" s="9" t="str">
        <f t="shared" si="2"/>
        <v>Plastics &amp; Rubber Products</v>
      </c>
      <c r="C31" s="9">
        <v>3</v>
      </c>
    </row>
    <row r="32" spans="1:7" x14ac:dyDescent="0.25">
      <c r="A32" s="9" t="s">
        <v>32</v>
      </c>
      <c r="B32" s="9" t="str">
        <f t="shared" si="2"/>
        <v>Paper Products</v>
      </c>
      <c r="C32" s="9">
        <v>2</v>
      </c>
    </row>
    <row r="33" spans="1:3" x14ac:dyDescent="0.25">
      <c r="A33" s="9" t="s">
        <v>12</v>
      </c>
      <c r="B33" s="9" t="str">
        <f t="shared" si="2"/>
        <v>Fabricated Metal Products</v>
      </c>
      <c r="C33" s="9">
        <v>1</v>
      </c>
    </row>
    <row r="34" spans="1:3" x14ac:dyDescent="0.25">
      <c r="A34" s="9" t="s">
        <v>17</v>
      </c>
      <c r="B34" s="9" t="str">
        <f t="shared" si="2"/>
        <v>Apparel, Leather &amp; Allied Products</v>
      </c>
      <c r="C34" s="9">
        <v>-3</v>
      </c>
    </row>
    <row r="35" spans="1:3" x14ac:dyDescent="0.25">
      <c r="A35" s="9" t="s">
        <v>34</v>
      </c>
      <c r="B35" s="9" t="str">
        <f t="shared" si="2"/>
        <v>Computer &amp; Electronic Products</v>
      </c>
      <c r="C35" s="9">
        <v>-2</v>
      </c>
    </row>
    <row r="36" spans="1:3" x14ac:dyDescent="0.25">
      <c r="A36" s="9" t="s">
        <v>14</v>
      </c>
      <c r="B36" s="9" t="str">
        <f t="shared" si="2"/>
        <v>Transportation Equipment</v>
      </c>
      <c r="C36" s="9">
        <v>-1</v>
      </c>
    </row>
    <row r="38" spans="1:3" x14ac:dyDescent="0.25">
      <c r="A38" s="180" t="s">
        <v>91</v>
      </c>
      <c r="B38" s="180"/>
      <c r="C38" s="180"/>
    </row>
    <row r="39" spans="1:3" x14ac:dyDescent="0.25">
      <c r="A39" s="9" t="s">
        <v>6</v>
      </c>
      <c r="B39" s="9" t="str">
        <f>TRIM(A39)</f>
        <v>Furniture &amp; Related Products</v>
      </c>
      <c r="C39" s="9">
        <v>12</v>
      </c>
    </row>
    <row r="40" spans="1:3" x14ac:dyDescent="0.25">
      <c r="A40" s="9" t="s">
        <v>29</v>
      </c>
      <c r="B40" s="9" t="str">
        <f t="shared" ref="B40:B52" si="3">TRIM(A40)</f>
        <v>Primary Metals</v>
      </c>
      <c r="C40" s="9">
        <v>11</v>
      </c>
    </row>
    <row r="41" spans="1:3" x14ac:dyDescent="0.25">
      <c r="A41" s="9" t="s">
        <v>40</v>
      </c>
      <c r="B41" s="9" t="str">
        <f t="shared" si="3"/>
        <v>Nonmetallic Mineral Products</v>
      </c>
      <c r="C41" s="9">
        <v>10</v>
      </c>
    </row>
    <row r="42" spans="1:3" x14ac:dyDescent="0.25">
      <c r="A42" s="9" t="s">
        <v>28</v>
      </c>
      <c r="B42" s="9" t="str">
        <f t="shared" si="3"/>
        <v>Machinery</v>
      </c>
      <c r="C42" s="9">
        <v>9</v>
      </c>
    </row>
    <row r="43" spans="1:3" x14ac:dyDescent="0.25">
      <c r="A43" s="9" t="s">
        <v>41</v>
      </c>
      <c r="B43" s="9" t="str">
        <f t="shared" si="3"/>
        <v>Printing &amp; Related Support Activities</v>
      </c>
      <c r="C43" s="9">
        <v>8</v>
      </c>
    </row>
    <row r="44" spans="1:3" x14ac:dyDescent="0.25">
      <c r="A44" s="9" t="s">
        <v>33</v>
      </c>
      <c r="B44" s="9" t="str">
        <f t="shared" si="3"/>
        <v>Miscellaneous Manufacturing</v>
      </c>
      <c r="C44" s="9">
        <v>7</v>
      </c>
    </row>
    <row r="45" spans="1:3" x14ac:dyDescent="0.25">
      <c r="A45" s="9" t="s">
        <v>38</v>
      </c>
      <c r="B45" s="9" t="str">
        <f t="shared" si="3"/>
        <v>Petroleum &amp; Coal Products</v>
      </c>
      <c r="C45" s="9">
        <v>6</v>
      </c>
    </row>
    <row r="46" spans="1:3" x14ac:dyDescent="0.25">
      <c r="A46" s="9" t="s">
        <v>27</v>
      </c>
      <c r="B46" s="9" t="str">
        <f t="shared" si="3"/>
        <v>Plastics &amp; Rubber Products</v>
      </c>
      <c r="C46" s="9">
        <v>5</v>
      </c>
    </row>
    <row r="47" spans="1:3" x14ac:dyDescent="0.25">
      <c r="A47" s="9" t="s">
        <v>36</v>
      </c>
      <c r="B47" s="9" t="str">
        <f t="shared" si="3"/>
        <v>Chemical Products</v>
      </c>
      <c r="C47" s="9">
        <v>4</v>
      </c>
    </row>
    <row r="48" spans="1:3" x14ac:dyDescent="0.25">
      <c r="A48" s="9" t="s">
        <v>30</v>
      </c>
      <c r="B48" s="9" t="str">
        <f t="shared" si="3"/>
        <v>Food, Beverage &amp; Tobacco Products</v>
      </c>
      <c r="C48" s="9">
        <v>3</v>
      </c>
    </row>
    <row r="49" spans="1:3" x14ac:dyDescent="0.25">
      <c r="A49" s="9" t="s">
        <v>32</v>
      </c>
      <c r="B49" s="9" t="str">
        <f t="shared" si="3"/>
        <v>Paper Products</v>
      </c>
      <c r="C49" s="9">
        <v>2</v>
      </c>
    </row>
    <row r="50" spans="1:3" x14ac:dyDescent="0.25">
      <c r="A50" s="9" t="s">
        <v>12</v>
      </c>
      <c r="B50" s="9" t="str">
        <f t="shared" si="3"/>
        <v>Fabricated Metal Products</v>
      </c>
      <c r="C50" s="9">
        <v>1</v>
      </c>
    </row>
    <row r="51" spans="1:3" x14ac:dyDescent="0.25">
      <c r="A51" s="9" t="s">
        <v>17</v>
      </c>
      <c r="B51" s="9" t="str">
        <f t="shared" si="3"/>
        <v>Apparel, Leather &amp; Allied Products</v>
      </c>
      <c r="C51" s="9">
        <v>-2</v>
      </c>
    </row>
    <row r="52" spans="1:3" x14ac:dyDescent="0.25">
      <c r="A52" s="9" t="s">
        <v>14</v>
      </c>
      <c r="B52" s="9" t="str">
        <f t="shared" si="3"/>
        <v>Transportation Equipment</v>
      </c>
      <c r="C52" s="9">
        <v>-1</v>
      </c>
    </row>
    <row r="54" spans="1:3" x14ac:dyDescent="0.25">
      <c r="A54" s="180" t="s">
        <v>92</v>
      </c>
      <c r="B54" s="180"/>
      <c r="C54" s="180"/>
    </row>
    <row r="55" spans="1:3" x14ac:dyDescent="0.25">
      <c r="A55" s="9" t="s">
        <v>8</v>
      </c>
      <c r="B55" s="9" t="str">
        <f>TRIM(A55)</f>
        <v>Printing &amp; Related Support Activities</v>
      </c>
      <c r="C55" s="9">
        <v>6</v>
      </c>
    </row>
    <row r="56" spans="1:3" x14ac:dyDescent="0.25">
      <c r="A56" s="9" t="s">
        <v>40</v>
      </c>
      <c r="B56" s="9" t="str">
        <f t="shared" ref="B56:B69" si="4">TRIM(A56)</f>
        <v>Nonmetallic Mineral Products</v>
      </c>
      <c r="C56" s="9">
        <v>5</v>
      </c>
    </row>
    <row r="57" spans="1:3" x14ac:dyDescent="0.25">
      <c r="A57" s="9" t="s">
        <v>26</v>
      </c>
      <c r="B57" s="9" t="str">
        <f t="shared" si="4"/>
        <v>Furniture &amp; Related Products</v>
      </c>
      <c r="C57" s="9">
        <v>4</v>
      </c>
    </row>
    <row r="58" spans="1:3" x14ac:dyDescent="0.25">
      <c r="A58" s="9" t="s">
        <v>28</v>
      </c>
      <c r="B58" s="9" t="str">
        <f t="shared" si="4"/>
        <v>Machinery</v>
      </c>
      <c r="C58" s="9">
        <v>3</v>
      </c>
    </row>
    <row r="59" spans="1:3" x14ac:dyDescent="0.25">
      <c r="A59" s="9" t="s">
        <v>37</v>
      </c>
      <c r="B59" s="9" t="str">
        <f t="shared" si="4"/>
        <v>Fabricated Metal Products</v>
      </c>
      <c r="C59" s="9">
        <v>2</v>
      </c>
    </row>
    <row r="60" spans="1:3" x14ac:dyDescent="0.25">
      <c r="A60" s="9" t="s">
        <v>3</v>
      </c>
      <c r="B60" s="9" t="str">
        <f t="shared" si="4"/>
        <v>Food, Beverage &amp; Tobacco Products</v>
      </c>
      <c r="C60" s="9">
        <v>1</v>
      </c>
    </row>
    <row r="61" spans="1:3" x14ac:dyDescent="0.25">
      <c r="A61" s="9" t="s">
        <v>9</v>
      </c>
      <c r="B61" s="9" t="str">
        <f t="shared" si="4"/>
        <v>Petroleum &amp; Coal Products</v>
      </c>
      <c r="C61" s="9">
        <v>-9</v>
      </c>
    </row>
    <row r="62" spans="1:3" x14ac:dyDescent="0.25">
      <c r="A62" s="9" t="s">
        <v>32</v>
      </c>
      <c r="B62" s="9" t="str">
        <f t="shared" si="4"/>
        <v>Paper Products</v>
      </c>
      <c r="C62" s="9">
        <v>-8</v>
      </c>
    </row>
    <row r="63" spans="1:3" x14ac:dyDescent="0.25">
      <c r="A63" s="9" t="s">
        <v>49</v>
      </c>
      <c r="B63" s="9" t="str">
        <f t="shared" si="4"/>
        <v>Apparel, Leather &amp; Allied Products</v>
      </c>
      <c r="C63" s="9">
        <v>-7</v>
      </c>
    </row>
    <row r="64" spans="1:3" x14ac:dyDescent="0.25">
      <c r="A64" s="9" t="s">
        <v>31</v>
      </c>
      <c r="B64" s="9" t="str">
        <f t="shared" si="4"/>
        <v>Electrical Equipment, Appliances &amp; Components</v>
      </c>
      <c r="C64" s="9">
        <v>-6</v>
      </c>
    </row>
    <row r="65" spans="1:3" x14ac:dyDescent="0.25">
      <c r="A65" s="9" t="s">
        <v>35</v>
      </c>
      <c r="B65" s="9" t="str">
        <f t="shared" si="4"/>
        <v>Transportation Equipment</v>
      </c>
      <c r="C65" s="9">
        <v>-5</v>
      </c>
    </row>
    <row r="66" spans="1:3" x14ac:dyDescent="0.25">
      <c r="A66" s="9" t="s">
        <v>29</v>
      </c>
      <c r="B66" s="9" t="str">
        <f t="shared" si="4"/>
        <v>Primary Metals</v>
      </c>
      <c r="C66" s="9">
        <v>-4</v>
      </c>
    </row>
    <row r="67" spans="1:3" x14ac:dyDescent="0.25">
      <c r="A67" s="9" t="s">
        <v>36</v>
      </c>
      <c r="B67" s="9" t="str">
        <f t="shared" si="4"/>
        <v>Chemical Products</v>
      </c>
      <c r="C67" s="9">
        <v>-3</v>
      </c>
    </row>
    <row r="68" spans="1:3" x14ac:dyDescent="0.25">
      <c r="A68" s="9" t="s">
        <v>34</v>
      </c>
      <c r="B68" s="9" t="str">
        <f t="shared" si="4"/>
        <v>Computer &amp; Electronic Products</v>
      </c>
      <c r="C68" s="9">
        <v>-2</v>
      </c>
    </row>
    <row r="69" spans="1:3" x14ac:dyDescent="0.25">
      <c r="A69" s="9" t="s">
        <v>15</v>
      </c>
      <c r="B69" s="9" t="str">
        <f t="shared" si="4"/>
        <v>Plastics &amp; Rubber Products</v>
      </c>
      <c r="C69" s="9">
        <v>-1</v>
      </c>
    </row>
    <row r="71" spans="1:3" x14ac:dyDescent="0.25">
      <c r="A71" s="180" t="s">
        <v>94</v>
      </c>
      <c r="B71" s="180"/>
      <c r="C71" s="180"/>
    </row>
    <row r="72" spans="1:3" x14ac:dyDescent="0.25">
      <c r="A72" s="9" t="s">
        <v>7</v>
      </c>
      <c r="B72" s="9" t="str">
        <f>TRIM(A72)</f>
        <v>Paper Products</v>
      </c>
      <c r="C72" s="9">
        <v>-6</v>
      </c>
    </row>
    <row r="73" spans="1:3" x14ac:dyDescent="0.25">
      <c r="A73" s="9" t="s">
        <v>31</v>
      </c>
      <c r="B73" s="9" t="str">
        <f t="shared" ref="B73:B81" si="5">TRIM(A73)</f>
        <v>Electrical Equipment, Appliances &amp; Components</v>
      </c>
      <c r="C73" s="9">
        <v>-5</v>
      </c>
    </row>
    <row r="74" spans="1:3" x14ac:dyDescent="0.25">
      <c r="A74" s="9" t="s">
        <v>30</v>
      </c>
      <c r="B74" s="9" t="str">
        <f t="shared" si="5"/>
        <v>Food, Beverage &amp; Tobacco Products</v>
      </c>
      <c r="C74" s="9">
        <v>-4</v>
      </c>
    </row>
    <row r="75" spans="1:3" x14ac:dyDescent="0.25">
      <c r="A75" s="9" t="s">
        <v>37</v>
      </c>
      <c r="B75" s="9" t="str">
        <f t="shared" si="5"/>
        <v>Fabricated Metal Products</v>
      </c>
      <c r="C75" s="9">
        <v>-3</v>
      </c>
    </row>
    <row r="76" spans="1:3" x14ac:dyDescent="0.25">
      <c r="A76" s="9" t="s">
        <v>34</v>
      </c>
      <c r="B76" s="9" t="str">
        <f t="shared" si="5"/>
        <v>Computer &amp; Electronic Products</v>
      </c>
      <c r="C76" s="9">
        <v>-2</v>
      </c>
    </row>
    <row r="77" spans="1:3" x14ac:dyDescent="0.25">
      <c r="A77" s="9" t="s">
        <v>14</v>
      </c>
      <c r="B77" s="9" t="str">
        <f t="shared" si="5"/>
        <v>Transportation Equipment</v>
      </c>
      <c r="C77" s="9">
        <v>-1</v>
      </c>
    </row>
    <row r="78" spans="1:3" x14ac:dyDescent="0.25">
      <c r="A78" s="9" t="s">
        <v>16</v>
      </c>
      <c r="B78" s="9" t="str">
        <f t="shared" si="5"/>
        <v>Primary Metals</v>
      </c>
      <c r="C78" s="9">
        <v>4</v>
      </c>
    </row>
    <row r="79" spans="1:3" x14ac:dyDescent="0.25">
      <c r="A79" s="9" t="s">
        <v>28</v>
      </c>
      <c r="B79" s="9" t="str">
        <f t="shared" si="5"/>
        <v>Machinery</v>
      </c>
      <c r="C79" s="9">
        <v>3</v>
      </c>
    </row>
    <row r="80" spans="1:3" x14ac:dyDescent="0.25">
      <c r="A80" s="9" t="s">
        <v>27</v>
      </c>
      <c r="B80" s="9" t="str">
        <f t="shared" si="5"/>
        <v>Plastics &amp; Rubber Products</v>
      </c>
      <c r="C80" s="9">
        <v>2</v>
      </c>
    </row>
    <row r="81" spans="1:3" x14ac:dyDescent="0.25">
      <c r="A81" s="9" t="s">
        <v>10</v>
      </c>
      <c r="B81" s="9" t="str">
        <f t="shared" si="5"/>
        <v>Chemical Products</v>
      </c>
      <c r="C81" s="9">
        <v>1</v>
      </c>
    </row>
    <row r="83" spans="1:3" x14ac:dyDescent="0.25">
      <c r="A83" s="180" t="s">
        <v>95</v>
      </c>
      <c r="B83" s="180"/>
      <c r="C83" s="180"/>
    </row>
    <row r="84" spans="1:3" x14ac:dyDescent="0.25">
      <c r="A84" s="9" t="s">
        <v>8</v>
      </c>
      <c r="B84" s="9" t="str">
        <f>TRIM(A84)</f>
        <v>Printing &amp; Related Support Activities</v>
      </c>
      <c r="C84" s="9">
        <v>4</v>
      </c>
    </row>
    <row r="85" spans="1:3" x14ac:dyDescent="0.25">
      <c r="A85" s="9" t="s">
        <v>32</v>
      </c>
      <c r="B85" s="9" t="str">
        <f t="shared" ref="B85:B99" si="6">TRIM(A85)</f>
        <v>Paper Products</v>
      </c>
      <c r="C85" s="9">
        <v>3</v>
      </c>
    </row>
    <row r="86" spans="1:3" x14ac:dyDescent="0.25">
      <c r="A86" s="9" t="s">
        <v>27</v>
      </c>
      <c r="B86" s="9" t="str">
        <f t="shared" si="6"/>
        <v>Plastics &amp; Rubber Products</v>
      </c>
      <c r="C86" s="9">
        <v>2</v>
      </c>
    </row>
    <row r="87" spans="1:3" x14ac:dyDescent="0.25">
      <c r="A87" s="9" t="s">
        <v>5</v>
      </c>
      <c r="B87" s="9" t="str">
        <f t="shared" si="6"/>
        <v>Computer &amp; Electronic Products</v>
      </c>
      <c r="C87" s="9">
        <v>1</v>
      </c>
    </row>
    <row r="88" spans="1:3" x14ac:dyDescent="0.25">
      <c r="A88" s="9" t="s">
        <v>1</v>
      </c>
      <c r="B88" s="9" t="str">
        <f t="shared" si="6"/>
        <v>Textile Mills</v>
      </c>
      <c r="C88" s="9">
        <v>-12</v>
      </c>
    </row>
    <row r="89" spans="1:3" x14ac:dyDescent="0.25">
      <c r="A89" s="9" t="s">
        <v>49</v>
      </c>
      <c r="B89" s="9" t="str">
        <f t="shared" si="6"/>
        <v>Apparel, Leather &amp; Allied Products</v>
      </c>
      <c r="C89" s="9">
        <v>-11</v>
      </c>
    </row>
    <row r="90" spans="1:3" x14ac:dyDescent="0.25">
      <c r="A90" s="9" t="s">
        <v>40</v>
      </c>
      <c r="B90" s="9" t="str">
        <f t="shared" si="6"/>
        <v>Nonmetallic Mineral Products</v>
      </c>
      <c r="C90" s="9">
        <v>-10</v>
      </c>
    </row>
    <row r="91" spans="1:3" x14ac:dyDescent="0.25">
      <c r="A91" s="9" t="s">
        <v>29</v>
      </c>
      <c r="B91" s="9" t="str">
        <f t="shared" si="6"/>
        <v>Primary Metals</v>
      </c>
      <c r="C91" s="9">
        <v>-9</v>
      </c>
    </row>
    <row r="92" spans="1:3" x14ac:dyDescent="0.25">
      <c r="A92" s="9" t="s">
        <v>26</v>
      </c>
      <c r="B92" s="9" t="str">
        <f t="shared" si="6"/>
        <v>Furniture &amp; Related Products</v>
      </c>
      <c r="C92" s="9">
        <v>-8</v>
      </c>
    </row>
    <row r="93" spans="1:3" x14ac:dyDescent="0.25">
      <c r="A93" s="9" t="s">
        <v>31</v>
      </c>
      <c r="B93" s="9" t="str">
        <f t="shared" si="6"/>
        <v>Electrical Equipment, Appliances &amp; Components</v>
      </c>
      <c r="C93" s="9">
        <v>-7</v>
      </c>
    </row>
    <row r="94" spans="1:3" x14ac:dyDescent="0.25">
      <c r="A94" s="9" t="s">
        <v>28</v>
      </c>
      <c r="B94" s="9" t="str">
        <f t="shared" si="6"/>
        <v>Machinery</v>
      </c>
      <c r="C94" s="9">
        <v>-6</v>
      </c>
    </row>
    <row r="95" spans="1:3" x14ac:dyDescent="0.25">
      <c r="A95" s="9" t="s">
        <v>30</v>
      </c>
      <c r="B95" s="9" t="str">
        <f t="shared" si="6"/>
        <v>Food, Beverage &amp; Tobacco Products</v>
      </c>
      <c r="C95" s="9">
        <v>-5</v>
      </c>
    </row>
    <row r="96" spans="1:3" x14ac:dyDescent="0.25">
      <c r="A96" s="9" t="s">
        <v>35</v>
      </c>
      <c r="B96" s="9" t="str">
        <f t="shared" si="6"/>
        <v>Transportation Equipment</v>
      </c>
      <c r="C96" s="9">
        <v>-4</v>
      </c>
    </row>
    <row r="97" spans="1:3" x14ac:dyDescent="0.25">
      <c r="A97" s="9" t="s">
        <v>36</v>
      </c>
      <c r="B97" s="9" t="str">
        <f t="shared" si="6"/>
        <v>Chemical Products</v>
      </c>
      <c r="C97" s="9">
        <v>-3</v>
      </c>
    </row>
    <row r="98" spans="1:3" x14ac:dyDescent="0.25">
      <c r="A98" s="9" t="s">
        <v>37</v>
      </c>
      <c r="B98" s="9" t="str">
        <f t="shared" si="6"/>
        <v>Fabricated Metal Products</v>
      </c>
      <c r="C98" s="9">
        <v>-2</v>
      </c>
    </row>
    <row r="99" spans="1:3" x14ac:dyDescent="0.25">
      <c r="A99" s="9" t="s">
        <v>2</v>
      </c>
      <c r="B99" s="9" t="str">
        <f t="shared" si="6"/>
        <v>Miscellaneous Manufacturing</v>
      </c>
      <c r="C99" s="9">
        <v>-1</v>
      </c>
    </row>
    <row r="100" spans="1:3" x14ac:dyDescent="0.25">
      <c r="A100" s="9"/>
      <c r="B100" s="9"/>
      <c r="C100" s="9"/>
    </row>
  </sheetData>
  <mergeCells count="7">
    <mergeCell ref="A83:C83"/>
    <mergeCell ref="A1:C1"/>
    <mergeCell ref="F1:G1"/>
    <mergeCell ref="A20:C20"/>
    <mergeCell ref="A38:C38"/>
    <mergeCell ref="A54:C54"/>
    <mergeCell ref="A71:C71"/>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98"/>
  <sheetViews>
    <sheetView topLeftCell="A64" zoomScale="85" zoomScaleNormal="85" workbookViewId="0">
      <selection activeCell="B86" sqref="B86:B98"/>
    </sheetView>
  </sheetViews>
  <sheetFormatPr defaultRowHeight="15" x14ac:dyDescent="0.25"/>
  <cols>
    <col min="1" max="1" width="45" bestFit="1" customWidth="1"/>
    <col min="2" max="2" width="44.5703125" bestFit="1" customWidth="1"/>
    <col min="6" max="6" width="44.5703125" bestFit="1" customWidth="1"/>
    <col min="7" max="7" width="144.5703125" bestFit="1" customWidth="1"/>
  </cols>
  <sheetData>
    <row r="1" spans="1:9" x14ac:dyDescent="0.25">
      <c r="A1" s="180" t="s">
        <v>481</v>
      </c>
      <c r="B1" s="180"/>
      <c r="C1" s="180"/>
      <c r="F1" s="180" t="s">
        <v>459</v>
      </c>
      <c r="G1" s="180"/>
    </row>
    <row r="2" spans="1:9" x14ac:dyDescent="0.25">
      <c r="A2" s="9" t="s">
        <v>18</v>
      </c>
      <c r="B2" s="9" t="str">
        <f>TRIM(A2)</f>
        <v>Wood Products</v>
      </c>
      <c r="C2" s="9">
        <v>11</v>
      </c>
      <c r="F2" s="1" t="s">
        <v>1</v>
      </c>
      <c r="G2" s="9" t="e">
        <f>VLOOKUP("*"&amp;F2,$I$2:$I$10,1,0)</f>
        <v>#N/A</v>
      </c>
      <c r="I2" t="s">
        <v>521</v>
      </c>
    </row>
    <row r="3" spans="1:9" x14ac:dyDescent="0.25">
      <c r="A3" s="9" t="s">
        <v>41</v>
      </c>
      <c r="B3" s="9" t="str">
        <f t="shared" ref="B3:B16" si="0">TRIM(A3)</f>
        <v>Printing &amp; Related Support Activities</v>
      </c>
      <c r="C3" s="9">
        <v>10</v>
      </c>
      <c r="F3" s="1" t="s">
        <v>2</v>
      </c>
      <c r="G3" s="9" t="str">
        <f t="shared" ref="G3:G19" si="1">VLOOKUP("*"&amp;F3,$I$2:$I$10,1,0)</f>
        <v>"Business conditions are stable. Sales and production rates are steady to improving." Miscellaneous Manufacturing</v>
      </c>
      <c r="I3" t="s">
        <v>522</v>
      </c>
    </row>
    <row r="4" spans="1:9" x14ac:dyDescent="0.25">
      <c r="A4" s="9" t="s">
        <v>32</v>
      </c>
      <c r="B4" s="9" t="str">
        <f t="shared" si="0"/>
        <v>Paper Products</v>
      </c>
      <c r="C4" s="9">
        <v>9</v>
      </c>
      <c r="F4" s="1" t="s">
        <v>3</v>
      </c>
      <c r="G4" s="9" t="str">
        <f t="shared" si="1"/>
        <v>"We are still running at capacity. New CapEx for $30 million to increase capacity, but will not be online until 2017." Food, Beverage &amp; Tobacco Products</v>
      </c>
      <c r="I4" t="s">
        <v>523</v>
      </c>
    </row>
    <row r="5" spans="1:9" x14ac:dyDescent="0.25">
      <c r="A5" s="9" t="s">
        <v>27</v>
      </c>
      <c r="B5" s="9" t="str">
        <f t="shared" si="0"/>
        <v>Plastics &amp; Rubber Products</v>
      </c>
      <c r="C5" s="9">
        <v>8</v>
      </c>
      <c r="F5" s="1" t="s">
        <v>4</v>
      </c>
      <c r="G5" s="9" t="e">
        <f t="shared" si="1"/>
        <v>#N/A</v>
      </c>
      <c r="I5" t="s">
        <v>524</v>
      </c>
    </row>
    <row r="6" spans="1:9" x14ac:dyDescent="0.25">
      <c r="A6" s="9" t="s">
        <v>29</v>
      </c>
      <c r="B6" s="9" t="str">
        <f t="shared" si="0"/>
        <v>Primary Metals</v>
      </c>
      <c r="C6" s="9">
        <v>7</v>
      </c>
      <c r="F6" s="1" t="s">
        <v>5</v>
      </c>
      <c r="G6" s="9" t="str">
        <f t="shared" si="1"/>
        <v>"While oil prices have recovered slightly, the industry as a whole continues to struggle greatly." Computer &amp; Electronic Products</v>
      </c>
      <c r="I6" t="s">
        <v>525</v>
      </c>
    </row>
    <row r="7" spans="1:9" x14ac:dyDescent="0.25">
      <c r="A7" s="9" t="s">
        <v>37</v>
      </c>
      <c r="B7" s="9" t="str">
        <f t="shared" si="0"/>
        <v>Fabricated Metal Products</v>
      </c>
      <c r="C7" s="9">
        <v>6</v>
      </c>
      <c r="F7" s="1" t="s">
        <v>6</v>
      </c>
      <c r="G7" s="9" t="e">
        <f t="shared" si="1"/>
        <v>#N/A</v>
      </c>
      <c r="I7" t="s">
        <v>526</v>
      </c>
    </row>
    <row r="8" spans="1:9" x14ac:dyDescent="0.25">
      <c r="A8" s="9" t="s">
        <v>36</v>
      </c>
      <c r="B8" s="9" t="str">
        <f t="shared" si="0"/>
        <v>Chemical Products</v>
      </c>
      <c r="C8" s="9">
        <v>5</v>
      </c>
      <c r="F8" s="1" t="s">
        <v>7</v>
      </c>
      <c r="G8" s="9" t="e">
        <f t="shared" si="1"/>
        <v>#N/A</v>
      </c>
      <c r="I8" t="s">
        <v>527</v>
      </c>
    </row>
    <row r="9" spans="1:9" x14ac:dyDescent="0.25">
      <c r="A9" s="9" t="s">
        <v>28</v>
      </c>
      <c r="B9" s="9" t="str">
        <f t="shared" si="0"/>
        <v>Machinery</v>
      </c>
      <c r="C9" s="9">
        <v>4</v>
      </c>
      <c r="F9" s="1" t="s">
        <v>8</v>
      </c>
      <c r="G9" s="9" t="str">
        <f t="shared" si="1"/>
        <v>"Activity increasing as we move to our busy season." Printing &amp; Related Support Activities</v>
      </c>
      <c r="I9" t="s">
        <v>528</v>
      </c>
    </row>
    <row r="10" spans="1:9" x14ac:dyDescent="0.25">
      <c r="A10" s="9" t="s">
        <v>34</v>
      </c>
      <c r="B10" s="9" t="str">
        <f t="shared" si="0"/>
        <v>Computer &amp; Electronic Products</v>
      </c>
      <c r="C10" s="9">
        <v>3</v>
      </c>
      <c r="F10" s="1" t="s">
        <v>9</v>
      </c>
      <c r="G10" s="9" t="e">
        <f t="shared" si="1"/>
        <v>#N/A</v>
      </c>
      <c r="I10" t="s">
        <v>529</v>
      </c>
    </row>
    <row r="11" spans="1:9" x14ac:dyDescent="0.25">
      <c r="A11" s="9" t="s">
        <v>40</v>
      </c>
      <c r="B11" s="9" t="str">
        <f t="shared" si="0"/>
        <v>Nonmetallic Mineral Products</v>
      </c>
      <c r="C11" s="9">
        <v>2</v>
      </c>
      <c r="F11" s="1" t="s">
        <v>10</v>
      </c>
      <c r="G11" s="9" t="str">
        <f t="shared" si="1"/>
        <v>"Remaining a bit sluggish overall although showing signs of a pickup in some areas." Chemical Products</v>
      </c>
    </row>
    <row r="12" spans="1:9" x14ac:dyDescent="0.25">
      <c r="A12" s="9" t="s">
        <v>3</v>
      </c>
      <c r="B12" s="9" t="str">
        <f t="shared" si="0"/>
        <v>Food, Beverage &amp; Tobacco Products</v>
      </c>
      <c r="C12" s="9">
        <v>1</v>
      </c>
      <c r="F12" s="1" t="s">
        <v>11</v>
      </c>
      <c r="G12" s="9" t="str">
        <f t="shared" si="1"/>
        <v>"Auto industry is still going strong." Machinery</v>
      </c>
    </row>
    <row r="13" spans="1:9" x14ac:dyDescent="0.25">
      <c r="A13" s="9" t="s">
        <v>9</v>
      </c>
      <c r="B13" s="9" t="str">
        <f t="shared" si="0"/>
        <v>Petroleum &amp; Coal Products</v>
      </c>
      <c r="C13" s="9">
        <v>-4</v>
      </c>
      <c r="F13" s="1" t="s">
        <v>12</v>
      </c>
      <c r="G13" s="9" t="str">
        <f t="shared" si="1"/>
        <v>"Steel prices are increasing, but it is supply-side driven. General economy is plugging along with no big changes. Kind of lackluster." Fabricated Metal Products</v>
      </c>
    </row>
    <row r="14" spans="1:9" x14ac:dyDescent="0.25">
      <c r="A14" s="9" t="s">
        <v>35</v>
      </c>
      <c r="B14" s="9" t="str">
        <f t="shared" si="0"/>
        <v>Transportation Equipment</v>
      </c>
      <c r="C14" s="9">
        <v>-3</v>
      </c>
      <c r="F14" s="1" t="s">
        <v>13</v>
      </c>
      <c r="G14" s="9" t="e">
        <f t="shared" si="1"/>
        <v>#N/A</v>
      </c>
    </row>
    <row r="15" spans="1:9" x14ac:dyDescent="0.25">
      <c r="A15" s="9" t="s">
        <v>33</v>
      </c>
      <c r="B15" s="9" t="str">
        <f t="shared" si="0"/>
        <v>Miscellaneous Manufacturing</v>
      </c>
      <c r="C15" s="9">
        <v>-2</v>
      </c>
      <c r="F15" s="1" t="s">
        <v>14</v>
      </c>
      <c r="G15" s="9" t="str">
        <f t="shared" si="1"/>
        <v>"Sales are firming at the reduced levels we've seen this year. We think we have hit a bottom." Transportation Equipment</v>
      </c>
    </row>
    <row r="16" spans="1:9" x14ac:dyDescent="0.25">
      <c r="A16" s="9" t="s">
        <v>6</v>
      </c>
      <c r="B16" s="9" t="str">
        <f t="shared" si="0"/>
        <v>Furniture &amp; Related Products</v>
      </c>
      <c r="C16" s="9">
        <v>-1</v>
      </c>
      <c r="F16" s="1" t="s">
        <v>15</v>
      </c>
      <c r="G16" s="9" t="e">
        <f t="shared" si="1"/>
        <v>#N/A</v>
      </c>
    </row>
    <row r="17" spans="1:7" x14ac:dyDescent="0.25">
      <c r="F17" s="9" t="s">
        <v>16</v>
      </c>
      <c r="G17" s="9" t="e">
        <f t="shared" si="1"/>
        <v>#N/A</v>
      </c>
    </row>
    <row r="18" spans="1:7" x14ac:dyDescent="0.25">
      <c r="A18" s="180" t="s">
        <v>99</v>
      </c>
      <c r="B18" s="180"/>
      <c r="C18" s="180"/>
      <c r="F18" s="9" t="s">
        <v>17</v>
      </c>
      <c r="G18" s="9" t="e">
        <f t="shared" si="1"/>
        <v>#N/A</v>
      </c>
    </row>
    <row r="19" spans="1:7" x14ac:dyDescent="0.25">
      <c r="A19" s="9" t="s">
        <v>17</v>
      </c>
      <c r="B19" s="9" t="str">
        <f>TRIM(A19)</f>
        <v>Apparel, Leather &amp; Allied Products</v>
      </c>
      <c r="C19" s="9">
        <v>15</v>
      </c>
      <c r="F19" s="9" t="s">
        <v>18</v>
      </c>
      <c r="G19" s="9" t="str">
        <f t="shared" si="1"/>
        <v>"Market is starting to pick up as expected." Wood Products</v>
      </c>
    </row>
    <row r="20" spans="1:7" x14ac:dyDescent="0.25">
      <c r="A20" s="9" t="s">
        <v>41</v>
      </c>
      <c r="B20" s="9" t="str">
        <f t="shared" ref="B20:B34" si="2">TRIM(A20)</f>
        <v>Printing &amp; Related Support Activities</v>
      </c>
      <c r="C20" s="9">
        <v>14</v>
      </c>
    </row>
    <row r="21" spans="1:7" x14ac:dyDescent="0.25">
      <c r="A21" s="9" t="s">
        <v>32</v>
      </c>
      <c r="B21" s="9" t="str">
        <f t="shared" si="2"/>
        <v>Paper Products</v>
      </c>
      <c r="C21" s="9">
        <v>13</v>
      </c>
    </row>
    <row r="22" spans="1:7" x14ac:dyDescent="0.25">
      <c r="A22" s="9" t="s">
        <v>45</v>
      </c>
      <c r="B22" s="9" t="str">
        <f t="shared" si="2"/>
        <v>Wood Products</v>
      </c>
      <c r="C22" s="9">
        <v>12</v>
      </c>
    </row>
    <row r="23" spans="1:7" x14ac:dyDescent="0.25">
      <c r="A23" s="9" t="s">
        <v>27</v>
      </c>
      <c r="B23" s="9" t="str">
        <f t="shared" si="2"/>
        <v>Plastics &amp; Rubber Products</v>
      </c>
      <c r="C23" s="9">
        <v>11</v>
      </c>
    </row>
    <row r="24" spans="1:7" x14ac:dyDescent="0.25">
      <c r="A24" s="9" t="s">
        <v>36</v>
      </c>
      <c r="B24" s="9" t="str">
        <f t="shared" si="2"/>
        <v>Chemical Products</v>
      </c>
      <c r="C24" s="9">
        <v>10</v>
      </c>
    </row>
    <row r="25" spans="1:7" x14ac:dyDescent="0.25">
      <c r="A25" s="9" t="s">
        <v>37</v>
      </c>
      <c r="B25" s="9" t="str">
        <f t="shared" si="2"/>
        <v>Fabricated Metal Products</v>
      </c>
      <c r="C25" s="9">
        <v>9</v>
      </c>
    </row>
    <row r="26" spans="1:7" x14ac:dyDescent="0.25">
      <c r="A26" s="9" t="s">
        <v>31</v>
      </c>
      <c r="B26" s="9" t="str">
        <f t="shared" si="2"/>
        <v>Electrical Equipment, Appliances &amp; Components</v>
      </c>
      <c r="C26" s="9">
        <v>8</v>
      </c>
    </row>
    <row r="27" spans="1:7" x14ac:dyDescent="0.25">
      <c r="A27" s="9" t="s">
        <v>28</v>
      </c>
      <c r="B27" s="9" t="str">
        <f t="shared" si="2"/>
        <v>Machinery</v>
      </c>
      <c r="C27" s="9">
        <v>7</v>
      </c>
    </row>
    <row r="28" spans="1:7" x14ac:dyDescent="0.25">
      <c r="A28" s="9" t="s">
        <v>26</v>
      </c>
      <c r="B28" s="9" t="str">
        <f t="shared" si="2"/>
        <v>Furniture &amp; Related Products</v>
      </c>
      <c r="C28" s="9">
        <v>6</v>
      </c>
    </row>
    <row r="29" spans="1:7" x14ac:dyDescent="0.25">
      <c r="A29" s="9" t="s">
        <v>29</v>
      </c>
      <c r="B29" s="9" t="str">
        <f t="shared" si="2"/>
        <v>Primary Metals</v>
      </c>
      <c r="C29" s="9">
        <v>5</v>
      </c>
    </row>
    <row r="30" spans="1:7" x14ac:dyDescent="0.25">
      <c r="A30" s="9" t="s">
        <v>34</v>
      </c>
      <c r="B30" s="9" t="str">
        <f t="shared" si="2"/>
        <v>Computer &amp; Electronic Products</v>
      </c>
      <c r="C30" s="9">
        <v>4</v>
      </c>
    </row>
    <row r="31" spans="1:7" x14ac:dyDescent="0.25">
      <c r="A31" s="9" t="s">
        <v>33</v>
      </c>
      <c r="B31" s="9" t="str">
        <f t="shared" si="2"/>
        <v>Miscellaneous Manufacturing</v>
      </c>
      <c r="C31" s="9">
        <v>3</v>
      </c>
    </row>
    <row r="32" spans="1:7" x14ac:dyDescent="0.25">
      <c r="A32" s="9" t="s">
        <v>30</v>
      </c>
      <c r="B32" s="9" t="str">
        <f t="shared" si="2"/>
        <v>Food, Beverage &amp; Tobacco Products</v>
      </c>
      <c r="C32" s="9">
        <v>2</v>
      </c>
    </row>
    <row r="33" spans="1:3" x14ac:dyDescent="0.25">
      <c r="A33" s="9" t="s">
        <v>35</v>
      </c>
      <c r="B33" s="9" t="str">
        <f t="shared" si="2"/>
        <v>Transportation Equipment</v>
      </c>
      <c r="C33" s="9">
        <v>1</v>
      </c>
    </row>
    <row r="34" spans="1:3" x14ac:dyDescent="0.25">
      <c r="A34" s="9" t="s">
        <v>1</v>
      </c>
      <c r="B34" s="9" t="str">
        <f t="shared" si="2"/>
        <v>Textile Mills</v>
      </c>
      <c r="C34" s="9">
        <v>-1</v>
      </c>
    </row>
    <row r="36" spans="1:3" x14ac:dyDescent="0.25">
      <c r="A36" s="180" t="s">
        <v>91</v>
      </c>
      <c r="B36" s="180"/>
      <c r="C36" s="180"/>
    </row>
    <row r="37" spans="1:3" x14ac:dyDescent="0.25">
      <c r="A37" s="9" t="s">
        <v>7</v>
      </c>
      <c r="B37" s="9" t="str">
        <f>TRIM(A37)</f>
        <v>Paper Products</v>
      </c>
      <c r="C37" s="9">
        <v>15</v>
      </c>
    </row>
    <row r="38" spans="1:3" x14ac:dyDescent="0.25">
      <c r="A38" s="9" t="s">
        <v>45</v>
      </c>
      <c r="B38" s="9" t="str">
        <f t="shared" ref="B38:B53" si="3">TRIM(A38)</f>
        <v>Wood Products</v>
      </c>
      <c r="C38" s="9">
        <v>14</v>
      </c>
    </row>
    <row r="39" spans="1:3" x14ac:dyDescent="0.25">
      <c r="A39" s="9" t="s">
        <v>36</v>
      </c>
      <c r="B39" s="9" t="str">
        <f t="shared" si="3"/>
        <v>Chemical Products</v>
      </c>
      <c r="C39" s="9">
        <v>13</v>
      </c>
    </row>
    <row r="40" spans="1:3" x14ac:dyDescent="0.25">
      <c r="A40" s="9" t="s">
        <v>27</v>
      </c>
      <c r="B40" s="9" t="str">
        <f t="shared" si="3"/>
        <v>Plastics &amp; Rubber Products</v>
      </c>
      <c r="C40" s="9">
        <v>12</v>
      </c>
    </row>
    <row r="41" spans="1:3" x14ac:dyDescent="0.25">
      <c r="A41" s="9" t="s">
        <v>37</v>
      </c>
      <c r="B41" s="9" t="str">
        <f t="shared" si="3"/>
        <v>Fabricated Metal Products</v>
      </c>
      <c r="C41" s="9">
        <v>11</v>
      </c>
    </row>
    <row r="42" spans="1:3" x14ac:dyDescent="0.25">
      <c r="A42" s="9" t="s">
        <v>41</v>
      </c>
      <c r="B42" s="9" t="str">
        <f t="shared" si="3"/>
        <v>Printing &amp; Related Support Activities</v>
      </c>
      <c r="C42" s="9">
        <v>10</v>
      </c>
    </row>
    <row r="43" spans="1:3" x14ac:dyDescent="0.25">
      <c r="A43" s="9" t="s">
        <v>29</v>
      </c>
      <c r="B43" s="9" t="str">
        <f t="shared" si="3"/>
        <v>Primary Metals</v>
      </c>
      <c r="C43" s="9">
        <v>9</v>
      </c>
    </row>
    <row r="44" spans="1:3" x14ac:dyDescent="0.25">
      <c r="A44" s="9" t="s">
        <v>31</v>
      </c>
      <c r="B44" s="9" t="str">
        <f t="shared" si="3"/>
        <v>Electrical Equipment, Appliances &amp; Components</v>
      </c>
      <c r="C44" s="9">
        <v>8</v>
      </c>
    </row>
    <row r="45" spans="1:3" x14ac:dyDescent="0.25">
      <c r="A45" s="9" t="s">
        <v>34</v>
      </c>
      <c r="B45" s="9" t="str">
        <f t="shared" si="3"/>
        <v>Computer &amp; Electronic Products</v>
      </c>
      <c r="C45" s="9">
        <v>7</v>
      </c>
    </row>
    <row r="46" spans="1:3" x14ac:dyDescent="0.25">
      <c r="A46" s="9" t="s">
        <v>33</v>
      </c>
      <c r="B46" s="9" t="str">
        <f t="shared" si="3"/>
        <v>Miscellaneous Manufacturing</v>
      </c>
      <c r="C46" s="9">
        <v>6</v>
      </c>
    </row>
    <row r="47" spans="1:3" x14ac:dyDescent="0.25">
      <c r="A47" s="9" t="s">
        <v>40</v>
      </c>
      <c r="B47" s="9" t="str">
        <f t="shared" si="3"/>
        <v>Nonmetallic Mineral Products</v>
      </c>
      <c r="C47" s="9">
        <v>5</v>
      </c>
    </row>
    <row r="48" spans="1:3" x14ac:dyDescent="0.25">
      <c r="A48" s="9" t="s">
        <v>28</v>
      </c>
      <c r="B48" s="9" t="str">
        <f t="shared" si="3"/>
        <v>Machinery</v>
      </c>
      <c r="C48" s="9">
        <v>4</v>
      </c>
    </row>
    <row r="49" spans="1:3" x14ac:dyDescent="0.25">
      <c r="A49" s="9" t="s">
        <v>26</v>
      </c>
      <c r="B49" s="9" t="str">
        <f t="shared" si="3"/>
        <v>Furniture &amp; Related Products</v>
      </c>
      <c r="C49" s="9">
        <v>3</v>
      </c>
    </row>
    <row r="50" spans="1:3" x14ac:dyDescent="0.25">
      <c r="A50" s="9" t="s">
        <v>35</v>
      </c>
      <c r="B50" s="9" t="str">
        <f t="shared" si="3"/>
        <v>Transportation Equipment</v>
      </c>
      <c r="C50" s="9">
        <v>2</v>
      </c>
    </row>
    <row r="51" spans="1:3" x14ac:dyDescent="0.25">
      <c r="A51" s="9" t="s">
        <v>3</v>
      </c>
      <c r="B51" s="9" t="str">
        <f t="shared" si="3"/>
        <v>Food, Beverage &amp; Tobacco Products</v>
      </c>
      <c r="C51" s="9">
        <v>1</v>
      </c>
    </row>
    <row r="52" spans="1:3" x14ac:dyDescent="0.25">
      <c r="A52" s="9" t="s">
        <v>9</v>
      </c>
      <c r="B52" s="9" t="str">
        <f t="shared" si="3"/>
        <v>Petroleum &amp; Coal Products</v>
      </c>
      <c r="C52" s="9">
        <v>-2</v>
      </c>
    </row>
    <row r="53" spans="1:3" x14ac:dyDescent="0.25">
      <c r="A53" s="9" t="s">
        <v>1</v>
      </c>
      <c r="B53" s="9" t="str">
        <f t="shared" si="3"/>
        <v>Textile Mills</v>
      </c>
      <c r="C53" s="9">
        <v>-1</v>
      </c>
    </row>
    <row r="55" spans="1:3" x14ac:dyDescent="0.25">
      <c r="A55" s="180" t="s">
        <v>92</v>
      </c>
      <c r="B55" s="180"/>
      <c r="C55" s="180"/>
    </row>
    <row r="56" spans="1:3" x14ac:dyDescent="0.25">
      <c r="A56" s="9" t="s">
        <v>18</v>
      </c>
      <c r="B56" s="9" t="str">
        <f>TRIM(A56)</f>
        <v>Wood Products</v>
      </c>
      <c r="C56" s="9">
        <v>11</v>
      </c>
    </row>
    <row r="57" spans="1:3" x14ac:dyDescent="0.25">
      <c r="A57" s="9" t="s">
        <v>39</v>
      </c>
      <c r="B57" s="9" t="str">
        <f t="shared" ref="B57:B71" si="4">TRIM(A57)</f>
        <v>Textile Mills</v>
      </c>
      <c r="C57" s="9">
        <v>10</v>
      </c>
    </row>
    <row r="58" spans="1:3" x14ac:dyDescent="0.25">
      <c r="A58" s="9" t="s">
        <v>41</v>
      </c>
      <c r="B58" s="9" t="str">
        <f t="shared" si="4"/>
        <v>Printing &amp; Related Support Activities</v>
      </c>
      <c r="C58" s="9">
        <v>9</v>
      </c>
    </row>
    <row r="59" spans="1:3" x14ac:dyDescent="0.25">
      <c r="A59" s="9" t="s">
        <v>32</v>
      </c>
      <c r="B59" s="9" t="str">
        <f t="shared" si="4"/>
        <v>Paper Products</v>
      </c>
      <c r="C59" s="9">
        <v>8</v>
      </c>
    </row>
    <row r="60" spans="1:3" x14ac:dyDescent="0.25">
      <c r="A60" s="9" t="s">
        <v>29</v>
      </c>
      <c r="B60" s="9" t="str">
        <f t="shared" si="4"/>
        <v>Primary Metals</v>
      </c>
      <c r="C60" s="9">
        <v>7</v>
      </c>
    </row>
    <row r="61" spans="1:3" x14ac:dyDescent="0.25">
      <c r="A61" s="9" t="s">
        <v>28</v>
      </c>
      <c r="B61" s="9" t="str">
        <f t="shared" si="4"/>
        <v>Machinery</v>
      </c>
      <c r="C61" s="9">
        <v>6</v>
      </c>
    </row>
    <row r="62" spans="1:3" x14ac:dyDescent="0.25">
      <c r="A62" s="9" t="s">
        <v>26</v>
      </c>
      <c r="B62" s="9" t="str">
        <f t="shared" si="4"/>
        <v>Furniture &amp; Related Products</v>
      </c>
      <c r="C62" s="9">
        <v>5</v>
      </c>
    </row>
    <row r="63" spans="1:3" x14ac:dyDescent="0.25">
      <c r="A63" s="9" t="s">
        <v>40</v>
      </c>
      <c r="B63" s="9" t="str">
        <f t="shared" si="4"/>
        <v>Nonmetallic Mineral Products</v>
      </c>
      <c r="C63" s="9">
        <v>4</v>
      </c>
    </row>
    <row r="64" spans="1:3" x14ac:dyDescent="0.25">
      <c r="A64" s="9" t="s">
        <v>30</v>
      </c>
      <c r="B64" s="9" t="str">
        <f t="shared" si="4"/>
        <v>Food, Beverage &amp; Tobacco Products</v>
      </c>
      <c r="C64" s="9">
        <v>3</v>
      </c>
    </row>
    <row r="65" spans="1:3" x14ac:dyDescent="0.25">
      <c r="A65" s="9" t="s">
        <v>34</v>
      </c>
      <c r="B65" s="9" t="str">
        <f t="shared" si="4"/>
        <v>Computer &amp; Electronic Products</v>
      </c>
      <c r="C65" s="9">
        <v>2</v>
      </c>
    </row>
    <row r="66" spans="1:3" x14ac:dyDescent="0.25">
      <c r="A66" s="9" t="s">
        <v>10</v>
      </c>
      <c r="B66" s="9" t="str">
        <f t="shared" si="4"/>
        <v>Chemical Products</v>
      </c>
      <c r="C66" s="9">
        <v>1</v>
      </c>
    </row>
    <row r="67" spans="1:3" x14ac:dyDescent="0.25">
      <c r="A67" s="9" t="s">
        <v>17</v>
      </c>
      <c r="B67" s="9" t="str">
        <f t="shared" si="4"/>
        <v>Apparel, Leather &amp; Allied Products</v>
      </c>
      <c r="C67" s="9">
        <v>-5</v>
      </c>
    </row>
    <row r="68" spans="1:3" x14ac:dyDescent="0.25">
      <c r="A68" s="9" t="s">
        <v>38</v>
      </c>
      <c r="B68" s="9" t="str">
        <f t="shared" si="4"/>
        <v>Petroleum &amp; Coal Products</v>
      </c>
      <c r="C68" s="9">
        <v>-4</v>
      </c>
    </row>
    <row r="69" spans="1:3" x14ac:dyDescent="0.25">
      <c r="A69" s="9" t="s">
        <v>31</v>
      </c>
      <c r="B69" s="9" t="str">
        <f t="shared" si="4"/>
        <v>Electrical Equipment, Appliances &amp; Components</v>
      </c>
      <c r="C69" s="9">
        <v>-3</v>
      </c>
    </row>
    <row r="70" spans="1:3" x14ac:dyDescent="0.25">
      <c r="A70" s="9" t="s">
        <v>37</v>
      </c>
      <c r="B70" s="9" t="str">
        <f t="shared" si="4"/>
        <v>Fabricated Metal Products</v>
      </c>
      <c r="C70" s="9">
        <v>-2</v>
      </c>
    </row>
    <row r="71" spans="1:3" x14ac:dyDescent="0.25">
      <c r="A71" s="9" t="s">
        <v>14</v>
      </c>
      <c r="B71" s="9" t="str">
        <f t="shared" si="4"/>
        <v>Transportation Equipment</v>
      </c>
      <c r="C71" s="9">
        <v>-1</v>
      </c>
    </row>
    <row r="73" spans="1:3" x14ac:dyDescent="0.25">
      <c r="A73" s="180" t="s">
        <v>94</v>
      </c>
      <c r="B73" s="180"/>
      <c r="C73" s="180"/>
    </row>
    <row r="74" spans="1:3" x14ac:dyDescent="0.25">
      <c r="A74" s="9" t="s">
        <v>12</v>
      </c>
      <c r="B74" s="9" t="str">
        <f>TRIM(A74)</f>
        <v>Fabricated Metal Products</v>
      </c>
      <c r="C74" s="9">
        <v>-5</v>
      </c>
    </row>
    <row r="75" spans="1:3" x14ac:dyDescent="0.25">
      <c r="A75" s="9" t="s">
        <v>27</v>
      </c>
      <c r="B75" s="9" t="str">
        <f t="shared" ref="B75:B83" si="5">TRIM(A75)</f>
        <v>Plastics &amp; Rubber Products</v>
      </c>
      <c r="C75" s="9">
        <v>-4</v>
      </c>
    </row>
    <row r="76" spans="1:3" x14ac:dyDescent="0.25">
      <c r="A76" s="9" t="s">
        <v>34</v>
      </c>
      <c r="B76" s="9" t="str">
        <f t="shared" si="5"/>
        <v>Computer &amp; Electronic Products</v>
      </c>
      <c r="C76" s="9">
        <v>-3</v>
      </c>
    </row>
    <row r="77" spans="1:3" x14ac:dyDescent="0.25">
      <c r="A77" s="9" t="s">
        <v>30</v>
      </c>
      <c r="B77" s="9" t="str">
        <f t="shared" si="5"/>
        <v>Food, Beverage &amp; Tobacco Products</v>
      </c>
      <c r="C77" s="9">
        <v>-2</v>
      </c>
    </row>
    <row r="78" spans="1:3" x14ac:dyDescent="0.25">
      <c r="A78" s="9" t="s">
        <v>10</v>
      </c>
      <c r="B78" s="9" t="str">
        <f t="shared" si="5"/>
        <v>Chemical Products</v>
      </c>
      <c r="C78" s="9">
        <v>-1</v>
      </c>
    </row>
    <row r="79" spans="1:3" x14ac:dyDescent="0.25">
      <c r="A79" s="9" t="s">
        <v>7</v>
      </c>
      <c r="B79" s="9" t="str">
        <f t="shared" si="5"/>
        <v>Paper Products</v>
      </c>
      <c r="C79" s="9">
        <v>5</v>
      </c>
    </row>
    <row r="80" spans="1:3" x14ac:dyDescent="0.25">
      <c r="A80" s="9" t="s">
        <v>40</v>
      </c>
      <c r="B80" s="9" t="str">
        <f t="shared" si="5"/>
        <v>Nonmetallic Mineral Products</v>
      </c>
      <c r="C80" s="9">
        <v>4</v>
      </c>
    </row>
    <row r="81" spans="1:3" x14ac:dyDescent="0.25">
      <c r="A81" s="9" t="s">
        <v>28</v>
      </c>
      <c r="B81" s="9" t="str">
        <f t="shared" si="5"/>
        <v>Machinery</v>
      </c>
      <c r="C81" s="9">
        <v>3</v>
      </c>
    </row>
    <row r="82" spans="1:3" x14ac:dyDescent="0.25">
      <c r="A82" s="9" t="s">
        <v>35</v>
      </c>
      <c r="B82" s="9" t="str">
        <f t="shared" si="5"/>
        <v>Transportation Equipment</v>
      </c>
      <c r="C82" s="9">
        <v>2</v>
      </c>
    </row>
    <row r="83" spans="1:3" x14ac:dyDescent="0.25">
      <c r="A83" s="9" t="s">
        <v>16</v>
      </c>
      <c r="B83" s="9" t="str">
        <f t="shared" si="5"/>
        <v>Primary Metals</v>
      </c>
      <c r="C83" s="9">
        <v>1</v>
      </c>
    </row>
    <row r="85" spans="1:3" x14ac:dyDescent="0.25">
      <c r="A85" s="180" t="s">
        <v>95</v>
      </c>
      <c r="B85" s="180"/>
      <c r="C85" s="180"/>
    </row>
    <row r="86" spans="1:3" x14ac:dyDescent="0.25">
      <c r="A86" s="9" t="s">
        <v>15</v>
      </c>
      <c r="B86" s="9" t="str">
        <f>TRIM(A86)</f>
        <v>Plastics &amp; Rubber Products</v>
      </c>
      <c r="C86" s="9">
        <v>3</v>
      </c>
    </row>
    <row r="87" spans="1:3" x14ac:dyDescent="0.25">
      <c r="A87" s="9" t="s">
        <v>37</v>
      </c>
      <c r="B87" s="9" t="str">
        <f t="shared" ref="B87:B98" si="6">TRIM(A87)</f>
        <v>Fabricated Metal Products</v>
      </c>
      <c r="C87" s="9">
        <v>2</v>
      </c>
    </row>
    <row r="88" spans="1:3" x14ac:dyDescent="0.25">
      <c r="A88" s="9" t="s">
        <v>16</v>
      </c>
      <c r="B88" s="9" t="str">
        <f t="shared" si="6"/>
        <v>Primary Metals</v>
      </c>
      <c r="C88" s="9">
        <v>1</v>
      </c>
    </row>
    <row r="89" spans="1:3" x14ac:dyDescent="0.25">
      <c r="A89" s="9" t="s">
        <v>6</v>
      </c>
      <c r="B89" s="9" t="str">
        <f t="shared" si="6"/>
        <v>Furniture &amp; Related Products</v>
      </c>
      <c r="C89" s="9">
        <v>-10</v>
      </c>
    </row>
    <row r="90" spans="1:3" x14ac:dyDescent="0.25">
      <c r="A90" s="9" t="s">
        <v>39</v>
      </c>
      <c r="B90" s="9" t="str">
        <f t="shared" si="6"/>
        <v>Textile Mills</v>
      </c>
      <c r="C90" s="9">
        <v>-9</v>
      </c>
    </row>
    <row r="91" spans="1:3" x14ac:dyDescent="0.25">
      <c r="A91" s="9" t="s">
        <v>33</v>
      </c>
      <c r="B91" s="9" t="str">
        <f t="shared" si="6"/>
        <v>Miscellaneous Manufacturing</v>
      </c>
      <c r="C91" s="9">
        <v>-8</v>
      </c>
    </row>
    <row r="92" spans="1:3" x14ac:dyDescent="0.25">
      <c r="A92" s="9" t="s">
        <v>36</v>
      </c>
      <c r="B92" s="9" t="str">
        <f t="shared" si="6"/>
        <v>Chemical Products</v>
      </c>
      <c r="C92" s="9">
        <v>-7</v>
      </c>
    </row>
    <row r="93" spans="1:3" x14ac:dyDescent="0.25">
      <c r="A93" s="9" t="s">
        <v>31</v>
      </c>
      <c r="B93" s="9" t="str">
        <f t="shared" si="6"/>
        <v>Electrical Equipment, Appliances &amp; Components</v>
      </c>
      <c r="C93" s="9">
        <v>-6</v>
      </c>
    </row>
    <row r="94" spans="1:3" x14ac:dyDescent="0.25">
      <c r="A94" s="9" t="s">
        <v>30</v>
      </c>
      <c r="B94" s="9" t="str">
        <f t="shared" si="6"/>
        <v>Food, Beverage &amp; Tobacco Products</v>
      </c>
      <c r="C94" s="9">
        <v>-5</v>
      </c>
    </row>
    <row r="95" spans="1:3" x14ac:dyDescent="0.25">
      <c r="A95" s="9" t="s">
        <v>35</v>
      </c>
      <c r="B95" s="9" t="str">
        <f t="shared" si="6"/>
        <v>Transportation Equipment</v>
      </c>
      <c r="C95" s="9">
        <v>-4</v>
      </c>
    </row>
    <row r="96" spans="1:3" x14ac:dyDescent="0.25">
      <c r="A96" s="9" t="s">
        <v>34</v>
      </c>
      <c r="B96" s="9" t="str">
        <f t="shared" si="6"/>
        <v>Computer &amp; Electronic Products</v>
      </c>
      <c r="C96" s="9">
        <v>-3</v>
      </c>
    </row>
    <row r="97" spans="1:3" x14ac:dyDescent="0.25">
      <c r="A97" s="9" t="s">
        <v>28</v>
      </c>
      <c r="B97" s="9" t="str">
        <f t="shared" si="6"/>
        <v>Machinery</v>
      </c>
      <c r="C97" s="9">
        <v>-2</v>
      </c>
    </row>
    <row r="98" spans="1:3" x14ac:dyDescent="0.25">
      <c r="A98" s="9" t="s">
        <v>8</v>
      </c>
      <c r="B98" s="9" t="str">
        <f t="shared" si="6"/>
        <v>Printing &amp; Related Support Activities</v>
      </c>
      <c r="C98" s="9">
        <v>-1</v>
      </c>
    </row>
  </sheetData>
  <mergeCells count="7">
    <mergeCell ref="A85:C85"/>
    <mergeCell ref="A1:C1"/>
    <mergeCell ref="F1:G1"/>
    <mergeCell ref="A18:C18"/>
    <mergeCell ref="A36:C36"/>
    <mergeCell ref="A55:C55"/>
    <mergeCell ref="A73:C73"/>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07"/>
  <sheetViews>
    <sheetView topLeftCell="A73" zoomScale="85" zoomScaleNormal="85" workbookViewId="0">
      <selection activeCell="B117" sqref="B117:B118"/>
    </sheetView>
  </sheetViews>
  <sheetFormatPr defaultRowHeight="15" x14ac:dyDescent="0.25"/>
  <cols>
    <col min="1" max="1" width="45" customWidth="1"/>
    <col min="2" max="2" width="44.5703125" customWidth="1"/>
    <col min="7" max="7" width="46.42578125" bestFit="1" customWidth="1"/>
    <col min="8" max="8" width="203" bestFit="1" customWidth="1"/>
    <col min="9" max="9" width="10" customWidth="1"/>
  </cols>
  <sheetData>
    <row r="1" spans="1:10" x14ac:dyDescent="0.25">
      <c r="G1" s="38" t="s">
        <v>459</v>
      </c>
      <c r="H1" s="38"/>
    </row>
    <row r="2" spans="1:10" x14ac:dyDescent="0.25">
      <c r="A2" s="187" t="s">
        <v>530</v>
      </c>
      <c r="B2" s="187"/>
      <c r="C2" s="187"/>
      <c r="D2" s="38"/>
      <c r="G2" s="1" t="s">
        <v>1</v>
      </c>
      <c r="H2" s="9" t="e">
        <f>VLOOKUP("*"&amp;G2,$J$2:$J$11,1,0)</f>
        <v>#N/A</v>
      </c>
      <c r="J2" t="s">
        <v>531</v>
      </c>
    </row>
    <row r="3" spans="1:10" x14ac:dyDescent="0.25">
      <c r="A3" t="s">
        <v>18</v>
      </c>
      <c r="B3" s="9" t="str">
        <f>TRIM(A3)</f>
        <v>Wood Products</v>
      </c>
      <c r="C3" s="9">
        <v>12</v>
      </c>
      <c r="D3" s="23"/>
      <c r="G3" s="1" t="s">
        <v>2</v>
      </c>
      <c r="H3" s="9" t="str">
        <f t="shared" ref="H3:H19" si="0">VLOOKUP("*"&amp;G3,$J$2:$J$11,1,0)</f>
        <v>"Business conditions are stable; demand is steady for our products." Miscellaneous Manufacturing</v>
      </c>
      <c r="J3" t="s">
        <v>532</v>
      </c>
    </row>
    <row r="4" spans="1:10" x14ac:dyDescent="0.25">
      <c r="A4" t="s">
        <v>39</v>
      </c>
      <c r="B4" s="9" t="str">
        <f t="shared" ref="B4:B20" si="1">TRIM(A4)</f>
        <v>Textile Mills</v>
      </c>
      <c r="C4" s="9">
        <v>11</v>
      </c>
      <c r="D4" s="23"/>
      <c r="G4" s="1" t="s">
        <v>3</v>
      </c>
      <c r="H4" s="9" t="str">
        <f t="shared" si="0"/>
        <v>"Business conditions remain strong with the exception of South America. Continued expectation for a strong year even with the headwinds of currency and economic slowdown." Food, Beverage &amp; Tobacco Products</v>
      </c>
      <c r="J4" t="s">
        <v>533</v>
      </c>
    </row>
    <row r="5" spans="1:10" x14ac:dyDescent="0.25">
      <c r="A5" t="s">
        <v>41</v>
      </c>
      <c r="B5" s="9" t="str">
        <f t="shared" si="1"/>
        <v>Printing &amp; Related Support Activities</v>
      </c>
      <c r="C5" s="9">
        <v>10</v>
      </c>
      <c r="D5" s="23"/>
      <c r="G5" s="1" t="s">
        <v>4</v>
      </c>
      <c r="H5" s="9" t="e">
        <f t="shared" si="0"/>
        <v>#N/A</v>
      </c>
      <c r="J5" t="s">
        <v>534</v>
      </c>
    </row>
    <row r="6" spans="1:10" x14ac:dyDescent="0.25">
      <c r="A6" t="s">
        <v>37</v>
      </c>
      <c r="B6" s="9" t="str">
        <f t="shared" si="1"/>
        <v>Fabricated Metal Products</v>
      </c>
      <c r="C6" s="9">
        <v>9</v>
      </c>
      <c r="D6" s="23"/>
      <c r="G6" s="1" t="s">
        <v>5</v>
      </c>
      <c r="H6" s="9" t="str">
        <f t="shared" si="0"/>
        <v>"Slowdown in Chinese economy causing low orders." Computer &amp; Electronic Products</v>
      </c>
      <c r="J6" t="s">
        <v>535</v>
      </c>
    </row>
    <row r="7" spans="1:10" x14ac:dyDescent="0.25">
      <c r="A7" t="s">
        <v>32</v>
      </c>
      <c r="B7" s="9" t="str">
        <f t="shared" si="1"/>
        <v>Paper Products</v>
      </c>
      <c r="C7" s="9">
        <v>8</v>
      </c>
      <c r="D7" s="23"/>
      <c r="G7" s="1" t="s">
        <v>6</v>
      </c>
      <c r="H7" s="9" t="e">
        <f t="shared" si="0"/>
        <v>#N/A</v>
      </c>
      <c r="J7" t="s">
        <v>536</v>
      </c>
    </row>
    <row r="8" spans="1:10" x14ac:dyDescent="0.25">
      <c r="A8" t="s">
        <v>27</v>
      </c>
      <c r="B8" s="9" t="str">
        <f t="shared" si="1"/>
        <v>Plastics &amp; Rubber Products</v>
      </c>
      <c r="C8" s="9">
        <v>7</v>
      </c>
      <c r="D8" s="23"/>
      <c r="G8" s="1" t="s">
        <v>7</v>
      </c>
      <c r="H8" s="9" t="e">
        <f t="shared" si="0"/>
        <v>#N/A</v>
      </c>
      <c r="J8" t="s">
        <v>537</v>
      </c>
    </row>
    <row r="9" spans="1:10" x14ac:dyDescent="0.25">
      <c r="A9" t="s">
        <v>34</v>
      </c>
      <c r="B9" s="9" t="str">
        <f t="shared" si="1"/>
        <v>Computer &amp; Electronic Products</v>
      </c>
      <c r="C9" s="9">
        <v>6</v>
      </c>
      <c r="D9" s="23"/>
      <c r="G9" s="1" t="s">
        <v>8</v>
      </c>
      <c r="H9" s="9" t="e">
        <f t="shared" si="0"/>
        <v>#N/A</v>
      </c>
      <c r="J9" t="s">
        <v>538</v>
      </c>
    </row>
    <row r="10" spans="1:10" x14ac:dyDescent="0.25">
      <c r="A10" t="s">
        <v>33</v>
      </c>
      <c r="B10" s="9" t="str">
        <f t="shared" si="1"/>
        <v>Miscellaneous Manufacturing</v>
      </c>
      <c r="C10" s="9">
        <v>5</v>
      </c>
      <c r="D10" s="23"/>
      <c r="G10" s="1" t="s">
        <v>9</v>
      </c>
      <c r="H10" s="9" t="str">
        <f t="shared" si="0"/>
        <v>"Oil &amp; Gas continues to struggle to meet cost controls required in the new low-oil price environment." Petroleum &amp; Coal Products</v>
      </c>
      <c r="J10" t="s">
        <v>539</v>
      </c>
    </row>
    <row r="11" spans="1:10" x14ac:dyDescent="0.25">
      <c r="A11" t="s">
        <v>31</v>
      </c>
      <c r="B11" s="9" t="str">
        <f t="shared" si="1"/>
        <v>Electrical Equipment, Appliances &amp; Components</v>
      </c>
      <c r="C11" s="9">
        <v>4</v>
      </c>
      <c r="D11" s="23"/>
      <c r="G11" s="1" t="s">
        <v>10</v>
      </c>
      <c r="H11" s="9" t="str">
        <f t="shared" si="0"/>
        <v>"Consistent sales growth in greater China, North Asia, Southeast Asia, Canada and Mexico. Flat for the Americas and Europe." Chemical Products</v>
      </c>
      <c r="J11" t="s">
        <v>540</v>
      </c>
    </row>
    <row r="12" spans="1:10" x14ac:dyDescent="0.25">
      <c r="A12" t="s">
        <v>30</v>
      </c>
      <c r="B12" s="9" t="str">
        <f t="shared" si="1"/>
        <v>Food, Beverage &amp; Tobacco Products</v>
      </c>
      <c r="C12" s="9">
        <v>3</v>
      </c>
      <c r="D12" s="23"/>
      <c r="G12" s="1" t="s">
        <v>11</v>
      </c>
      <c r="H12" s="9" t="str">
        <f t="shared" si="0"/>
        <v>"Steady to slightly up production rates vs. prior month." Machinery</v>
      </c>
    </row>
    <row r="13" spans="1:10" x14ac:dyDescent="0.25">
      <c r="A13" t="s">
        <v>28</v>
      </c>
      <c r="B13" s="9" t="str">
        <f t="shared" si="1"/>
        <v>Machinery</v>
      </c>
      <c r="C13" s="9">
        <v>2</v>
      </c>
      <c r="D13" s="23"/>
      <c r="G13" s="1" t="s">
        <v>12</v>
      </c>
      <c r="H13" s="9" t="str">
        <f t="shared" si="0"/>
        <v>"Continued brisk order flow for our business." Fabricated Metal Products</v>
      </c>
    </row>
    <row r="14" spans="1:10" x14ac:dyDescent="0.25">
      <c r="A14" t="s">
        <v>16</v>
      </c>
      <c r="B14" s="9" t="str">
        <f t="shared" si="1"/>
        <v>Primary Metals</v>
      </c>
      <c r="C14" s="9">
        <v>1</v>
      </c>
      <c r="D14" s="23"/>
      <c r="G14" s="1" t="s">
        <v>13</v>
      </c>
      <c r="H14" s="9" t="e">
        <f t="shared" si="0"/>
        <v>#N/A</v>
      </c>
    </row>
    <row r="15" spans="1:10" x14ac:dyDescent="0.25">
      <c r="A15" t="s">
        <v>17</v>
      </c>
      <c r="B15" s="9" t="str">
        <f t="shared" si="1"/>
        <v>Apparel, Leather &amp; Allied Products</v>
      </c>
      <c r="C15" s="9">
        <v>-6</v>
      </c>
      <c r="D15" s="23"/>
      <c r="G15" s="1" t="s">
        <v>14</v>
      </c>
      <c r="H15" s="9" t="str">
        <f t="shared" si="0"/>
        <v>"Business is still good, but slowing." Transportation Equipment</v>
      </c>
    </row>
    <row r="16" spans="1:10" x14ac:dyDescent="0.25">
      <c r="A16" t="s">
        <v>38</v>
      </c>
      <c r="B16" s="9" t="str">
        <f t="shared" si="1"/>
        <v>Petroleum &amp; Coal Products</v>
      </c>
      <c r="C16" s="9">
        <v>-5</v>
      </c>
      <c r="D16" s="23"/>
      <c r="G16" s="1" t="s">
        <v>15</v>
      </c>
      <c r="H16" s="9" t="str">
        <f t="shared" si="0"/>
        <v>"Our business remains to be strong, but many of my suppliers are telling me their business is flat." Plastics &amp; Rubber Products</v>
      </c>
    </row>
    <row r="17" spans="1:8" x14ac:dyDescent="0.25">
      <c r="A17" t="s">
        <v>35</v>
      </c>
      <c r="B17" s="9" t="str">
        <f t="shared" si="1"/>
        <v>Transportation Equipment</v>
      </c>
      <c r="C17" s="9">
        <v>-4</v>
      </c>
      <c r="D17" s="23"/>
      <c r="G17" s="9" t="s">
        <v>16</v>
      </c>
      <c r="H17" s="9" t="e">
        <f t="shared" si="0"/>
        <v>#N/A</v>
      </c>
    </row>
    <row r="18" spans="1:8" x14ac:dyDescent="0.25">
      <c r="A18" t="s">
        <v>40</v>
      </c>
      <c r="B18" s="9" t="str">
        <f t="shared" si="1"/>
        <v>Nonmetallic Mineral Products</v>
      </c>
      <c r="C18" s="9">
        <v>-3</v>
      </c>
      <c r="D18" s="23"/>
      <c r="G18" s="9" t="s">
        <v>17</v>
      </c>
      <c r="H18" s="9" t="e">
        <f t="shared" si="0"/>
        <v>#N/A</v>
      </c>
    </row>
    <row r="19" spans="1:8" x14ac:dyDescent="0.25">
      <c r="A19" t="s">
        <v>36</v>
      </c>
      <c r="B19" s="9" t="str">
        <f t="shared" si="1"/>
        <v>Chemical Products</v>
      </c>
      <c r="C19" s="9">
        <v>-2</v>
      </c>
      <c r="D19" s="23"/>
      <c r="G19" s="9" t="s">
        <v>18</v>
      </c>
      <c r="H19" s="9" t="str">
        <f t="shared" si="0"/>
        <v>"Market is improving steadily in both orders and pricing." Wood Products</v>
      </c>
    </row>
    <row r="20" spans="1:8" x14ac:dyDescent="0.25">
      <c r="A20" t="s">
        <v>6</v>
      </c>
      <c r="B20" s="9" t="str">
        <f t="shared" si="1"/>
        <v>Furniture &amp; Related Products</v>
      </c>
      <c r="C20" s="9">
        <v>-1</v>
      </c>
      <c r="D20" s="23"/>
    </row>
    <row r="22" spans="1:8" x14ac:dyDescent="0.25">
      <c r="A22" s="187" t="s">
        <v>99</v>
      </c>
      <c r="B22" s="187"/>
      <c r="C22" s="187"/>
      <c r="D22" s="38"/>
    </row>
    <row r="23" spans="1:8" x14ac:dyDescent="0.25">
      <c r="A23" t="s">
        <v>1</v>
      </c>
      <c r="B23" s="9" t="str">
        <f>TRIM(A23)</f>
        <v>Textile Mills</v>
      </c>
      <c r="C23" s="9">
        <v>14</v>
      </c>
      <c r="D23" s="23"/>
    </row>
    <row r="24" spans="1:8" x14ac:dyDescent="0.25">
      <c r="A24" t="s">
        <v>41</v>
      </c>
      <c r="B24" s="9" t="str">
        <f t="shared" ref="B24:B40" si="2">TRIM(A24)</f>
        <v>Printing &amp; Related Support Activities</v>
      </c>
      <c r="C24" s="9">
        <v>13</v>
      </c>
      <c r="D24" s="23"/>
    </row>
    <row r="25" spans="1:8" x14ac:dyDescent="0.25">
      <c r="A25" t="s">
        <v>45</v>
      </c>
      <c r="B25" s="9" t="str">
        <f t="shared" si="2"/>
        <v>Wood Products</v>
      </c>
      <c r="C25" s="9">
        <v>12</v>
      </c>
      <c r="D25" s="23"/>
    </row>
    <row r="26" spans="1:8" x14ac:dyDescent="0.25">
      <c r="A26" t="s">
        <v>33</v>
      </c>
      <c r="B26" s="9" t="str">
        <f t="shared" si="2"/>
        <v>Miscellaneous Manufacturing</v>
      </c>
      <c r="C26" s="9">
        <v>11</v>
      </c>
      <c r="D26" s="23"/>
    </row>
    <row r="27" spans="1:8" x14ac:dyDescent="0.25">
      <c r="A27" t="s">
        <v>29</v>
      </c>
      <c r="B27" s="9" t="str">
        <f t="shared" si="2"/>
        <v>Primary Metals</v>
      </c>
      <c r="C27" s="9">
        <v>10</v>
      </c>
      <c r="D27" s="23"/>
    </row>
    <row r="28" spans="1:8" x14ac:dyDescent="0.25">
      <c r="A28" t="s">
        <v>37</v>
      </c>
      <c r="B28" s="9" t="str">
        <f t="shared" si="2"/>
        <v>Fabricated Metal Products</v>
      </c>
      <c r="C28" s="9">
        <v>9</v>
      </c>
      <c r="D28" s="23"/>
    </row>
    <row r="29" spans="1:8" x14ac:dyDescent="0.25">
      <c r="A29" t="s">
        <v>30</v>
      </c>
      <c r="B29" s="9" t="str">
        <f t="shared" si="2"/>
        <v>Food, Beverage &amp; Tobacco Products</v>
      </c>
      <c r="C29" s="9">
        <v>8</v>
      </c>
      <c r="D29" s="23"/>
    </row>
    <row r="30" spans="1:8" x14ac:dyDescent="0.25">
      <c r="A30" t="s">
        <v>34</v>
      </c>
      <c r="B30" s="9" t="str">
        <f t="shared" si="2"/>
        <v>Computer &amp; Electronic Products</v>
      </c>
      <c r="C30" s="9">
        <v>7</v>
      </c>
      <c r="D30" s="23"/>
    </row>
    <row r="31" spans="1:8" x14ac:dyDescent="0.25">
      <c r="A31" t="s">
        <v>27</v>
      </c>
      <c r="B31" s="9" t="str">
        <f t="shared" si="2"/>
        <v>Plastics &amp; Rubber Products</v>
      </c>
      <c r="C31" s="9">
        <v>6</v>
      </c>
      <c r="D31" s="23"/>
    </row>
    <row r="32" spans="1:8" x14ac:dyDescent="0.25">
      <c r="A32" t="s">
        <v>28</v>
      </c>
      <c r="B32" s="9" t="str">
        <f t="shared" si="2"/>
        <v>Machinery</v>
      </c>
      <c r="C32" s="9">
        <v>5</v>
      </c>
      <c r="D32" s="23"/>
    </row>
    <row r="33" spans="1:4" x14ac:dyDescent="0.25">
      <c r="A33" t="s">
        <v>31</v>
      </c>
      <c r="B33" s="9" t="str">
        <f t="shared" si="2"/>
        <v>Electrical Equipment, Appliances &amp; Components</v>
      </c>
      <c r="C33" s="9">
        <v>4</v>
      </c>
      <c r="D33" s="23"/>
    </row>
    <row r="34" spans="1:4" x14ac:dyDescent="0.25">
      <c r="A34" t="s">
        <v>36</v>
      </c>
      <c r="B34" s="9" t="str">
        <f t="shared" si="2"/>
        <v>Chemical Products</v>
      </c>
      <c r="C34" s="9">
        <v>3</v>
      </c>
      <c r="D34" s="23"/>
    </row>
    <row r="35" spans="1:4" x14ac:dyDescent="0.25">
      <c r="A35" t="s">
        <v>32</v>
      </c>
      <c r="B35" s="9" t="str">
        <f t="shared" si="2"/>
        <v>Paper Products</v>
      </c>
      <c r="C35" s="9">
        <v>2</v>
      </c>
      <c r="D35" s="23"/>
    </row>
    <row r="36" spans="1:4" x14ac:dyDescent="0.25">
      <c r="A36" t="s">
        <v>4</v>
      </c>
      <c r="B36" s="9" t="str">
        <f t="shared" si="2"/>
        <v>Nonmetallic Mineral Products</v>
      </c>
      <c r="C36" s="9">
        <v>1</v>
      </c>
      <c r="D36" s="23"/>
    </row>
    <row r="37" spans="1:4" x14ac:dyDescent="0.25">
      <c r="A37" t="s">
        <v>17</v>
      </c>
      <c r="B37" s="9" t="str">
        <f t="shared" si="2"/>
        <v>Apparel, Leather &amp; Allied Products</v>
      </c>
      <c r="C37" s="9">
        <v>-4</v>
      </c>
      <c r="D37" s="23"/>
    </row>
    <row r="38" spans="1:4" x14ac:dyDescent="0.25">
      <c r="A38" t="s">
        <v>35</v>
      </c>
      <c r="B38" s="9" t="str">
        <f t="shared" si="2"/>
        <v>Transportation Equipment</v>
      </c>
      <c r="C38" s="9">
        <v>-3</v>
      </c>
      <c r="D38" s="23"/>
    </row>
    <row r="39" spans="1:4" x14ac:dyDescent="0.25">
      <c r="A39" t="s">
        <v>38</v>
      </c>
      <c r="B39" s="9" t="str">
        <f t="shared" si="2"/>
        <v>Petroleum &amp; Coal Products</v>
      </c>
      <c r="C39" s="9">
        <v>-2</v>
      </c>
      <c r="D39" s="23"/>
    </row>
    <row r="40" spans="1:4" x14ac:dyDescent="0.25">
      <c r="A40" t="s">
        <v>6</v>
      </c>
      <c r="B40" s="9" t="str">
        <f t="shared" si="2"/>
        <v>Furniture &amp; Related Products</v>
      </c>
      <c r="C40" s="9">
        <v>-1</v>
      </c>
      <c r="D40" s="23"/>
    </row>
    <row r="41" spans="1:4" x14ac:dyDescent="0.25">
      <c r="A41" s="23"/>
      <c r="B41" s="23"/>
      <c r="C41" s="23"/>
      <c r="D41" s="23"/>
    </row>
    <row r="42" spans="1:4" x14ac:dyDescent="0.25">
      <c r="A42" s="187" t="s">
        <v>91</v>
      </c>
      <c r="B42" s="187"/>
      <c r="C42" s="187"/>
      <c r="D42" s="38"/>
    </row>
    <row r="43" spans="1:4" x14ac:dyDescent="0.25">
      <c r="A43" s="23" t="s">
        <v>18</v>
      </c>
      <c r="B43" s="9" t="str">
        <f>TRIM(A43)</f>
        <v>Wood Products</v>
      </c>
      <c r="C43" s="9">
        <v>12</v>
      </c>
      <c r="D43" s="23"/>
    </row>
    <row r="44" spans="1:4" x14ac:dyDescent="0.25">
      <c r="A44" s="23" t="s">
        <v>29</v>
      </c>
      <c r="B44" s="9" t="str">
        <f t="shared" ref="B44:B60" si="3">TRIM(A44)</f>
        <v>Primary Metals</v>
      </c>
      <c r="C44" s="9">
        <v>11</v>
      </c>
      <c r="D44" s="23"/>
    </row>
    <row r="45" spans="1:4" x14ac:dyDescent="0.25">
      <c r="A45" s="23" t="s">
        <v>32</v>
      </c>
      <c r="B45" s="9" t="str">
        <f t="shared" si="3"/>
        <v>Paper Products</v>
      </c>
      <c r="C45" s="9">
        <v>10</v>
      </c>
      <c r="D45" s="23"/>
    </row>
    <row r="46" spans="1:4" x14ac:dyDescent="0.25">
      <c r="A46" t="s">
        <v>37</v>
      </c>
      <c r="B46" s="9" t="str">
        <f t="shared" si="3"/>
        <v>Fabricated Metal Products</v>
      </c>
      <c r="C46" s="9">
        <v>9</v>
      </c>
      <c r="D46" s="23"/>
    </row>
    <row r="47" spans="1:4" x14ac:dyDescent="0.25">
      <c r="A47" t="s">
        <v>39</v>
      </c>
      <c r="B47" s="9" t="str">
        <f t="shared" si="3"/>
        <v>Textile Mills</v>
      </c>
      <c r="C47" s="9">
        <v>8</v>
      </c>
      <c r="D47" s="23"/>
    </row>
    <row r="48" spans="1:4" x14ac:dyDescent="0.25">
      <c r="A48" t="s">
        <v>41</v>
      </c>
      <c r="B48" s="9" t="str">
        <f t="shared" si="3"/>
        <v>Printing &amp; Related Support Activities</v>
      </c>
      <c r="C48" s="9">
        <v>7</v>
      </c>
      <c r="D48" s="23"/>
    </row>
    <row r="49" spans="1:4" x14ac:dyDescent="0.25">
      <c r="A49" t="s">
        <v>38</v>
      </c>
      <c r="B49" s="9" t="str">
        <f t="shared" si="3"/>
        <v>Petroleum &amp; Coal Products</v>
      </c>
      <c r="C49" s="9">
        <v>6</v>
      </c>
      <c r="D49" s="23"/>
    </row>
    <row r="50" spans="1:4" x14ac:dyDescent="0.25">
      <c r="A50" t="s">
        <v>31</v>
      </c>
      <c r="B50" s="9" t="str">
        <f t="shared" si="3"/>
        <v>Electrical Equipment, Appliances &amp; Components</v>
      </c>
      <c r="C50" s="9">
        <v>5</v>
      </c>
      <c r="D50" s="23"/>
    </row>
    <row r="51" spans="1:4" x14ac:dyDescent="0.25">
      <c r="A51" t="s">
        <v>33</v>
      </c>
      <c r="B51" s="9" t="str">
        <f t="shared" si="3"/>
        <v>Miscellaneous Manufacturing</v>
      </c>
      <c r="C51" s="9">
        <v>4</v>
      </c>
      <c r="D51" s="23"/>
    </row>
    <row r="52" spans="1:4" x14ac:dyDescent="0.25">
      <c r="A52" t="s">
        <v>30</v>
      </c>
      <c r="B52" s="9" t="str">
        <f t="shared" si="3"/>
        <v>Food, Beverage &amp; Tobacco Products</v>
      </c>
      <c r="C52" s="9">
        <v>3</v>
      </c>
      <c r="D52" s="23"/>
    </row>
    <row r="53" spans="1:4" x14ac:dyDescent="0.25">
      <c r="A53" t="s">
        <v>34</v>
      </c>
      <c r="B53" s="9" t="str">
        <f t="shared" si="3"/>
        <v>Computer &amp; Electronic Products</v>
      </c>
      <c r="C53" s="9">
        <v>2</v>
      </c>
      <c r="D53" s="23"/>
    </row>
    <row r="54" spans="1:4" x14ac:dyDescent="0.25">
      <c r="A54" t="s">
        <v>11</v>
      </c>
      <c r="B54" s="9" t="str">
        <f t="shared" si="3"/>
        <v>Machinery</v>
      </c>
      <c r="C54" s="9">
        <v>1</v>
      </c>
      <c r="D54" s="23"/>
    </row>
    <row r="55" spans="1:4" x14ac:dyDescent="0.25">
      <c r="A55" t="s">
        <v>17</v>
      </c>
      <c r="B55" s="9" t="str">
        <f t="shared" si="3"/>
        <v>Apparel, Leather &amp; Allied Products</v>
      </c>
      <c r="C55" s="9">
        <v>-6</v>
      </c>
      <c r="D55" s="23"/>
    </row>
    <row r="56" spans="1:4" x14ac:dyDescent="0.25">
      <c r="A56" t="s">
        <v>35</v>
      </c>
      <c r="B56" s="9" t="str">
        <f t="shared" si="3"/>
        <v>Transportation Equipment</v>
      </c>
      <c r="C56" s="9">
        <v>-5</v>
      </c>
      <c r="D56" s="23"/>
    </row>
    <row r="57" spans="1:4" x14ac:dyDescent="0.25">
      <c r="A57" t="s">
        <v>40</v>
      </c>
      <c r="B57" s="9" t="str">
        <f t="shared" si="3"/>
        <v>Nonmetallic Mineral Products</v>
      </c>
      <c r="C57" s="9">
        <v>-4</v>
      </c>
      <c r="D57" s="23"/>
    </row>
    <row r="58" spans="1:4" x14ac:dyDescent="0.25">
      <c r="A58" t="s">
        <v>36</v>
      </c>
      <c r="B58" s="9" t="str">
        <f t="shared" si="3"/>
        <v>Chemical Products</v>
      </c>
      <c r="C58" s="9">
        <v>-3</v>
      </c>
      <c r="D58" s="23"/>
    </row>
    <row r="59" spans="1:4" x14ac:dyDescent="0.25">
      <c r="A59" t="s">
        <v>26</v>
      </c>
      <c r="B59" s="9" t="str">
        <f t="shared" si="3"/>
        <v>Furniture &amp; Related Products</v>
      </c>
      <c r="C59" s="9">
        <v>-2</v>
      </c>
      <c r="D59" s="23"/>
    </row>
    <row r="60" spans="1:4" x14ac:dyDescent="0.25">
      <c r="A60" t="s">
        <v>15</v>
      </c>
      <c r="B60" s="9" t="str">
        <f t="shared" si="3"/>
        <v>Plastics &amp; Rubber Products</v>
      </c>
      <c r="C60" s="9">
        <v>-1</v>
      </c>
      <c r="D60" s="23"/>
    </row>
    <row r="62" spans="1:4" x14ac:dyDescent="0.25">
      <c r="A62" s="187" t="s">
        <v>92</v>
      </c>
      <c r="B62" s="187"/>
      <c r="C62" s="187"/>
      <c r="D62" s="38"/>
    </row>
    <row r="63" spans="1:4" x14ac:dyDescent="0.25">
      <c r="A63" t="s">
        <v>1</v>
      </c>
      <c r="B63" s="9" t="str">
        <f>TRIM(A63)</f>
        <v>Textile Mills</v>
      </c>
      <c r="C63" s="9">
        <v>10</v>
      </c>
      <c r="D63" s="23"/>
    </row>
    <row r="64" spans="1:4" x14ac:dyDescent="0.25">
      <c r="A64" t="s">
        <v>45</v>
      </c>
      <c r="B64" s="9" t="str">
        <f t="shared" ref="B64:B78" si="4">TRIM(A64)</f>
        <v>Wood Products</v>
      </c>
      <c r="C64" s="9">
        <v>9</v>
      </c>
      <c r="D64" s="23"/>
    </row>
    <row r="65" spans="1:4" x14ac:dyDescent="0.25">
      <c r="A65" t="s">
        <v>41</v>
      </c>
      <c r="B65" s="9" t="str">
        <f t="shared" si="4"/>
        <v>Printing &amp; Related Support Activities</v>
      </c>
      <c r="C65" s="9">
        <v>8</v>
      </c>
      <c r="D65" s="23"/>
    </row>
    <row r="66" spans="1:4" x14ac:dyDescent="0.25">
      <c r="A66" t="s">
        <v>31</v>
      </c>
      <c r="B66" s="9" t="str">
        <f t="shared" si="4"/>
        <v>Electrical Equipment, Appliances &amp; Components</v>
      </c>
      <c r="C66" s="9">
        <v>7</v>
      </c>
      <c r="D66" s="23"/>
    </row>
    <row r="67" spans="1:4" x14ac:dyDescent="0.25">
      <c r="A67" t="s">
        <v>27</v>
      </c>
      <c r="B67" s="9" t="str">
        <f t="shared" si="4"/>
        <v>Plastics &amp; Rubber Products</v>
      </c>
      <c r="C67" s="9">
        <v>6</v>
      </c>
      <c r="D67" s="23"/>
    </row>
    <row r="68" spans="1:4" x14ac:dyDescent="0.25">
      <c r="A68" t="s">
        <v>32</v>
      </c>
      <c r="B68" s="9" t="str">
        <f t="shared" si="4"/>
        <v>Paper Products</v>
      </c>
      <c r="C68" s="9">
        <v>5</v>
      </c>
      <c r="D68" s="23"/>
    </row>
    <row r="69" spans="1:4" x14ac:dyDescent="0.25">
      <c r="A69" t="s">
        <v>29</v>
      </c>
      <c r="B69" s="9" t="str">
        <f t="shared" si="4"/>
        <v>Primary Metals</v>
      </c>
      <c r="C69" s="9">
        <v>4</v>
      </c>
      <c r="D69" s="23"/>
    </row>
    <row r="70" spans="1:4" x14ac:dyDescent="0.25">
      <c r="A70" t="s">
        <v>33</v>
      </c>
      <c r="B70" s="9" t="str">
        <f t="shared" si="4"/>
        <v>Miscellaneous Manufacturing</v>
      </c>
      <c r="C70" s="9">
        <v>3</v>
      </c>
      <c r="D70" s="23"/>
    </row>
    <row r="71" spans="1:4" x14ac:dyDescent="0.25">
      <c r="A71" t="s">
        <v>28</v>
      </c>
      <c r="B71" s="9" t="str">
        <f t="shared" si="4"/>
        <v>Machinery</v>
      </c>
      <c r="C71" s="9">
        <v>2</v>
      </c>
      <c r="D71" s="23"/>
    </row>
    <row r="72" spans="1:4" x14ac:dyDescent="0.25">
      <c r="A72" t="s">
        <v>5</v>
      </c>
      <c r="B72" s="9" t="str">
        <f t="shared" si="4"/>
        <v>Computer &amp; Electronic Products</v>
      </c>
      <c r="C72" s="9">
        <v>1</v>
      </c>
      <c r="D72" s="23"/>
    </row>
    <row r="73" spans="1:4" x14ac:dyDescent="0.25">
      <c r="A73" t="s">
        <v>17</v>
      </c>
      <c r="B73" s="9" t="str">
        <f t="shared" si="4"/>
        <v>Apparel, Leather &amp; Allied Products</v>
      </c>
      <c r="C73" s="9">
        <v>-6</v>
      </c>
      <c r="D73" s="23"/>
    </row>
    <row r="74" spans="1:4" x14ac:dyDescent="0.25">
      <c r="A74" t="s">
        <v>38</v>
      </c>
      <c r="B74" s="9" t="str">
        <f t="shared" si="4"/>
        <v>Petroleum &amp; Coal Products</v>
      </c>
      <c r="C74" s="9">
        <v>-5</v>
      </c>
      <c r="D74" s="23"/>
    </row>
    <row r="75" spans="1:4" x14ac:dyDescent="0.25">
      <c r="A75" t="s">
        <v>40</v>
      </c>
      <c r="B75" s="9" t="str">
        <f t="shared" si="4"/>
        <v>Nonmetallic Mineral Products</v>
      </c>
      <c r="C75" s="9">
        <v>-4</v>
      </c>
      <c r="D75" s="23"/>
    </row>
    <row r="76" spans="1:4" x14ac:dyDescent="0.25">
      <c r="A76" t="s">
        <v>36</v>
      </c>
      <c r="B76" s="9" t="str">
        <f t="shared" si="4"/>
        <v>Chemical Products</v>
      </c>
      <c r="C76" s="9">
        <v>-3</v>
      </c>
      <c r="D76" s="23"/>
    </row>
    <row r="77" spans="1:4" x14ac:dyDescent="0.25">
      <c r="A77" t="s">
        <v>37</v>
      </c>
      <c r="B77" s="9" t="str">
        <f t="shared" si="4"/>
        <v>Fabricated Metal Products</v>
      </c>
      <c r="C77" s="9">
        <v>-2</v>
      </c>
      <c r="D77" s="23"/>
    </row>
    <row r="78" spans="1:4" x14ac:dyDescent="0.25">
      <c r="A78" t="s">
        <v>6</v>
      </c>
      <c r="B78" s="9" t="str">
        <f t="shared" si="4"/>
        <v>Furniture &amp; Related Products</v>
      </c>
      <c r="C78" s="9">
        <v>-1</v>
      </c>
      <c r="D78" s="23"/>
    </row>
    <row r="80" spans="1:4" x14ac:dyDescent="0.25">
      <c r="A80" s="187" t="s">
        <v>94</v>
      </c>
      <c r="B80" s="187"/>
      <c r="C80" s="187"/>
      <c r="D80" s="38"/>
    </row>
    <row r="81" spans="1:4" x14ac:dyDescent="0.25">
      <c r="A81" t="s">
        <v>15</v>
      </c>
      <c r="B81" s="9" t="str">
        <f>TRIM(A81)</f>
        <v>Plastics &amp; Rubber Products</v>
      </c>
      <c r="C81" s="9">
        <v>-6</v>
      </c>
      <c r="D81" s="23"/>
    </row>
    <row r="82" spans="1:4" x14ac:dyDescent="0.25">
      <c r="A82" t="s">
        <v>28</v>
      </c>
      <c r="B82" s="9" t="str">
        <f t="shared" ref="B82:B88" si="5">TRIM(A82)</f>
        <v>Machinery</v>
      </c>
      <c r="C82" s="9">
        <v>-5</v>
      </c>
      <c r="D82" s="23"/>
    </row>
    <row r="83" spans="1:4" x14ac:dyDescent="0.25">
      <c r="A83" t="s">
        <v>37</v>
      </c>
      <c r="B83" s="9" t="str">
        <f t="shared" si="5"/>
        <v>Fabricated Metal Products</v>
      </c>
      <c r="C83" s="9">
        <v>-4</v>
      </c>
      <c r="D83" s="23"/>
    </row>
    <row r="84" spans="1:4" x14ac:dyDescent="0.25">
      <c r="A84" t="s">
        <v>30</v>
      </c>
      <c r="B84" s="9" t="str">
        <f t="shared" si="5"/>
        <v>Food, Beverage &amp; Tobacco Products</v>
      </c>
      <c r="C84" s="9">
        <v>-3</v>
      </c>
      <c r="D84" s="23"/>
    </row>
    <row r="85" spans="1:4" x14ac:dyDescent="0.25">
      <c r="A85" t="s">
        <v>34</v>
      </c>
      <c r="B85" s="9" t="str">
        <f t="shared" si="5"/>
        <v>Computer &amp; Electronic Products</v>
      </c>
      <c r="C85" s="9">
        <v>-2</v>
      </c>
      <c r="D85" s="23"/>
    </row>
    <row r="86" spans="1:4" x14ac:dyDescent="0.25">
      <c r="A86" t="s">
        <v>14</v>
      </c>
      <c r="B86" s="9" t="str">
        <f t="shared" si="5"/>
        <v>Transportation Equipment</v>
      </c>
      <c r="C86" s="9">
        <v>-1</v>
      </c>
      <c r="D86" s="23"/>
    </row>
    <row r="87" spans="1:4" x14ac:dyDescent="0.25">
      <c r="A87" t="s">
        <v>16</v>
      </c>
      <c r="B87" s="9" t="str">
        <f t="shared" si="5"/>
        <v>Primary Metals</v>
      </c>
      <c r="C87" s="9">
        <v>2</v>
      </c>
      <c r="D87" s="23"/>
    </row>
    <row r="88" spans="1:4" x14ac:dyDescent="0.25">
      <c r="A88" t="s">
        <v>36</v>
      </c>
      <c r="B88" s="9" t="str">
        <f t="shared" si="5"/>
        <v>Chemical Products</v>
      </c>
      <c r="C88" s="9">
        <v>1</v>
      </c>
      <c r="D88" s="23"/>
    </row>
    <row r="90" spans="1:4" x14ac:dyDescent="0.25">
      <c r="A90" s="187" t="s">
        <v>95</v>
      </c>
      <c r="B90" s="187"/>
      <c r="C90" s="187"/>
      <c r="D90" s="38"/>
    </row>
    <row r="91" spans="1:4" x14ac:dyDescent="0.25">
      <c r="A91" t="s">
        <v>17</v>
      </c>
      <c r="B91" s="9" t="str">
        <f>TRIM(A91)</f>
        <v>Apparel, Leather &amp; Allied Products</v>
      </c>
      <c r="C91" s="9">
        <v>4</v>
      </c>
      <c r="D91" s="23"/>
    </row>
    <row r="92" spans="1:4" x14ac:dyDescent="0.25">
      <c r="A92" t="s">
        <v>45</v>
      </c>
      <c r="B92" s="9" t="str">
        <f t="shared" ref="B92:B107" si="6">TRIM(A92)</f>
        <v>Wood Products</v>
      </c>
      <c r="C92" s="9">
        <v>3</v>
      </c>
      <c r="D92" s="23"/>
    </row>
    <row r="93" spans="1:4" x14ac:dyDescent="0.25">
      <c r="A93" t="s">
        <v>34</v>
      </c>
      <c r="B93" s="9" t="str">
        <f t="shared" si="6"/>
        <v>Computer &amp; Electronic Products</v>
      </c>
      <c r="C93" s="9">
        <v>2</v>
      </c>
      <c r="D93" s="23"/>
    </row>
    <row r="94" spans="1:4" x14ac:dyDescent="0.25">
      <c r="A94" t="s">
        <v>12</v>
      </c>
      <c r="B94" s="9" t="str">
        <f t="shared" si="6"/>
        <v>Fabricated Metal Products</v>
      </c>
      <c r="C94" s="9">
        <v>1</v>
      </c>
      <c r="D94" s="23"/>
    </row>
    <row r="95" spans="1:4" x14ac:dyDescent="0.25">
      <c r="A95" t="s">
        <v>16</v>
      </c>
      <c r="B95" s="9" t="str">
        <f t="shared" si="6"/>
        <v>Primary Metals</v>
      </c>
      <c r="C95" s="9">
        <v>-13</v>
      </c>
      <c r="D95" s="23"/>
    </row>
    <row r="96" spans="1:4" x14ac:dyDescent="0.25">
      <c r="A96" t="s">
        <v>39</v>
      </c>
      <c r="B96" s="9" t="str">
        <f t="shared" si="6"/>
        <v>Textile Mills</v>
      </c>
      <c r="C96" s="9">
        <v>-12</v>
      </c>
      <c r="D96" s="23"/>
    </row>
    <row r="97" spans="1:4" x14ac:dyDescent="0.25">
      <c r="A97" t="s">
        <v>35</v>
      </c>
      <c r="B97" s="9" t="str">
        <f t="shared" si="6"/>
        <v>Transportation Equipment</v>
      </c>
      <c r="C97" s="9">
        <v>-11</v>
      </c>
      <c r="D97" s="23"/>
    </row>
    <row r="98" spans="1:4" x14ac:dyDescent="0.25">
      <c r="A98" t="s">
        <v>28</v>
      </c>
      <c r="B98" s="9" t="str">
        <f t="shared" si="6"/>
        <v>Machinery</v>
      </c>
      <c r="C98" s="9">
        <v>-10</v>
      </c>
      <c r="D98" s="23"/>
    </row>
    <row r="99" spans="1:4" x14ac:dyDescent="0.25">
      <c r="A99" t="s">
        <v>31</v>
      </c>
      <c r="B99" s="9" t="str">
        <f t="shared" si="6"/>
        <v>Electrical Equipment, Appliances &amp; Components</v>
      </c>
      <c r="C99" s="9">
        <v>-9</v>
      </c>
      <c r="D99" s="23"/>
    </row>
    <row r="100" spans="1:4" x14ac:dyDescent="0.25">
      <c r="A100" t="s">
        <v>38</v>
      </c>
      <c r="B100" s="9" t="str">
        <f t="shared" si="6"/>
        <v>Petroleum &amp; Coal Products</v>
      </c>
      <c r="C100" s="9">
        <v>-8</v>
      </c>
      <c r="D100" s="23"/>
    </row>
    <row r="101" spans="1:4" x14ac:dyDescent="0.25">
      <c r="A101" t="s">
        <v>26</v>
      </c>
      <c r="B101" s="9" t="str">
        <f t="shared" si="6"/>
        <v>Furniture &amp; Related Products</v>
      </c>
      <c r="C101" s="9">
        <v>-7</v>
      </c>
      <c r="D101" s="23"/>
    </row>
    <row r="102" spans="1:4" x14ac:dyDescent="0.25">
      <c r="A102" t="s">
        <v>30</v>
      </c>
      <c r="B102" s="9" t="str">
        <f t="shared" si="6"/>
        <v>Food, Beverage &amp; Tobacco Products</v>
      </c>
      <c r="C102" s="9">
        <v>-6</v>
      </c>
    </row>
    <row r="103" spans="1:4" x14ac:dyDescent="0.25">
      <c r="A103" t="s">
        <v>40</v>
      </c>
      <c r="B103" s="9" t="str">
        <f t="shared" si="6"/>
        <v>Nonmetallic Mineral Products</v>
      </c>
      <c r="C103" s="9">
        <v>-5</v>
      </c>
    </row>
    <row r="104" spans="1:4" x14ac:dyDescent="0.25">
      <c r="A104" t="s">
        <v>36</v>
      </c>
      <c r="B104" s="9" t="str">
        <f t="shared" si="6"/>
        <v>Chemical Products</v>
      </c>
      <c r="C104" s="9">
        <v>-4</v>
      </c>
    </row>
    <row r="105" spans="1:4" x14ac:dyDescent="0.25">
      <c r="A105" t="s">
        <v>33</v>
      </c>
      <c r="B105" s="9" t="str">
        <f t="shared" si="6"/>
        <v>Miscellaneous Manufacturing</v>
      </c>
      <c r="C105" s="9">
        <v>-3</v>
      </c>
    </row>
    <row r="106" spans="1:4" x14ac:dyDescent="0.25">
      <c r="A106" t="s">
        <v>27</v>
      </c>
      <c r="B106" s="9" t="str">
        <f t="shared" si="6"/>
        <v>Plastics &amp; Rubber Products</v>
      </c>
      <c r="C106" s="9">
        <v>-2</v>
      </c>
    </row>
    <row r="107" spans="1:4" x14ac:dyDescent="0.25">
      <c r="A107" t="s">
        <v>8</v>
      </c>
      <c r="B107" s="9" t="str">
        <f t="shared" si="6"/>
        <v>Printing &amp; Related Support Activities</v>
      </c>
      <c r="C107" s="9">
        <v>-1</v>
      </c>
    </row>
  </sheetData>
  <mergeCells count="6">
    <mergeCell ref="A90:C90"/>
    <mergeCell ref="A2:C2"/>
    <mergeCell ref="A22:C22"/>
    <mergeCell ref="A42:C42"/>
    <mergeCell ref="A62:C62"/>
    <mergeCell ref="A80:C80"/>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99"/>
  <sheetViews>
    <sheetView topLeftCell="A67" workbookViewId="0">
      <selection activeCell="A86" sqref="A86"/>
    </sheetView>
  </sheetViews>
  <sheetFormatPr defaultRowHeight="15" x14ac:dyDescent="0.25"/>
  <cols>
    <col min="1" max="1" width="45" bestFit="1" customWidth="1"/>
    <col min="2" max="2" width="44.5703125" bestFit="1" customWidth="1"/>
    <col min="6" max="6" width="44.5703125" bestFit="1" customWidth="1"/>
    <col min="7" max="7" width="113.28515625" bestFit="1" customWidth="1"/>
    <col min="8" max="9" width="10" customWidth="1"/>
    <col min="10" max="10" width="8.42578125" customWidth="1"/>
  </cols>
  <sheetData>
    <row r="1" spans="1:10" x14ac:dyDescent="0.25">
      <c r="F1" s="187" t="s">
        <v>459</v>
      </c>
      <c r="G1" s="187"/>
    </row>
    <row r="2" spans="1:10" x14ac:dyDescent="0.25">
      <c r="A2" s="187" t="s">
        <v>481</v>
      </c>
      <c r="B2" s="187"/>
      <c r="C2" s="187"/>
      <c r="F2" s="1" t="s">
        <v>1</v>
      </c>
      <c r="G2" s="9" t="e">
        <f>VLOOKUP("*"&amp;F2,$J$2:$J$11,1,0)</f>
        <v>#N/A</v>
      </c>
      <c r="J2" t="s">
        <v>541</v>
      </c>
    </row>
    <row r="3" spans="1:10" x14ac:dyDescent="0.25">
      <c r="A3" t="s">
        <v>8</v>
      </c>
      <c r="B3" s="9" t="str">
        <f>TRIM(A3)</f>
        <v>Printing &amp; Related Support Activities</v>
      </c>
      <c r="C3" s="9">
        <v>13</v>
      </c>
      <c r="F3" s="1" t="s">
        <v>2</v>
      </c>
      <c r="G3" s="9" t="str">
        <f t="shared" ref="G3:G19" si="0">VLOOKUP("*"&amp;F3,$J$2:$J$11,1,0)</f>
        <v>"Business conditions are good, production and demand are stable." Miscellaneous Manufacturing</v>
      </c>
      <c r="J3" t="s">
        <v>542</v>
      </c>
    </row>
    <row r="4" spans="1:10" x14ac:dyDescent="0.25">
      <c r="A4" t="s">
        <v>39</v>
      </c>
      <c r="B4" s="9" t="str">
        <f t="shared" ref="B4:B18" si="1">TRIM(A4)</f>
        <v>Textile Mills</v>
      </c>
      <c r="C4" s="9">
        <v>12</v>
      </c>
      <c r="F4" s="1" t="s">
        <v>3</v>
      </c>
      <c r="G4" s="9" t="str">
        <f t="shared" si="0"/>
        <v>"We are gaining new customers through better sales management." Food, Beverage &amp; Tobacco Products</v>
      </c>
      <c r="J4" t="s">
        <v>543</v>
      </c>
    </row>
    <row r="5" spans="1:10" x14ac:dyDescent="0.25">
      <c r="A5" t="s">
        <v>38</v>
      </c>
      <c r="B5" s="9" t="str">
        <f t="shared" si="1"/>
        <v>Petroleum &amp; Coal Products</v>
      </c>
      <c r="C5" s="9">
        <v>11</v>
      </c>
      <c r="F5" s="1" t="s">
        <v>4</v>
      </c>
      <c r="G5" s="9" t="str">
        <f t="shared" si="0"/>
        <v>"Business is still slower than expected." Nonmetallic Mineral Products</v>
      </c>
      <c r="J5" t="s">
        <v>544</v>
      </c>
    </row>
    <row r="6" spans="1:10" x14ac:dyDescent="0.25">
      <c r="A6" t="s">
        <v>30</v>
      </c>
      <c r="B6" s="9" t="str">
        <f t="shared" si="1"/>
        <v>Food, Beverage &amp; Tobacco Products</v>
      </c>
      <c r="C6" s="9">
        <v>10</v>
      </c>
      <c r="F6" s="1" t="s">
        <v>5</v>
      </c>
      <c r="G6" s="9" t="str">
        <f t="shared" si="0"/>
        <v>"Conditions have remained steady from [the] past month and are in line with our forecast." Computer &amp; Electronic Products</v>
      </c>
      <c r="J6" t="s">
        <v>545</v>
      </c>
    </row>
    <row r="7" spans="1:10" x14ac:dyDescent="0.25">
      <c r="A7" t="s">
        <v>37</v>
      </c>
      <c r="B7" s="9" t="str">
        <f t="shared" si="1"/>
        <v>Fabricated Metal Products</v>
      </c>
      <c r="C7" s="9">
        <v>9</v>
      </c>
      <c r="F7" s="1" t="s">
        <v>6</v>
      </c>
      <c r="G7" s="9" t="e">
        <f t="shared" si="0"/>
        <v>#N/A</v>
      </c>
      <c r="J7" t="s">
        <v>546</v>
      </c>
    </row>
    <row r="8" spans="1:10" x14ac:dyDescent="0.25">
      <c r="A8" t="s">
        <v>49</v>
      </c>
      <c r="B8" s="9" t="str">
        <f t="shared" si="1"/>
        <v>Apparel, Leather &amp; Allied Products</v>
      </c>
      <c r="C8" s="9">
        <v>8</v>
      </c>
      <c r="F8" s="1" t="s">
        <v>7</v>
      </c>
      <c r="G8" s="9" t="e">
        <f t="shared" si="0"/>
        <v>#N/A</v>
      </c>
      <c r="J8" t="s">
        <v>547</v>
      </c>
    </row>
    <row r="9" spans="1:10" x14ac:dyDescent="0.25">
      <c r="A9" t="s">
        <v>32</v>
      </c>
      <c r="B9" s="9" t="str">
        <f t="shared" si="1"/>
        <v>Paper Products</v>
      </c>
      <c r="C9" s="9">
        <v>7</v>
      </c>
      <c r="F9" s="1" t="s">
        <v>8</v>
      </c>
      <c r="G9" s="9" t="e">
        <f t="shared" si="0"/>
        <v>#N/A</v>
      </c>
      <c r="J9" t="s">
        <v>548</v>
      </c>
    </row>
    <row r="10" spans="1:10" x14ac:dyDescent="0.25">
      <c r="A10" t="s">
        <v>33</v>
      </c>
      <c r="B10" s="9" t="str">
        <f t="shared" si="1"/>
        <v>Miscellaneous Manufacturing</v>
      </c>
      <c r="C10" s="9">
        <v>6</v>
      </c>
      <c r="F10" s="1" t="s">
        <v>9</v>
      </c>
      <c r="G10" s="9" t="e">
        <f t="shared" si="0"/>
        <v>#N/A</v>
      </c>
      <c r="J10" t="s">
        <v>549</v>
      </c>
    </row>
    <row r="11" spans="1:10" x14ac:dyDescent="0.25">
      <c r="A11" t="s">
        <v>34</v>
      </c>
      <c r="B11" s="9" t="str">
        <f t="shared" si="1"/>
        <v>Computer &amp; Electronic Products</v>
      </c>
      <c r="C11" s="9">
        <v>5</v>
      </c>
      <c r="F11" s="1" t="s">
        <v>10</v>
      </c>
      <c r="G11" s="9" t="str">
        <f t="shared" si="0"/>
        <v>"Slower shipments because of weather related flooding." Chemical Products</v>
      </c>
      <c r="J11" t="s">
        <v>550</v>
      </c>
    </row>
    <row r="12" spans="1:10" x14ac:dyDescent="0.25">
      <c r="A12" t="s">
        <v>36</v>
      </c>
      <c r="B12" s="9" t="str">
        <f t="shared" si="1"/>
        <v>Chemical Products</v>
      </c>
      <c r="C12" s="9">
        <v>4</v>
      </c>
      <c r="F12" s="1" t="s">
        <v>11</v>
      </c>
      <c r="G12" s="9" t="str">
        <f t="shared" si="0"/>
        <v>"Business is steady with some signs of increase." Machinery</v>
      </c>
    </row>
    <row r="13" spans="1:10" x14ac:dyDescent="0.25">
      <c r="A13" t="s">
        <v>29</v>
      </c>
      <c r="B13" s="9" t="str">
        <f t="shared" si="1"/>
        <v>Primary Metals</v>
      </c>
      <c r="C13" s="9">
        <v>3</v>
      </c>
      <c r="F13" s="1" t="s">
        <v>12</v>
      </c>
      <c r="G13" s="9" t="str">
        <f t="shared" si="0"/>
        <v>"Very good start of summer for business levels/orders." Fabricated Metal Products</v>
      </c>
    </row>
    <row r="14" spans="1:10" x14ac:dyDescent="0.25">
      <c r="A14" t="s">
        <v>28</v>
      </c>
      <c r="B14" s="9" t="str">
        <f t="shared" si="1"/>
        <v>Machinery</v>
      </c>
      <c r="C14" s="9">
        <v>2</v>
      </c>
      <c r="F14" s="1" t="s">
        <v>13</v>
      </c>
      <c r="G14" s="9" t="e">
        <f t="shared" si="0"/>
        <v>#N/A</v>
      </c>
    </row>
    <row r="15" spans="1:10" x14ac:dyDescent="0.25">
      <c r="A15" t="s">
        <v>4</v>
      </c>
      <c r="B15" s="9" t="str">
        <f t="shared" si="1"/>
        <v>Nonmetallic Mineral Products</v>
      </c>
      <c r="C15" s="9">
        <v>1</v>
      </c>
      <c r="F15" s="1" t="s">
        <v>14</v>
      </c>
      <c r="G15" s="9" t="str">
        <f t="shared" si="0"/>
        <v>"Business is still strong, but slowing slightly." Transportation Equipment</v>
      </c>
    </row>
    <row r="16" spans="1:10" x14ac:dyDescent="0.25">
      <c r="A16" t="s">
        <v>13</v>
      </c>
      <c r="B16" s="9" t="str">
        <f t="shared" si="1"/>
        <v>Electrical Equipment, Appliances &amp; Components</v>
      </c>
      <c r="C16" s="9">
        <v>-3</v>
      </c>
      <c r="F16" s="1" t="s">
        <v>15</v>
      </c>
      <c r="G16" s="9" t="str">
        <f t="shared" si="0"/>
        <v>"Demand continues to be robust." Plastics &amp; Rubber Products</v>
      </c>
    </row>
    <row r="17" spans="1:7" x14ac:dyDescent="0.25">
      <c r="A17" t="s">
        <v>35</v>
      </c>
      <c r="B17" s="9" t="str">
        <f t="shared" si="1"/>
        <v>Transportation Equipment</v>
      </c>
      <c r="C17" s="9">
        <v>-2</v>
      </c>
      <c r="F17" s="9" t="s">
        <v>16</v>
      </c>
      <c r="G17" s="9" t="str">
        <f t="shared" si="0"/>
        <v>"Orders are slowing from China. American customers still steady." Primary Metals</v>
      </c>
    </row>
    <row r="18" spans="1:7" x14ac:dyDescent="0.25">
      <c r="A18" t="s">
        <v>15</v>
      </c>
      <c r="B18" s="9" t="str">
        <f t="shared" si="1"/>
        <v>Plastics &amp; Rubber Products</v>
      </c>
      <c r="C18" s="9">
        <v>-1</v>
      </c>
      <c r="F18" s="9" t="s">
        <v>17</v>
      </c>
      <c r="G18" s="9" t="e">
        <f t="shared" si="0"/>
        <v>#N/A</v>
      </c>
    </row>
    <row r="19" spans="1:7" x14ac:dyDescent="0.25">
      <c r="F19" s="9" t="s">
        <v>18</v>
      </c>
      <c r="G19" s="9" t="e">
        <f t="shared" si="0"/>
        <v>#N/A</v>
      </c>
    </row>
    <row r="20" spans="1:7" x14ac:dyDescent="0.25">
      <c r="A20" s="187" t="s">
        <v>99</v>
      </c>
      <c r="B20" s="187"/>
      <c r="C20" s="187"/>
    </row>
    <row r="21" spans="1:7" x14ac:dyDescent="0.25">
      <c r="A21" t="s">
        <v>1</v>
      </c>
      <c r="B21" s="9" t="str">
        <f>TRIM(A21)</f>
        <v>Textile Mills</v>
      </c>
      <c r="C21" s="9">
        <v>12</v>
      </c>
    </row>
    <row r="22" spans="1:7" x14ac:dyDescent="0.25">
      <c r="A22" t="s">
        <v>41</v>
      </c>
      <c r="B22" s="9" t="str">
        <f t="shared" ref="B22:B37" si="2">TRIM(A22)</f>
        <v>Printing &amp; Related Support Activities</v>
      </c>
      <c r="C22" s="9">
        <v>11</v>
      </c>
    </row>
    <row r="23" spans="1:7" x14ac:dyDescent="0.25">
      <c r="A23" t="s">
        <v>38</v>
      </c>
      <c r="B23" s="9" t="str">
        <f t="shared" si="2"/>
        <v>Petroleum &amp; Coal Products</v>
      </c>
      <c r="C23" s="9">
        <v>10</v>
      </c>
    </row>
    <row r="24" spans="1:7" x14ac:dyDescent="0.25">
      <c r="A24" t="s">
        <v>49</v>
      </c>
      <c r="B24" s="9" t="str">
        <f t="shared" si="2"/>
        <v>Apparel, Leather &amp; Allied Products</v>
      </c>
      <c r="C24" s="9">
        <v>9</v>
      </c>
    </row>
    <row r="25" spans="1:7" x14ac:dyDescent="0.25">
      <c r="A25" t="s">
        <v>37</v>
      </c>
      <c r="B25" s="9" t="str">
        <f t="shared" si="2"/>
        <v>Fabricated Metal Products</v>
      </c>
      <c r="C25" s="9">
        <v>8</v>
      </c>
    </row>
    <row r="26" spans="1:7" x14ac:dyDescent="0.25">
      <c r="A26" t="s">
        <v>40</v>
      </c>
      <c r="B26" s="9" t="str">
        <f t="shared" si="2"/>
        <v>Nonmetallic Mineral Products</v>
      </c>
      <c r="C26" s="9">
        <v>7</v>
      </c>
    </row>
    <row r="27" spans="1:7" x14ac:dyDescent="0.25">
      <c r="A27" t="s">
        <v>36</v>
      </c>
      <c r="B27" s="9" t="str">
        <f t="shared" si="2"/>
        <v>Chemical Products</v>
      </c>
      <c r="C27" s="9">
        <v>6</v>
      </c>
    </row>
    <row r="28" spans="1:7" x14ac:dyDescent="0.25">
      <c r="A28" t="s">
        <v>30</v>
      </c>
      <c r="B28" s="9" t="str">
        <f t="shared" si="2"/>
        <v>Food, Beverage &amp; Tobacco Products</v>
      </c>
      <c r="C28" s="9">
        <v>5</v>
      </c>
    </row>
    <row r="29" spans="1:7" x14ac:dyDescent="0.25">
      <c r="A29" t="s">
        <v>26</v>
      </c>
      <c r="B29" s="9" t="str">
        <f t="shared" si="2"/>
        <v>Furniture &amp; Related Products</v>
      </c>
      <c r="C29" s="9">
        <v>4</v>
      </c>
    </row>
    <row r="30" spans="1:7" x14ac:dyDescent="0.25">
      <c r="A30" t="s">
        <v>34</v>
      </c>
      <c r="B30" s="9" t="str">
        <f t="shared" si="2"/>
        <v>Computer &amp; Electronic Products</v>
      </c>
      <c r="C30" s="9">
        <v>3</v>
      </c>
    </row>
    <row r="31" spans="1:7" x14ac:dyDescent="0.25">
      <c r="A31" t="s">
        <v>33</v>
      </c>
      <c r="B31" s="9" t="str">
        <f t="shared" si="2"/>
        <v>Miscellaneous Manufacturing</v>
      </c>
      <c r="C31" s="9">
        <v>2</v>
      </c>
    </row>
    <row r="32" spans="1:7" x14ac:dyDescent="0.25">
      <c r="A32" t="s">
        <v>7</v>
      </c>
      <c r="B32" s="9" t="str">
        <f t="shared" si="2"/>
        <v>Paper Products</v>
      </c>
      <c r="C32" s="9">
        <v>1</v>
      </c>
    </row>
    <row r="33" spans="1:3" x14ac:dyDescent="0.25">
      <c r="A33" t="s">
        <v>18</v>
      </c>
      <c r="B33" s="9" t="str">
        <f t="shared" si="2"/>
        <v>Wood Products</v>
      </c>
      <c r="C33" s="9">
        <v>-5</v>
      </c>
    </row>
    <row r="34" spans="1:3" x14ac:dyDescent="0.25">
      <c r="A34" t="s">
        <v>31</v>
      </c>
      <c r="B34" s="9" t="str">
        <f t="shared" si="2"/>
        <v>Electrical Equipment, Appliances &amp; Components</v>
      </c>
      <c r="C34" s="9">
        <v>-4</v>
      </c>
    </row>
    <row r="35" spans="1:3" x14ac:dyDescent="0.25">
      <c r="A35" t="s">
        <v>29</v>
      </c>
      <c r="B35" s="9" t="str">
        <f t="shared" si="2"/>
        <v>Primary Metals</v>
      </c>
      <c r="C35" s="9">
        <v>-3</v>
      </c>
    </row>
    <row r="36" spans="1:3" x14ac:dyDescent="0.25">
      <c r="A36" t="s">
        <v>27</v>
      </c>
      <c r="B36" s="9" t="str">
        <f t="shared" si="2"/>
        <v>Plastics &amp; Rubber Products</v>
      </c>
      <c r="C36" s="9">
        <v>-2</v>
      </c>
    </row>
    <row r="37" spans="1:3" x14ac:dyDescent="0.25">
      <c r="A37" t="s">
        <v>14</v>
      </c>
      <c r="B37" s="9" t="str">
        <f t="shared" si="2"/>
        <v>Transportation Equipment</v>
      </c>
      <c r="C37" s="9">
        <v>-1</v>
      </c>
    </row>
    <row r="39" spans="1:3" x14ac:dyDescent="0.25">
      <c r="A39" s="187" t="s">
        <v>91</v>
      </c>
      <c r="B39" s="187"/>
      <c r="C39" s="187"/>
    </row>
    <row r="40" spans="1:3" x14ac:dyDescent="0.25">
      <c r="A40" t="s">
        <v>8</v>
      </c>
      <c r="B40" s="9" t="str">
        <f>TRIM(A40)</f>
        <v>Printing &amp; Related Support Activities</v>
      </c>
      <c r="C40" s="9">
        <v>12</v>
      </c>
    </row>
    <row r="41" spans="1:3" x14ac:dyDescent="0.25">
      <c r="A41" t="s">
        <v>45</v>
      </c>
      <c r="B41" s="9" t="str">
        <f t="shared" ref="B41:B54" si="3">TRIM(A41)</f>
        <v>Wood Products</v>
      </c>
      <c r="C41" s="9">
        <v>11</v>
      </c>
    </row>
    <row r="42" spans="1:3" x14ac:dyDescent="0.25">
      <c r="A42" t="s">
        <v>33</v>
      </c>
      <c r="B42" s="9" t="str">
        <f t="shared" si="3"/>
        <v>Miscellaneous Manufacturing</v>
      </c>
      <c r="C42" s="9">
        <v>10</v>
      </c>
    </row>
    <row r="43" spans="1:3" x14ac:dyDescent="0.25">
      <c r="A43" t="s">
        <v>38</v>
      </c>
      <c r="B43" s="9" t="str">
        <f t="shared" si="3"/>
        <v>Petroleum &amp; Coal Products</v>
      </c>
      <c r="C43" s="9">
        <v>9</v>
      </c>
    </row>
    <row r="44" spans="1:3" x14ac:dyDescent="0.25">
      <c r="A44" t="s">
        <v>37</v>
      </c>
      <c r="B44" s="9" t="str">
        <f t="shared" si="3"/>
        <v>Fabricated Metal Products</v>
      </c>
      <c r="C44" s="9">
        <v>8</v>
      </c>
    </row>
    <row r="45" spans="1:3" ht="15.75" customHeight="1" x14ac:dyDescent="0.25">
      <c r="A45" t="s">
        <v>30</v>
      </c>
      <c r="B45" s="9" t="str">
        <f t="shared" si="3"/>
        <v>Food, Beverage &amp; Tobacco Products</v>
      </c>
      <c r="C45" s="9">
        <v>7</v>
      </c>
    </row>
    <row r="46" spans="1:3" x14ac:dyDescent="0.25">
      <c r="A46" t="s">
        <v>34</v>
      </c>
      <c r="B46" s="9" t="str">
        <f t="shared" si="3"/>
        <v>Computer &amp; Electronic Products</v>
      </c>
      <c r="C46" s="9">
        <v>6</v>
      </c>
    </row>
    <row r="47" spans="1:3" x14ac:dyDescent="0.25">
      <c r="A47" t="s">
        <v>29</v>
      </c>
      <c r="B47" s="9" t="str">
        <f t="shared" si="3"/>
        <v>Primary Metals</v>
      </c>
      <c r="C47" s="9">
        <v>5</v>
      </c>
    </row>
    <row r="48" spans="1:3" x14ac:dyDescent="0.25">
      <c r="A48" t="s">
        <v>32</v>
      </c>
      <c r="B48" s="9" t="str">
        <f t="shared" si="3"/>
        <v>Paper Products</v>
      </c>
      <c r="C48" s="9">
        <v>4</v>
      </c>
    </row>
    <row r="49" spans="1:3" x14ac:dyDescent="0.25">
      <c r="A49" t="s">
        <v>36</v>
      </c>
      <c r="B49" s="9" t="str">
        <f t="shared" si="3"/>
        <v>Chemical Products</v>
      </c>
      <c r="C49" s="9">
        <v>3</v>
      </c>
    </row>
    <row r="50" spans="1:3" x14ac:dyDescent="0.25">
      <c r="A50" t="s">
        <v>40</v>
      </c>
      <c r="B50" s="9" t="str">
        <f t="shared" si="3"/>
        <v>Nonmetallic Mineral Products</v>
      </c>
      <c r="C50" s="9">
        <v>2</v>
      </c>
    </row>
    <row r="51" spans="1:3" x14ac:dyDescent="0.25">
      <c r="A51" t="s">
        <v>13</v>
      </c>
      <c r="B51" s="9" t="str">
        <f t="shared" si="3"/>
        <v>Electrical Equipment, Appliances &amp; Components</v>
      </c>
      <c r="C51" s="9">
        <v>1</v>
      </c>
    </row>
    <row r="52" spans="1:3" x14ac:dyDescent="0.25">
      <c r="A52" t="s">
        <v>14</v>
      </c>
      <c r="B52" s="9" t="str">
        <f t="shared" si="3"/>
        <v>Transportation Equipment</v>
      </c>
      <c r="C52" s="9">
        <v>-3</v>
      </c>
    </row>
    <row r="53" spans="1:3" x14ac:dyDescent="0.25">
      <c r="A53" t="s">
        <v>27</v>
      </c>
      <c r="B53" s="9" t="str">
        <f t="shared" si="3"/>
        <v>Plastics &amp; Rubber Products</v>
      </c>
      <c r="C53" s="9">
        <v>-2</v>
      </c>
    </row>
    <row r="54" spans="1:3" x14ac:dyDescent="0.25">
      <c r="A54" t="s">
        <v>11</v>
      </c>
      <c r="B54" s="9" t="str">
        <f t="shared" si="3"/>
        <v>Machinery</v>
      </c>
      <c r="C54" s="9">
        <v>-1</v>
      </c>
    </row>
    <row r="56" spans="1:3" x14ac:dyDescent="0.25">
      <c r="A56" s="187" t="s">
        <v>92</v>
      </c>
      <c r="B56" s="187"/>
      <c r="C56" s="187"/>
    </row>
    <row r="57" spans="1:3" x14ac:dyDescent="0.25">
      <c r="A57" t="s">
        <v>1</v>
      </c>
      <c r="B57" s="9" t="str">
        <f>TRIM(A57)</f>
        <v>Textile Mills</v>
      </c>
      <c r="C57" s="9">
        <v>7</v>
      </c>
    </row>
    <row r="58" spans="1:3" x14ac:dyDescent="0.25">
      <c r="A58" t="s">
        <v>41</v>
      </c>
      <c r="B58" s="9" t="str">
        <f t="shared" ref="B58:B69" si="4">TRIM(A58)</f>
        <v>Printing &amp; Related Support Activities</v>
      </c>
      <c r="C58" s="9">
        <v>6</v>
      </c>
    </row>
    <row r="59" spans="1:3" x14ac:dyDescent="0.25">
      <c r="A59" t="s">
        <v>26</v>
      </c>
      <c r="B59" s="9" t="str">
        <f t="shared" si="4"/>
        <v>Furniture &amp; Related Products</v>
      </c>
      <c r="C59" s="9">
        <v>5</v>
      </c>
    </row>
    <row r="60" spans="1:3" x14ac:dyDescent="0.25">
      <c r="A60" t="s">
        <v>29</v>
      </c>
      <c r="B60" s="9" t="str">
        <f t="shared" si="4"/>
        <v>Primary Metals</v>
      </c>
      <c r="C60" s="9">
        <v>4</v>
      </c>
    </row>
    <row r="61" spans="1:3" x14ac:dyDescent="0.25">
      <c r="A61" t="s">
        <v>33</v>
      </c>
      <c r="B61" s="9" t="str">
        <f t="shared" si="4"/>
        <v>Miscellaneous Manufacturing</v>
      </c>
      <c r="C61" s="9">
        <v>3</v>
      </c>
    </row>
    <row r="62" spans="1:3" x14ac:dyDescent="0.25">
      <c r="A62" t="s">
        <v>34</v>
      </c>
      <c r="B62" s="9" t="str">
        <f t="shared" si="4"/>
        <v>Computer &amp; Electronic Products</v>
      </c>
      <c r="C62" s="9">
        <v>2</v>
      </c>
    </row>
    <row r="63" spans="1:3" x14ac:dyDescent="0.25">
      <c r="A63" t="s">
        <v>10</v>
      </c>
      <c r="B63" s="9" t="str">
        <f t="shared" si="4"/>
        <v>Chemical Products</v>
      </c>
      <c r="C63" s="9">
        <v>1</v>
      </c>
    </row>
    <row r="64" spans="1:3" x14ac:dyDescent="0.25">
      <c r="A64" t="s">
        <v>9</v>
      </c>
      <c r="B64" s="9" t="str">
        <f t="shared" si="4"/>
        <v>Petroleum &amp; Coal Products</v>
      </c>
      <c r="C64" s="9">
        <v>-6</v>
      </c>
    </row>
    <row r="65" spans="1:3" x14ac:dyDescent="0.25">
      <c r="A65" t="s">
        <v>31</v>
      </c>
      <c r="B65" s="9" t="str">
        <f t="shared" si="4"/>
        <v>Electrical Equipment, Appliances &amp; Components</v>
      </c>
      <c r="C65" s="9">
        <v>-5</v>
      </c>
    </row>
    <row r="66" spans="1:3" x14ac:dyDescent="0.25">
      <c r="A66" t="s">
        <v>28</v>
      </c>
      <c r="B66" s="9" t="str">
        <f t="shared" si="4"/>
        <v>Machinery</v>
      </c>
      <c r="C66" s="9">
        <v>-4</v>
      </c>
    </row>
    <row r="67" spans="1:3" x14ac:dyDescent="0.25">
      <c r="A67" t="s">
        <v>37</v>
      </c>
      <c r="B67" s="9" t="str">
        <f t="shared" si="4"/>
        <v>Fabricated Metal Products</v>
      </c>
      <c r="C67" s="9">
        <v>-3</v>
      </c>
    </row>
    <row r="68" spans="1:3" x14ac:dyDescent="0.25">
      <c r="A68" t="s">
        <v>27</v>
      </c>
      <c r="B68" s="9" t="str">
        <f t="shared" si="4"/>
        <v>Plastics &amp; Rubber Products</v>
      </c>
      <c r="C68" s="9">
        <v>-2</v>
      </c>
    </row>
    <row r="69" spans="1:3" x14ac:dyDescent="0.25">
      <c r="A69" t="s">
        <v>3</v>
      </c>
      <c r="B69" s="9" t="str">
        <f t="shared" si="4"/>
        <v>Food, Beverage &amp; Tobacco Products</v>
      </c>
      <c r="C69" s="9">
        <v>-1</v>
      </c>
    </row>
    <row r="71" spans="1:3" x14ac:dyDescent="0.25">
      <c r="A71" s="187" t="s">
        <v>94</v>
      </c>
      <c r="B71" s="187"/>
      <c r="C71" s="187"/>
    </row>
    <row r="72" spans="1:3" x14ac:dyDescent="0.25">
      <c r="A72" t="s">
        <v>12</v>
      </c>
      <c r="B72" s="9" t="str">
        <f>TRIM(A72)</f>
        <v>Fabricated Metal Products</v>
      </c>
      <c r="C72" s="9">
        <v>-8</v>
      </c>
    </row>
    <row r="73" spans="1:3" x14ac:dyDescent="0.25">
      <c r="A73" t="s">
        <v>30</v>
      </c>
      <c r="B73" s="9" t="str">
        <f t="shared" ref="B73:B82" si="5">TRIM(A73)</f>
        <v>Food, Beverage &amp; Tobacco Products</v>
      </c>
      <c r="C73" s="9">
        <v>-7</v>
      </c>
    </row>
    <row r="74" spans="1:3" x14ac:dyDescent="0.25">
      <c r="A74" t="s">
        <v>31</v>
      </c>
      <c r="B74" s="9" t="str">
        <f t="shared" si="5"/>
        <v>Electrical Equipment, Appliances &amp; Components</v>
      </c>
      <c r="C74" s="9">
        <v>-6</v>
      </c>
    </row>
    <row r="75" spans="1:3" x14ac:dyDescent="0.25">
      <c r="A75" t="s">
        <v>36</v>
      </c>
      <c r="B75" s="9" t="str">
        <f t="shared" si="5"/>
        <v>Chemical Products</v>
      </c>
      <c r="C75" s="9">
        <v>-5</v>
      </c>
    </row>
    <row r="76" spans="1:3" x14ac:dyDescent="0.25">
      <c r="A76" t="s">
        <v>28</v>
      </c>
      <c r="B76" s="9" t="str">
        <f t="shared" si="5"/>
        <v>Machinery</v>
      </c>
      <c r="C76" s="9">
        <v>-4</v>
      </c>
    </row>
    <row r="77" spans="1:3" x14ac:dyDescent="0.25">
      <c r="A77" t="s">
        <v>27</v>
      </c>
      <c r="B77" s="9" t="str">
        <f t="shared" si="5"/>
        <v>Plastics &amp; Rubber Products</v>
      </c>
      <c r="C77" s="9">
        <v>-3</v>
      </c>
    </row>
    <row r="78" spans="1:3" x14ac:dyDescent="0.25">
      <c r="A78" t="s">
        <v>35</v>
      </c>
      <c r="B78" s="9" t="str">
        <f t="shared" si="5"/>
        <v>Transportation Equipment</v>
      </c>
      <c r="C78" s="9">
        <v>-2</v>
      </c>
    </row>
    <row r="79" spans="1:3" x14ac:dyDescent="0.25">
      <c r="A79" t="s">
        <v>5</v>
      </c>
      <c r="B79" s="9" t="str">
        <f t="shared" si="5"/>
        <v>Computer &amp; Electronic Products</v>
      </c>
      <c r="C79" s="9">
        <v>-1</v>
      </c>
    </row>
    <row r="80" spans="1:3" x14ac:dyDescent="0.25">
      <c r="A80" t="s">
        <v>6</v>
      </c>
      <c r="B80" s="9" t="str">
        <f t="shared" si="5"/>
        <v>Furniture &amp; Related Products</v>
      </c>
      <c r="C80" s="9">
        <v>3</v>
      </c>
    </row>
    <row r="81" spans="1:3" x14ac:dyDescent="0.25">
      <c r="A81" t="s">
        <v>29</v>
      </c>
      <c r="B81" s="9" t="str">
        <f t="shared" si="5"/>
        <v>Primary Metals</v>
      </c>
      <c r="C81" s="9">
        <v>2</v>
      </c>
    </row>
    <row r="82" spans="1:3" x14ac:dyDescent="0.25">
      <c r="A82" t="s">
        <v>2</v>
      </c>
      <c r="B82" s="9" t="str">
        <f t="shared" si="5"/>
        <v>Miscellaneous Manufacturing</v>
      </c>
      <c r="C82" s="9">
        <v>1</v>
      </c>
    </row>
    <row r="84" spans="1:3" x14ac:dyDescent="0.25">
      <c r="A84" s="187" t="s">
        <v>95</v>
      </c>
      <c r="B84" s="187"/>
      <c r="C84" s="187"/>
    </row>
    <row r="85" spans="1:3" x14ac:dyDescent="0.25">
      <c r="A85" t="s">
        <v>18</v>
      </c>
      <c r="B85" s="9" t="str">
        <f>TRIM(A85)</f>
        <v>Wood Products</v>
      </c>
      <c r="C85" s="9">
        <v>8</v>
      </c>
    </row>
    <row r="86" spans="1:3" x14ac:dyDescent="0.25">
      <c r="A86" t="s">
        <v>41</v>
      </c>
      <c r="B86" s="9" t="str">
        <f t="shared" ref="B86:B99" si="6">TRIM(A86)</f>
        <v>Printing &amp; Related Support Activities</v>
      </c>
      <c r="C86" s="9">
        <v>7</v>
      </c>
    </row>
    <row r="87" spans="1:3" x14ac:dyDescent="0.25">
      <c r="A87" t="s">
        <v>27</v>
      </c>
      <c r="B87" s="9" t="str">
        <f t="shared" si="6"/>
        <v>Plastics &amp; Rubber Products</v>
      </c>
      <c r="C87" s="9">
        <v>6</v>
      </c>
    </row>
    <row r="88" spans="1:3" x14ac:dyDescent="0.25">
      <c r="A88" t="s">
        <v>28</v>
      </c>
      <c r="B88" s="9" t="str">
        <f t="shared" si="6"/>
        <v>Machinery</v>
      </c>
      <c r="C88" s="9">
        <v>5</v>
      </c>
    </row>
    <row r="89" spans="1:3" x14ac:dyDescent="0.25">
      <c r="A89" t="s">
        <v>32</v>
      </c>
      <c r="B89" s="9" t="str">
        <f t="shared" si="6"/>
        <v>Paper Products</v>
      </c>
      <c r="C89" s="9">
        <v>4</v>
      </c>
    </row>
    <row r="90" spans="1:3" x14ac:dyDescent="0.25">
      <c r="A90" t="s">
        <v>35</v>
      </c>
      <c r="B90" s="9" t="str">
        <f t="shared" si="6"/>
        <v>Transportation Equipment</v>
      </c>
      <c r="C90" s="9">
        <v>3</v>
      </c>
    </row>
    <row r="91" spans="1:3" x14ac:dyDescent="0.25">
      <c r="A91" t="s">
        <v>30</v>
      </c>
      <c r="B91" s="9" t="str">
        <f t="shared" si="6"/>
        <v>Food, Beverage &amp; Tobacco Products</v>
      </c>
      <c r="C91" s="9">
        <v>2</v>
      </c>
    </row>
    <row r="92" spans="1:3" x14ac:dyDescent="0.25">
      <c r="A92" t="s">
        <v>16</v>
      </c>
      <c r="B92" s="9" t="str">
        <f t="shared" si="6"/>
        <v>Primary Metals</v>
      </c>
      <c r="C92" s="9">
        <v>1</v>
      </c>
    </row>
    <row r="93" spans="1:3" x14ac:dyDescent="0.25">
      <c r="A93" t="s">
        <v>6</v>
      </c>
      <c r="B93" s="9" t="str">
        <f t="shared" si="6"/>
        <v>Furniture &amp; Related Products</v>
      </c>
      <c r="C93" s="9">
        <v>-7</v>
      </c>
    </row>
    <row r="94" spans="1:3" x14ac:dyDescent="0.25">
      <c r="A94" t="s">
        <v>37</v>
      </c>
      <c r="B94" s="9" t="str">
        <f t="shared" si="6"/>
        <v>Fabricated Metal Products</v>
      </c>
      <c r="C94" s="9">
        <v>-6</v>
      </c>
    </row>
    <row r="95" spans="1:3" x14ac:dyDescent="0.25">
      <c r="A95" t="s">
        <v>34</v>
      </c>
      <c r="B95" s="9" t="str">
        <f t="shared" si="6"/>
        <v>Computer &amp; Electronic Products</v>
      </c>
      <c r="C95" s="9">
        <v>-5</v>
      </c>
    </row>
    <row r="96" spans="1:3" x14ac:dyDescent="0.25">
      <c r="A96" t="s">
        <v>36</v>
      </c>
      <c r="B96" s="9" t="str">
        <f t="shared" si="6"/>
        <v>Chemical Products</v>
      </c>
      <c r="C96" s="9">
        <v>-4</v>
      </c>
    </row>
    <row r="97" spans="1:3" x14ac:dyDescent="0.25">
      <c r="A97" t="s">
        <v>33</v>
      </c>
      <c r="B97" s="9" t="str">
        <f t="shared" si="6"/>
        <v>Miscellaneous Manufacturing</v>
      </c>
      <c r="C97" s="9">
        <v>-3</v>
      </c>
    </row>
    <row r="98" spans="1:3" x14ac:dyDescent="0.25">
      <c r="A98" t="s">
        <v>40</v>
      </c>
      <c r="B98" s="9" t="str">
        <f t="shared" si="6"/>
        <v>Nonmetallic Mineral Products</v>
      </c>
      <c r="C98" s="9">
        <v>-2</v>
      </c>
    </row>
    <row r="99" spans="1:3" x14ac:dyDescent="0.25">
      <c r="A99" t="s">
        <v>13</v>
      </c>
      <c r="B99" s="9" t="str">
        <f t="shared" si="6"/>
        <v>Electrical Equipment, Appliances &amp; Components</v>
      </c>
      <c r="C99" s="9">
        <v>-1</v>
      </c>
    </row>
  </sheetData>
  <mergeCells count="7">
    <mergeCell ref="A84:C84"/>
    <mergeCell ref="F1:G1"/>
    <mergeCell ref="A2:C2"/>
    <mergeCell ref="A20:C20"/>
    <mergeCell ref="A39:C39"/>
    <mergeCell ref="A56:C56"/>
    <mergeCell ref="A71:C71"/>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03"/>
  <sheetViews>
    <sheetView topLeftCell="A85" workbookViewId="0">
      <selection activeCell="A73" sqref="A73"/>
    </sheetView>
  </sheetViews>
  <sheetFormatPr defaultRowHeight="15" x14ac:dyDescent="0.25"/>
  <cols>
    <col min="1" max="1" width="45" bestFit="1" customWidth="1"/>
    <col min="2" max="2" width="44.5703125" bestFit="1" customWidth="1"/>
  </cols>
  <sheetData>
    <row r="1" spans="1:11" x14ac:dyDescent="0.25">
      <c r="A1" s="187" t="s">
        <v>481</v>
      </c>
      <c r="B1" s="187"/>
      <c r="C1" s="187"/>
    </row>
    <row r="2" spans="1:11" x14ac:dyDescent="0.25">
      <c r="A2" t="s">
        <v>1</v>
      </c>
      <c r="B2" t="str">
        <f>TRIM(A2)</f>
        <v>Textile Mills</v>
      </c>
      <c r="C2">
        <v>11</v>
      </c>
      <c r="K2" t="s">
        <v>551</v>
      </c>
    </row>
    <row r="3" spans="1:11" x14ac:dyDescent="0.25">
      <c r="A3" t="s">
        <v>41</v>
      </c>
      <c r="B3" t="str">
        <f t="shared" ref="B3:B19" si="0">TRIM(A3)</f>
        <v>Printing &amp; Related Support Activities</v>
      </c>
      <c r="C3">
        <v>10</v>
      </c>
      <c r="K3" t="s">
        <v>552</v>
      </c>
    </row>
    <row r="4" spans="1:11" x14ac:dyDescent="0.25">
      <c r="A4" t="s">
        <v>33</v>
      </c>
      <c r="B4" t="str">
        <f t="shared" si="0"/>
        <v>Miscellaneous Manufacturing</v>
      </c>
      <c r="C4">
        <v>9</v>
      </c>
      <c r="K4" t="s">
        <v>553</v>
      </c>
    </row>
    <row r="5" spans="1:11" x14ac:dyDescent="0.25">
      <c r="A5" t="s">
        <v>45</v>
      </c>
      <c r="B5" t="str">
        <f t="shared" si="0"/>
        <v>Wood Products</v>
      </c>
      <c r="C5">
        <v>8</v>
      </c>
      <c r="K5" t="s">
        <v>554</v>
      </c>
    </row>
    <row r="6" spans="1:11" x14ac:dyDescent="0.25">
      <c r="A6" t="s">
        <v>26</v>
      </c>
      <c r="B6" t="str">
        <f t="shared" si="0"/>
        <v>Furniture &amp; Related Products</v>
      </c>
      <c r="C6">
        <v>7</v>
      </c>
      <c r="K6" t="s">
        <v>555</v>
      </c>
    </row>
    <row r="7" spans="1:11" x14ac:dyDescent="0.25">
      <c r="A7" t="s">
        <v>36</v>
      </c>
      <c r="B7" t="str">
        <f t="shared" si="0"/>
        <v>Chemical Products</v>
      </c>
      <c r="C7">
        <v>6</v>
      </c>
      <c r="K7" t="s">
        <v>556</v>
      </c>
    </row>
    <row r="8" spans="1:11" x14ac:dyDescent="0.25">
      <c r="A8" t="s">
        <v>30</v>
      </c>
      <c r="B8" t="str">
        <f t="shared" si="0"/>
        <v>Food, Beverage &amp; Tobacco Products</v>
      </c>
      <c r="C8">
        <v>5</v>
      </c>
      <c r="K8" t="s">
        <v>557</v>
      </c>
    </row>
    <row r="9" spans="1:11" x14ac:dyDescent="0.25">
      <c r="A9" t="s">
        <v>37</v>
      </c>
      <c r="B9" t="str">
        <f t="shared" si="0"/>
        <v>Fabricated Metal Products</v>
      </c>
      <c r="C9">
        <v>4</v>
      </c>
      <c r="K9" t="s">
        <v>558</v>
      </c>
    </row>
    <row r="10" spans="1:11" x14ac:dyDescent="0.25">
      <c r="A10" t="s">
        <v>40</v>
      </c>
      <c r="B10" t="str">
        <f t="shared" si="0"/>
        <v>Nonmetallic Mineral Products</v>
      </c>
      <c r="C10">
        <v>3</v>
      </c>
      <c r="K10" t="s">
        <v>559</v>
      </c>
    </row>
    <row r="11" spans="1:11" x14ac:dyDescent="0.25">
      <c r="A11" t="s">
        <v>38</v>
      </c>
      <c r="B11" t="str">
        <f t="shared" si="0"/>
        <v>Petroleum &amp; Coal Products</v>
      </c>
      <c r="C11">
        <v>2</v>
      </c>
      <c r="K11" t="s">
        <v>560</v>
      </c>
    </row>
    <row r="12" spans="1:11" x14ac:dyDescent="0.25">
      <c r="A12" t="s">
        <v>5</v>
      </c>
      <c r="B12" t="str">
        <f t="shared" si="0"/>
        <v>Computer &amp; Electronic Products</v>
      </c>
      <c r="C12">
        <v>1</v>
      </c>
    </row>
    <row r="13" spans="1:11" x14ac:dyDescent="0.25">
      <c r="A13" t="s">
        <v>17</v>
      </c>
      <c r="B13" t="str">
        <f t="shared" si="0"/>
        <v>Apparel, Leather &amp; Allied Products</v>
      </c>
      <c r="C13">
        <v>-7</v>
      </c>
    </row>
    <row r="14" spans="1:11" x14ac:dyDescent="0.25">
      <c r="A14" t="s">
        <v>31</v>
      </c>
      <c r="B14" t="str">
        <f t="shared" si="0"/>
        <v>Electrical Equipment, Appliances &amp; Components</v>
      </c>
      <c r="C14">
        <v>-6</v>
      </c>
    </row>
    <row r="15" spans="1:11" x14ac:dyDescent="0.25">
      <c r="A15" t="s">
        <v>27</v>
      </c>
      <c r="B15" t="str">
        <f t="shared" si="0"/>
        <v>Plastics &amp; Rubber Products</v>
      </c>
      <c r="C15">
        <v>-5</v>
      </c>
    </row>
    <row r="16" spans="1:11" x14ac:dyDescent="0.25">
      <c r="A16" t="s">
        <v>28</v>
      </c>
      <c r="B16" t="str">
        <f t="shared" si="0"/>
        <v>Machinery</v>
      </c>
      <c r="C16">
        <v>-4</v>
      </c>
    </row>
    <row r="17" spans="1:3" x14ac:dyDescent="0.25">
      <c r="A17" t="s">
        <v>29</v>
      </c>
      <c r="B17" t="str">
        <f t="shared" si="0"/>
        <v>Primary Metals</v>
      </c>
      <c r="C17">
        <v>-3</v>
      </c>
    </row>
    <row r="18" spans="1:3" x14ac:dyDescent="0.25">
      <c r="A18" t="s">
        <v>35</v>
      </c>
      <c r="B18" t="str">
        <f t="shared" si="0"/>
        <v>Transportation Equipment</v>
      </c>
      <c r="C18">
        <v>-2</v>
      </c>
    </row>
    <row r="19" spans="1:3" x14ac:dyDescent="0.25">
      <c r="A19" t="s">
        <v>7</v>
      </c>
      <c r="B19" t="str">
        <f t="shared" si="0"/>
        <v>Paper Products</v>
      </c>
      <c r="C19">
        <v>-1</v>
      </c>
    </row>
    <row r="21" spans="1:3" x14ac:dyDescent="0.25">
      <c r="A21" s="187" t="s">
        <v>99</v>
      </c>
      <c r="B21" s="187"/>
      <c r="C21" s="187"/>
    </row>
    <row r="22" spans="1:3" x14ac:dyDescent="0.25">
      <c r="A22" t="s">
        <v>1</v>
      </c>
      <c r="B22" t="str">
        <f>TRIM(A22)</f>
        <v>Textile Mills</v>
      </c>
      <c r="C22">
        <v>12</v>
      </c>
    </row>
    <row r="23" spans="1:3" x14ac:dyDescent="0.25">
      <c r="A23" t="s">
        <v>33</v>
      </c>
      <c r="B23" t="str">
        <f t="shared" ref="B23:B38" si="1">TRIM(A23)</f>
        <v>Miscellaneous Manufacturing</v>
      </c>
      <c r="C23">
        <v>11</v>
      </c>
    </row>
    <row r="24" spans="1:3" x14ac:dyDescent="0.25">
      <c r="A24" t="s">
        <v>41</v>
      </c>
      <c r="B24" t="str">
        <f t="shared" si="1"/>
        <v>Printing &amp; Related Support Activities</v>
      </c>
      <c r="C24">
        <v>10</v>
      </c>
    </row>
    <row r="25" spans="1:3" x14ac:dyDescent="0.25">
      <c r="A25" t="s">
        <v>26</v>
      </c>
      <c r="B25" t="str">
        <f t="shared" si="1"/>
        <v>Furniture &amp; Related Products</v>
      </c>
      <c r="C25">
        <v>9</v>
      </c>
    </row>
    <row r="26" spans="1:3" x14ac:dyDescent="0.25">
      <c r="A26" t="s">
        <v>36</v>
      </c>
      <c r="B26" t="str">
        <f t="shared" si="1"/>
        <v>Chemical Products</v>
      </c>
      <c r="C26">
        <v>8</v>
      </c>
    </row>
    <row r="27" spans="1:3" x14ac:dyDescent="0.25">
      <c r="A27" t="s">
        <v>30</v>
      </c>
      <c r="B27" t="str">
        <f t="shared" si="1"/>
        <v>Food, Beverage &amp; Tobacco Products</v>
      </c>
      <c r="C27">
        <v>7</v>
      </c>
    </row>
    <row r="28" spans="1:3" x14ac:dyDescent="0.25">
      <c r="A28" t="s">
        <v>40</v>
      </c>
      <c r="B28" t="str">
        <f t="shared" si="1"/>
        <v>Nonmetallic Mineral Products</v>
      </c>
      <c r="C28">
        <v>6</v>
      </c>
    </row>
    <row r="29" spans="1:3" x14ac:dyDescent="0.25">
      <c r="A29" t="s">
        <v>37</v>
      </c>
      <c r="B29" t="str">
        <f t="shared" si="1"/>
        <v>Fabricated Metal Products</v>
      </c>
      <c r="C29">
        <v>5</v>
      </c>
    </row>
    <row r="30" spans="1:3" x14ac:dyDescent="0.25">
      <c r="A30" t="s">
        <v>34</v>
      </c>
      <c r="B30" t="str">
        <f t="shared" si="1"/>
        <v>Computer &amp; Electronic Products</v>
      </c>
      <c r="C30">
        <v>4</v>
      </c>
    </row>
    <row r="31" spans="1:3" x14ac:dyDescent="0.25">
      <c r="A31" t="s">
        <v>38</v>
      </c>
      <c r="B31" t="str">
        <f t="shared" si="1"/>
        <v>Petroleum &amp; Coal Products</v>
      </c>
      <c r="C31">
        <v>3</v>
      </c>
    </row>
    <row r="32" spans="1:3" x14ac:dyDescent="0.25">
      <c r="A32" t="s">
        <v>29</v>
      </c>
      <c r="B32" t="str">
        <f t="shared" si="1"/>
        <v>Primary Metals</v>
      </c>
      <c r="C32">
        <v>2</v>
      </c>
    </row>
    <row r="33" spans="1:3" x14ac:dyDescent="0.25">
      <c r="A33" t="s">
        <v>7</v>
      </c>
      <c r="B33" t="str">
        <f t="shared" si="1"/>
        <v>Paper Products</v>
      </c>
      <c r="C33">
        <v>1</v>
      </c>
    </row>
    <row r="34" spans="1:3" x14ac:dyDescent="0.25">
      <c r="A34" t="s">
        <v>17</v>
      </c>
      <c r="B34" t="str">
        <f t="shared" si="1"/>
        <v>Apparel, Leather &amp; Allied Products</v>
      </c>
      <c r="C34">
        <v>-5</v>
      </c>
    </row>
    <row r="35" spans="1:3" x14ac:dyDescent="0.25">
      <c r="A35" t="s">
        <v>31</v>
      </c>
      <c r="B35" t="str">
        <f t="shared" si="1"/>
        <v>Electrical Equipment, Appliances &amp; Components</v>
      </c>
      <c r="C35">
        <v>-4</v>
      </c>
    </row>
    <row r="36" spans="1:3" x14ac:dyDescent="0.25">
      <c r="A36" t="s">
        <v>28</v>
      </c>
      <c r="B36" t="str">
        <f t="shared" si="1"/>
        <v>Machinery</v>
      </c>
      <c r="C36">
        <v>-3</v>
      </c>
    </row>
    <row r="37" spans="1:3" x14ac:dyDescent="0.25">
      <c r="A37" t="s">
        <v>27</v>
      </c>
      <c r="B37" t="str">
        <f t="shared" si="1"/>
        <v>Plastics &amp; Rubber Products</v>
      </c>
      <c r="C37">
        <v>-2</v>
      </c>
    </row>
    <row r="38" spans="1:3" x14ac:dyDescent="0.25">
      <c r="A38" t="s">
        <v>14</v>
      </c>
      <c r="B38" t="str">
        <f t="shared" si="1"/>
        <v>Transportation Equipment</v>
      </c>
      <c r="C38">
        <v>-1</v>
      </c>
    </row>
    <row r="40" spans="1:3" x14ac:dyDescent="0.25">
      <c r="A40" s="187" t="s">
        <v>91</v>
      </c>
      <c r="B40" s="187"/>
      <c r="C40" s="187"/>
    </row>
    <row r="41" spans="1:3" x14ac:dyDescent="0.25">
      <c r="A41" t="s">
        <v>8</v>
      </c>
      <c r="B41" t="str">
        <f>TRIM(A41)</f>
        <v>Printing &amp; Related Support Activities</v>
      </c>
      <c r="C41">
        <v>9</v>
      </c>
    </row>
    <row r="42" spans="1:3" x14ac:dyDescent="0.25">
      <c r="A42" t="s">
        <v>33</v>
      </c>
      <c r="B42" t="str">
        <f t="shared" ref="B42:B55" si="2">TRIM(A42)</f>
        <v>Miscellaneous Manufacturing</v>
      </c>
      <c r="C42">
        <v>8</v>
      </c>
    </row>
    <row r="43" spans="1:3" x14ac:dyDescent="0.25">
      <c r="A43" t="s">
        <v>26</v>
      </c>
      <c r="B43" t="str">
        <f t="shared" si="2"/>
        <v>Furniture &amp; Related Products</v>
      </c>
      <c r="C43">
        <v>7</v>
      </c>
    </row>
    <row r="44" spans="1:3" x14ac:dyDescent="0.25">
      <c r="A44" t="s">
        <v>30</v>
      </c>
      <c r="B44" t="str">
        <f t="shared" si="2"/>
        <v>Food, Beverage &amp; Tobacco Products</v>
      </c>
      <c r="C44">
        <v>6</v>
      </c>
    </row>
    <row r="45" spans="1:3" x14ac:dyDescent="0.25">
      <c r="A45" t="s">
        <v>36</v>
      </c>
      <c r="B45" t="str">
        <f t="shared" si="2"/>
        <v>Chemical Products</v>
      </c>
      <c r="C45">
        <v>5</v>
      </c>
    </row>
    <row r="46" spans="1:3" x14ac:dyDescent="0.25">
      <c r="A46" t="s">
        <v>38</v>
      </c>
      <c r="B46" t="str">
        <f t="shared" si="2"/>
        <v>Petroleum &amp; Coal Products</v>
      </c>
      <c r="C46">
        <v>4</v>
      </c>
    </row>
    <row r="47" spans="1:3" x14ac:dyDescent="0.25">
      <c r="A47" t="s">
        <v>40</v>
      </c>
      <c r="B47" t="str">
        <f t="shared" si="2"/>
        <v>Nonmetallic Mineral Products</v>
      </c>
      <c r="C47">
        <v>3</v>
      </c>
    </row>
    <row r="48" spans="1:3" x14ac:dyDescent="0.25">
      <c r="A48" t="s">
        <v>37</v>
      </c>
      <c r="B48" t="str">
        <f t="shared" si="2"/>
        <v>Fabricated Metal Products</v>
      </c>
      <c r="C48">
        <v>2</v>
      </c>
    </row>
    <row r="49" spans="1:3" x14ac:dyDescent="0.25">
      <c r="A49" t="s">
        <v>7</v>
      </c>
      <c r="B49" t="str">
        <f t="shared" si="2"/>
        <v>Paper Products</v>
      </c>
      <c r="C49">
        <v>1</v>
      </c>
    </row>
    <row r="50" spans="1:3" x14ac:dyDescent="0.25">
      <c r="A50" t="s">
        <v>17</v>
      </c>
      <c r="B50" t="str">
        <f t="shared" si="2"/>
        <v>Apparel, Leather &amp; Allied Products</v>
      </c>
      <c r="C50">
        <v>-6</v>
      </c>
    </row>
    <row r="51" spans="1:3" x14ac:dyDescent="0.25">
      <c r="A51" t="s">
        <v>31</v>
      </c>
      <c r="B51" t="str">
        <f t="shared" si="2"/>
        <v>Electrical Equipment, Appliances &amp; Components</v>
      </c>
      <c r="C51">
        <v>-5</v>
      </c>
    </row>
    <row r="52" spans="1:3" x14ac:dyDescent="0.25">
      <c r="A52" t="s">
        <v>28</v>
      </c>
      <c r="B52" t="str">
        <f t="shared" si="2"/>
        <v>Machinery</v>
      </c>
      <c r="C52">
        <v>-4</v>
      </c>
    </row>
    <row r="53" spans="1:3" x14ac:dyDescent="0.25">
      <c r="A53" t="s">
        <v>35</v>
      </c>
      <c r="B53" t="str">
        <f t="shared" si="2"/>
        <v>Transportation Equipment</v>
      </c>
      <c r="C53">
        <v>-3</v>
      </c>
    </row>
    <row r="54" spans="1:3" x14ac:dyDescent="0.25">
      <c r="A54" t="s">
        <v>27</v>
      </c>
      <c r="B54" t="str">
        <f t="shared" si="2"/>
        <v>Plastics &amp; Rubber Products</v>
      </c>
      <c r="C54">
        <v>-2</v>
      </c>
    </row>
    <row r="55" spans="1:3" x14ac:dyDescent="0.25">
      <c r="A55" t="s">
        <v>16</v>
      </c>
      <c r="B55" t="str">
        <f t="shared" si="2"/>
        <v>Primary Metals</v>
      </c>
      <c r="C55">
        <v>-1</v>
      </c>
    </row>
    <row r="57" spans="1:3" x14ac:dyDescent="0.25">
      <c r="A57" s="187" t="s">
        <v>92</v>
      </c>
      <c r="B57" s="187"/>
      <c r="C57" s="187"/>
    </row>
    <row r="58" spans="1:3" x14ac:dyDescent="0.25">
      <c r="A58" t="s">
        <v>1</v>
      </c>
      <c r="B58" t="str">
        <f>TRIM(A58)</f>
        <v>Textile Mills</v>
      </c>
      <c r="C58">
        <v>8</v>
      </c>
    </row>
    <row r="59" spans="1:3" x14ac:dyDescent="0.25">
      <c r="A59" t="s">
        <v>41</v>
      </c>
      <c r="B59" t="str">
        <f t="shared" ref="B59:B72" si="3">TRIM(A59)</f>
        <v>Printing &amp; Related Support Activities</v>
      </c>
      <c r="C59">
        <v>7</v>
      </c>
    </row>
    <row r="60" spans="1:3" x14ac:dyDescent="0.25">
      <c r="A60" t="s">
        <v>40</v>
      </c>
      <c r="B60" t="str">
        <f t="shared" si="3"/>
        <v>Nonmetallic Mineral Products</v>
      </c>
      <c r="C60">
        <v>6</v>
      </c>
    </row>
    <row r="61" spans="1:3" x14ac:dyDescent="0.25">
      <c r="A61" t="s">
        <v>26</v>
      </c>
      <c r="B61" t="str">
        <f t="shared" si="3"/>
        <v>Furniture &amp; Related Products</v>
      </c>
      <c r="C61">
        <v>5</v>
      </c>
    </row>
    <row r="62" spans="1:3" x14ac:dyDescent="0.25">
      <c r="A62" t="s">
        <v>33</v>
      </c>
      <c r="B62" t="str">
        <f t="shared" si="3"/>
        <v>Miscellaneous Manufacturing</v>
      </c>
      <c r="C62">
        <v>4</v>
      </c>
    </row>
    <row r="63" spans="1:3" x14ac:dyDescent="0.25">
      <c r="A63" t="s">
        <v>36</v>
      </c>
      <c r="B63" t="str">
        <f t="shared" si="3"/>
        <v>Chemical Products</v>
      </c>
      <c r="C63">
        <v>3</v>
      </c>
    </row>
    <row r="64" spans="1:3" x14ac:dyDescent="0.25">
      <c r="A64" t="s">
        <v>30</v>
      </c>
      <c r="B64" t="str">
        <f t="shared" si="3"/>
        <v>Food, Beverage &amp; Tobacco Products</v>
      </c>
      <c r="C64">
        <v>2</v>
      </c>
    </row>
    <row r="65" spans="1:3" x14ac:dyDescent="0.25">
      <c r="A65" t="s">
        <v>12</v>
      </c>
      <c r="B65" t="str">
        <f t="shared" si="3"/>
        <v>Fabricated Metal Products</v>
      </c>
      <c r="C65">
        <v>1</v>
      </c>
    </row>
    <row r="66" spans="1:3" x14ac:dyDescent="0.25">
      <c r="A66" t="s">
        <v>17</v>
      </c>
      <c r="B66" t="str">
        <f t="shared" si="3"/>
        <v>Apparel, Leather &amp; Allied Products</v>
      </c>
      <c r="C66">
        <v>-7</v>
      </c>
    </row>
    <row r="67" spans="1:3" x14ac:dyDescent="0.25">
      <c r="A67" t="s">
        <v>27</v>
      </c>
      <c r="B67" t="str">
        <f t="shared" si="3"/>
        <v>Plastics &amp; Rubber Products</v>
      </c>
      <c r="C67">
        <v>-6</v>
      </c>
    </row>
    <row r="68" spans="1:3" x14ac:dyDescent="0.25">
      <c r="A68" t="s">
        <v>31</v>
      </c>
      <c r="B68" t="str">
        <f t="shared" si="3"/>
        <v>Electrical Equipment, Appliances &amp; Components</v>
      </c>
      <c r="C68">
        <v>-5</v>
      </c>
    </row>
    <row r="69" spans="1:3" x14ac:dyDescent="0.25">
      <c r="A69" t="s">
        <v>28</v>
      </c>
      <c r="B69" t="str">
        <f t="shared" si="3"/>
        <v>Machinery</v>
      </c>
      <c r="C69">
        <v>-4</v>
      </c>
    </row>
    <row r="70" spans="1:3" x14ac:dyDescent="0.25">
      <c r="A70" t="s">
        <v>38</v>
      </c>
      <c r="B70" t="str">
        <f t="shared" si="3"/>
        <v>Petroleum &amp; Coal Products</v>
      </c>
      <c r="C70">
        <v>-3</v>
      </c>
    </row>
    <row r="71" spans="1:3" x14ac:dyDescent="0.25">
      <c r="A71" t="s">
        <v>35</v>
      </c>
      <c r="B71" t="str">
        <f t="shared" si="3"/>
        <v>Transportation Equipment</v>
      </c>
      <c r="C71">
        <v>-2</v>
      </c>
    </row>
    <row r="72" spans="1:3" x14ac:dyDescent="0.25">
      <c r="A72" t="s">
        <v>5</v>
      </c>
      <c r="B72" t="str">
        <f t="shared" si="3"/>
        <v>Computer &amp; Electronic Products</v>
      </c>
      <c r="C72">
        <v>-1</v>
      </c>
    </row>
    <row r="74" spans="1:3" x14ac:dyDescent="0.25">
      <c r="A74" s="187" t="s">
        <v>94</v>
      </c>
      <c r="B74" s="187"/>
      <c r="C74" s="187"/>
    </row>
    <row r="75" spans="1:3" x14ac:dyDescent="0.25">
      <c r="A75" t="s">
        <v>1</v>
      </c>
      <c r="B75" t="str">
        <f>TRIM(A75)</f>
        <v>Textile Mills</v>
      </c>
      <c r="C75">
        <v>10</v>
      </c>
    </row>
    <row r="76" spans="1:3" x14ac:dyDescent="0.25">
      <c r="A76" t="s">
        <v>37</v>
      </c>
      <c r="B76" t="str">
        <f t="shared" ref="B76:B85" si="4">TRIM(A76)</f>
        <v>Fabricated Metal Products</v>
      </c>
      <c r="C76">
        <v>9</v>
      </c>
    </row>
    <row r="77" spans="1:3" x14ac:dyDescent="0.25">
      <c r="A77" t="s">
        <v>38</v>
      </c>
      <c r="B77" t="str">
        <f t="shared" si="4"/>
        <v>Petroleum &amp; Coal Products</v>
      </c>
      <c r="C77">
        <v>8</v>
      </c>
    </row>
    <row r="78" spans="1:3" x14ac:dyDescent="0.25">
      <c r="A78" t="s">
        <v>33</v>
      </c>
      <c r="B78" t="str">
        <f t="shared" si="4"/>
        <v>Miscellaneous Manufacturing</v>
      </c>
      <c r="C78">
        <v>7</v>
      </c>
    </row>
    <row r="79" spans="1:3" x14ac:dyDescent="0.25">
      <c r="A79" t="s">
        <v>30</v>
      </c>
      <c r="B79" t="str">
        <f t="shared" si="4"/>
        <v>Food, Beverage &amp; Tobacco Products</v>
      </c>
      <c r="C79">
        <v>6</v>
      </c>
    </row>
    <row r="80" spans="1:3" x14ac:dyDescent="0.25">
      <c r="A80" t="s">
        <v>36</v>
      </c>
      <c r="B80" t="str">
        <f t="shared" si="4"/>
        <v>Chemical Products</v>
      </c>
      <c r="C80">
        <v>5</v>
      </c>
    </row>
    <row r="81" spans="1:3" x14ac:dyDescent="0.25">
      <c r="A81" t="s">
        <v>28</v>
      </c>
      <c r="B81" t="str">
        <f t="shared" si="4"/>
        <v>Machinery</v>
      </c>
      <c r="C81">
        <v>4</v>
      </c>
    </row>
    <row r="82" spans="1:3" x14ac:dyDescent="0.25">
      <c r="A82" t="s">
        <v>27</v>
      </c>
      <c r="B82" t="str">
        <f t="shared" si="4"/>
        <v>Plastics &amp; Rubber Products</v>
      </c>
      <c r="C82">
        <v>3</v>
      </c>
    </row>
    <row r="83" spans="1:3" x14ac:dyDescent="0.25">
      <c r="A83" t="s">
        <v>34</v>
      </c>
      <c r="B83" t="str">
        <f t="shared" si="4"/>
        <v>Computer &amp; Electronic Products</v>
      </c>
      <c r="C83">
        <v>2</v>
      </c>
    </row>
    <row r="84" spans="1:3" x14ac:dyDescent="0.25">
      <c r="A84" t="s">
        <v>14</v>
      </c>
      <c r="B84" t="str">
        <f t="shared" si="4"/>
        <v>Transportation Equipment</v>
      </c>
      <c r="C84">
        <v>1</v>
      </c>
    </row>
    <row r="85" spans="1:3" x14ac:dyDescent="0.25">
      <c r="A85" t="s">
        <v>16</v>
      </c>
      <c r="B85" t="str">
        <f t="shared" si="4"/>
        <v>Primary Metals</v>
      </c>
      <c r="C85">
        <v>-1</v>
      </c>
    </row>
    <row r="87" spans="1:3" x14ac:dyDescent="0.25">
      <c r="A87" s="187" t="s">
        <v>95</v>
      </c>
      <c r="B87" s="187"/>
      <c r="C87" s="187"/>
    </row>
    <row r="88" spans="1:3" x14ac:dyDescent="0.25">
      <c r="A88" t="s">
        <v>17</v>
      </c>
      <c r="B88" t="str">
        <f>TRIM(A88)</f>
        <v>Apparel, Leather &amp; Allied Products</v>
      </c>
      <c r="C88">
        <v>8</v>
      </c>
    </row>
    <row r="89" spans="1:3" x14ac:dyDescent="0.25">
      <c r="A89" t="s">
        <v>45</v>
      </c>
      <c r="B89" t="str">
        <f t="shared" ref="B89:B103" si="5">TRIM(A89)</f>
        <v>Wood Products</v>
      </c>
      <c r="C89">
        <v>7</v>
      </c>
    </row>
    <row r="90" spans="1:3" x14ac:dyDescent="0.25">
      <c r="A90" t="s">
        <v>36</v>
      </c>
      <c r="B90" t="str">
        <f t="shared" si="5"/>
        <v>Chemical Products</v>
      </c>
      <c r="C90">
        <v>6</v>
      </c>
    </row>
    <row r="91" spans="1:3" x14ac:dyDescent="0.25">
      <c r="A91" t="s">
        <v>30</v>
      </c>
      <c r="B91" t="str">
        <f t="shared" si="5"/>
        <v>Food, Beverage &amp; Tobacco Products</v>
      </c>
      <c r="C91">
        <v>5</v>
      </c>
    </row>
    <row r="92" spans="1:3" x14ac:dyDescent="0.25">
      <c r="A92" t="s">
        <v>37</v>
      </c>
      <c r="B92" t="str">
        <f t="shared" si="5"/>
        <v>Fabricated Metal Products</v>
      </c>
      <c r="C92">
        <v>4</v>
      </c>
    </row>
    <row r="93" spans="1:3" x14ac:dyDescent="0.25">
      <c r="A93" t="s">
        <v>28</v>
      </c>
      <c r="B93" t="str">
        <f t="shared" si="5"/>
        <v>Machinery</v>
      </c>
      <c r="C93">
        <v>3</v>
      </c>
    </row>
    <row r="94" spans="1:3" x14ac:dyDescent="0.25">
      <c r="A94" t="s">
        <v>35</v>
      </c>
      <c r="B94" t="str">
        <f t="shared" si="5"/>
        <v>Transportation Equipment</v>
      </c>
      <c r="C94">
        <v>2</v>
      </c>
    </row>
    <row r="95" spans="1:3" x14ac:dyDescent="0.25">
      <c r="A95" t="s">
        <v>6</v>
      </c>
      <c r="B95" t="str">
        <f t="shared" si="5"/>
        <v>Furniture &amp; Related Products</v>
      </c>
      <c r="C95">
        <v>1</v>
      </c>
    </row>
    <row r="96" spans="1:3" x14ac:dyDescent="0.25">
      <c r="A96" t="s">
        <v>16</v>
      </c>
      <c r="B96" t="str">
        <f t="shared" si="5"/>
        <v>Primary Metals</v>
      </c>
      <c r="C96">
        <v>-8</v>
      </c>
    </row>
    <row r="97" spans="1:3" x14ac:dyDescent="0.25">
      <c r="A97" t="s">
        <v>41</v>
      </c>
      <c r="B97" t="str">
        <f t="shared" si="5"/>
        <v>Printing &amp; Related Support Activities</v>
      </c>
      <c r="C97">
        <v>-7</v>
      </c>
    </row>
    <row r="98" spans="1:3" x14ac:dyDescent="0.25">
      <c r="A98" t="s">
        <v>33</v>
      </c>
      <c r="B98" t="str">
        <f t="shared" si="5"/>
        <v>Miscellaneous Manufacturing</v>
      </c>
      <c r="C98">
        <v>-6</v>
      </c>
    </row>
    <row r="99" spans="1:3" x14ac:dyDescent="0.25">
      <c r="A99" t="s">
        <v>40</v>
      </c>
      <c r="B99" t="str">
        <f t="shared" si="5"/>
        <v>Nonmetallic Mineral Products</v>
      </c>
      <c r="C99">
        <v>-5</v>
      </c>
    </row>
    <row r="100" spans="1:3" x14ac:dyDescent="0.25">
      <c r="A100" t="s">
        <v>32</v>
      </c>
      <c r="B100" t="str">
        <f t="shared" si="5"/>
        <v>Paper Products</v>
      </c>
      <c r="C100">
        <v>-4</v>
      </c>
    </row>
    <row r="101" spans="1:3" x14ac:dyDescent="0.25">
      <c r="A101" t="s">
        <v>31</v>
      </c>
      <c r="B101" t="str">
        <f t="shared" si="5"/>
        <v>Electrical Equipment, Appliances &amp; Components</v>
      </c>
      <c r="C101">
        <v>-3</v>
      </c>
    </row>
    <row r="102" spans="1:3" x14ac:dyDescent="0.25">
      <c r="A102" t="s">
        <v>38</v>
      </c>
      <c r="B102" t="str">
        <f t="shared" si="5"/>
        <v>Petroleum &amp; Coal Products</v>
      </c>
      <c r="C102">
        <v>-2</v>
      </c>
    </row>
    <row r="103" spans="1:3" x14ac:dyDescent="0.25">
      <c r="A103" t="s">
        <v>15</v>
      </c>
      <c r="B103" t="str">
        <f t="shared" si="5"/>
        <v>Plastics &amp; Rubber Products</v>
      </c>
      <c r="C103">
        <v>-1</v>
      </c>
    </row>
  </sheetData>
  <mergeCells count="6">
    <mergeCell ref="A87:C87"/>
    <mergeCell ref="A1:C1"/>
    <mergeCell ref="A21:C21"/>
    <mergeCell ref="A40:C40"/>
    <mergeCell ref="A57:C57"/>
    <mergeCell ref="A74:C74"/>
  </mergeCell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98"/>
  <sheetViews>
    <sheetView topLeftCell="A76" workbookViewId="0">
      <selection activeCell="A85" sqref="A85"/>
    </sheetView>
  </sheetViews>
  <sheetFormatPr defaultRowHeight="15" x14ac:dyDescent="0.25"/>
  <cols>
    <col min="1" max="2" width="44.5703125" bestFit="1" customWidth="1"/>
    <col min="5" max="6" width="44.5703125" bestFit="1" customWidth="1"/>
    <col min="7" max="7" width="140.85546875" bestFit="1" customWidth="1"/>
    <col min="11" max="11" width="33" bestFit="1" customWidth="1"/>
    <col min="12" max="12" width="31.5703125" customWidth="1"/>
    <col min="13" max="13" width="33.42578125" bestFit="1" customWidth="1"/>
  </cols>
  <sheetData>
    <row r="1" spans="1:14" x14ac:dyDescent="0.25">
      <c r="A1" s="187" t="s">
        <v>481</v>
      </c>
      <c r="B1" s="187"/>
      <c r="C1" s="187"/>
    </row>
    <row r="2" spans="1:14" x14ac:dyDescent="0.25">
      <c r="A2" s="9" t="s">
        <v>8</v>
      </c>
      <c r="B2" s="9" t="str">
        <f>TRIM(A2)</f>
        <v>Printing &amp; Related Support Activities</v>
      </c>
      <c r="C2" s="9">
        <v>6</v>
      </c>
      <c r="E2" t="s">
        <v>1</v>
      </c>
      <c r="F2" t="str">
        <f>TRIM(E2)</f>
        <v>Textile Mills</v>
      </c>
      <c r="K2" t="str">
        <f>TRIM(M2)</f>
        <v>Chemical Products</v>
      </c>
      <c r="L2" t="s">
        <v>561</v>
      </c>
      <c r="M2" t="s">
        <v>36</v>
      </c>
    </row>
    <row r="3" spans="1:14" x14ac:dyDescent="0.25">
      <c r="A3" s="9" t="s">
        <v>40</v>
      </c>
      <c r="B3" s="9" t="str">
        <f t="shared" ref="B3:B18" si="0">TRIM(A3)</f>
        <v>Nonmetallic Mineral Products</v>
      </c>
      <c r="C3" s="9">
        <v>5</v>
      </c>
      <c r="E3" t="s">
        <v>2</v>
      </c>
      <c r="F3" t="str">
        <f t="shared" ref="F3:F19" si="1">TRIM(E3)</f>
        <v>Miscellaneous Manufacturing</v>
      </c>
      <c r="K3" t="str">
        <f t="shared" ref="K3:K11" si="2">TRIM(M3)</f>
        <v>Computer &amp; Electronic Products</v>
      </c>
      <c r="L3" t="s">
        <v>562</v>
      </c>
      <c r="M3" t="s">
        <v>34</v>
      </c>
    </row>
    <row r="4" spans="1:14" x14ac:dyDescent="0.25">
      <c r="A4" s="9" t="s">
        <v>34</v>
      </c>
      <c r="B4" s="9" t="str">
        <f t="shared" si="0"/>
        <v>Computer &amp; Electronic Products</v>
      </c>
      <c r="C4" s="9">
        <v>4</v>
      </c>
      <c r="E4" t="s">
        <v>3</v>
      </c>
      <c r="F4" t="str">
        <f t="shared" si="1"/>
        <v>Food, Beverage &amp; Tobacco Products</v>
      </c>
      <c r="K4" t="str">
        <f t="shared" si="2"/>
        <v>Nonmetallic Mineral Products</v>
      </c>
      <c r="L4" t="s">
        <v>563</v>
      </c>
      <c r="M4" t="s">
        <v>40</v>
      </c>
    </row>
    <row r="5" spans="1:14" x14ac:dyDescent="0.25">
      <c r="A5" s="9" t="s">
        <v>33</v>
      </c>
      <c r="B5" s="9" t="str">
        <f t="shared" si="0"/>
        <v>Miscellaneous Manufacturing</v>
      </c>
      <c r="C5" s="9">
        <v>3</v>
      </c>
      <c r="E5" t="s">
        <v>4</v>
      </c>
      <c r="F5" t="str">
        <f t="shared" si="1"/>
        <v>Nonmetallic Mineral Products</v>
      </c>
      <c r="K5" t="str">
        <f t="shared" si="2"/>
        <v>Fabricated Metal Products</v>
      </c>
      <c r="L5" t="s">
        <v>564</v>
      </c>
      <c r="M5" t="s">
        <v>37</v>
      </c>
    </row>
    <row r="6" spans="1:14" x14ac:dyDescent="0.25">
      <c r="A6" s="9" t="s">
        <v>30</v>
      </c>
      <c r="B6" s="9" t="str">
        <f t="shared" si="0"/>
        <v>Food, Beverage &amp; Tobacco Products</v>
      </c>
      <c r="C6" s="9">
        <v>2</v>
      </c>
      <c r="E6" t="s">
        <v>5</v>
      </c>
      <c r="F6" t="str">
        <f t="shared" si="1"/>
        <v>Computer &amp; Electronic Products</v>
      </c>
      <c r="K6" t="str">
        <f t="shared" si="2"/>
        <v>Food, Beverage &amp; Tobacco Products</v>
      </c>
      <c r="L6" t="s">
        <v>565</v>
      </c>
      <c r="M6" t="s">
        <v>30</v>
      </c>
    </row>
    <row r="7" spans="1:14" x14ac:dyDescent="0.25">
      <c r="A7" s="9" t="s">
        <v>10</v>
      </c>
      <c r="B7" s="9" t="str">
        <f t="shared" si="0"/>
        <v>Chemical Products</v>
      </c>
      <c r="C7" s="9">
        <v>1</v>
      </c>
      <c r="E7" t="s">
        <v>6</v>
      </c>
      <c r="F7" t="str">
        <f t="shared" si="1"/>
        <v>Furniture &amp; Related Products</v>
      </c>
      <c r="K7" t="str">
        <f t="shared" si="2"/>
        <v>Machinery</v>
      </c>
      <c r="L7" t="s">
        <v>566</v>
      </c>
      <c r="M7" t="s">
        <v>28</v>
      </c>
    </row>
    <row r="8" spans="1:14" x14ac:dyDescent="0.25">
      <c r="A8" s="9" t="s">
        <v>13</v>
      </c>
      <c r="B8" s="9" t="str">
        <f t="shared" si="0"/>
        <v>Electrical Equipment, Appliances &amp; Components</v>
      </c>
      <c r="C8" s="9">
        <v>-11</v>
      </c>
      <c r="E8" t="s">
        <v>7</v>
      </c>
      <c r="F8" t="str">
        <f t="shared" si="1"/>
        <v>Paper Products</v>
      </c>
      <c r="K8" t="str">
        <f t="shared" si="2"/>
        <v>Miscellaneous Manufacturing</v>
      </c>
      <c r="L8" t="s">
        <v>567</v>
      </c>
      <c r="M8" t="s">
        <v>33</v>
      </c>
    </row>
    <row r="9" spans="1:14" x14ac:dyDescent="0.25">
      <c r="A9" s="9" t="s">
        <v>49</v>
      </c>
      <c r="B9" s="9" t="str">
        <f t="shared" si="0"/>
        <v>Apparel, Leather &amp; Allied Products</v>
      </c>
      <c r="C9" s="9">
        <v>-10</v>
      </c>
      <c r="E9" t="s">
        <v>8</v>
      </c>
      <c r="F9" t="str">
        <f t="shared" si="1"/>
        <v>Printing &amp; Related Support Activities</v>
      </c>
      <c r="K9" t="str">
        <f t="shared" si="2"/>
        <v>Transportation Equipment</v>
      </c>
      <c r="L9" t="s">
        <v>568</v>
      </c>
      <c r="M9" t="s">
        <v>35</v>
      </c>
    </row>
    <row r="10" spans="1:14" x14ac:dyDescent="0.25">
      <c r="A10" s="9" t="s">
        <v>27</v>
      </c>
      <c r="B10" s="9" t="str">
        <f t="shared" si="0"/>
        <v>Plastics &amp; Rubber Products</v>
      </c>
      <c r="C10" s="9">
        <v>-9</v>
      </c>
      <c r="E10" t="s">
        <v>9</v>
      </c>
      <c r="F10" t="str">
        <f t="shared" si="1"/>
        <v>Petroleum &amp; Coal Products</v>
      </c>
      <c r="K10" t="str">
        <f t="shared" si="2"/>
        <v>Plastics &amp; Rubber Products</v>
      </c>
      <c r="L10" t="s">
        <v>569</v>
      </c>
      <c r="M10" t="s">
        <v>27</v>
      </c>
    </row>
    <row r="11" spans="1:14" x14ac:dyDescent="0.25">
      <c r="A11" s="9" t="s">
        <v>26</v>
      </c>
      <c r="B11" s="9" t="str">
        <f t="shared" si="0"/>
        <v>Furniture &amp; Related Products</v>
      </c>
      <c r="C11" s="9">
        <v>-8</v>
      </c>
      <c r="E11" t="s">
        <v>10</v>
      </c>
      <c r="F11" t="str">
        <f t="shared" si="1"/>
        <v>Chemical Products</v>
      </c>
      <c r="K11" t="str">
        <f t="shared" si="2"/>
        <v>rig count slowly increasing.</v>
      </c>
      <c r="L11" t="s">
        <v>570</v>
      </c>
      <c r="M11" t="s">
        <v>571</v>
      </c>
      <c r="N11" t="s">
        <v>38</v>
      </c>
    </row>
    <row r="12" spans="1:14" x14ac:dyDescent="0.25">
      <c r="A12" s="9" t="s">
        <v>35</v>
      </c>
      <c r="B12" s="9" t="str">
        <f t="shared" si="0"/>
        <v>Transportation Equipment</v>
      </c>
      <c r="C12" s="9">
        <v>-7</v>
      </c>
      <c r="E12" t="s">
        <v>11</v>
      </c>
      <c r="F12" t="str">
        <f t="shared" si="1"/>
        <v>Machinery</v>
      </c>
    </row>
    <row r="13" spans="1:14" x14ac:dyDescent="0.25">
      <c r="A13" s="9" t="s">
        <v>28</v>
      </c>
      <c r="B13" s="9" t="str">
        <f t="shared" si="0"/>
        <v>Machinery</v>
      </c>
      <c r="C13" s="9">
        <v>-6</v>
      </c>
      <c r="E13" t="s">
        <v>12</v>
      </c>
      <c r="F13" t="str">
        <f t="shared" si="1"/>
        <v>Fabricated Metal Products</v>
      </c>
    </row>
    <row r="14" spans="1:14" x14ac:dyDescent="0.25">
      <c r="A14" s="9" t="s">
        <v>39</v>
      </c>
      <c r="B14" s="9" t="str">
        <f t="shared" si="0"/>
        <v>Textile Mills</v>
      </c>
      <c r="C14" s="9">
        <v>-5</v>
      </c>
      <c r="E14" t="s">
        <v>13</v>
      </c>
      <c r="F14" t="str">
        <f t="shared" si="1"/>
        <v>Electrical Equipment, Appliances &amp; Components</v>
      </c>
    </row>
    <row r="15" spans="1:14" x14ac:dyDescent="0.25">
      <c r="A15" s="9" t="s">
        <v>32</v>
      </c>
      <c r="B15" s="9" t="str">
        <f t="shared" si="0"/>
        <v>Paper Products</v>
      </c>
      <c r="C15" s="9">
        <v>-4</v>
      </c>
      <c r="E15" t="s">
        <v>14</v>
      </c>
      <c r="F15" t="str">
        <f t="shared" si="1"/>
        <v>Transportation Equipment</v>
      </c>
    </row>
    <row r="16" spans="1:14" x14ac:dyDescent="0.25">
      <c r="A16" s="9" t="s">
        <v>38</v>
      </c>
      <c r="B16" s="9" t="str">
        <f t="shared" si="0"/>
        <v>Petroleum &amp; Coal Products</v>
      </c>
      <c r="C16" s="9">
        <v>-3</v>
      </c>
      <c r="E16" t="s">
        <v>15</v>
      </c>
      <c r="F16" t="str">
        <f t="shared" si="1"/>
        <v>Plastics &amp; Rubber Products</v>
      </c>
    </row>
    <row r="17" spans="1:6" x14ac:dyDescent="0.25">
      <c r="A17" s="9" t="s">
        <v>29</v>
      </c>
      <c r="B17" s="9" t="str">
        <f t="shared" si="0"/>
        <v>Primary Metals</v>
      </c>
      <c r="C17" s="9">
        <v>-2</v>
      </c>
      <c r="E17" t="s">
        <v>16</v>
      </c>
      <c r="F17" t="str">
        <f t="shared" si="1"/>
        <v>Primary Metals</v>
      </c>
    </row>
    <row r="18" spans="1:6" x14ac:dyDescent="0.25">
      <c r="A18" s="9" t="s">
        <v>12</v>
      </c>
      <c r="B18" s="9" t="str">
        <f t="shared" si="0"/>
        <v>Fabricated Metal Products</v>
      </c>
      <c r="C18" s="9">
        <v>-1</v>
      </c>
      <c r="E18" t="s">
        <v>17</v>
      </c>
      <c r="F18" t="str">
        <f t="shared" si="1"/>
        <v>Apparel, Leather &amp; Allied Products</v>
      </c>
    </row>
    <row r="19" spans="1:6" x14ac:dyDescent="0.25">
      <c r="E19" t="s">
        <v>18</v>
      </c>
      <c r="F19" t="str">
        <f t="shared" si="1"/>
        <v>Wood Products</v>
      </c>
    </row>
    <row r="20" spans="1:6" x14ac:dyDescent="0.25">
      <c r="A20" s="187" t="s">
        <v>99</v>
      </c>
      <c r="B20" s="187"/>
      <c r="C20" s="187"/>
    </row>
    <row r="21" spans="1:6" x14ac:dyDescent="0.25">
      <c r="A21" s="9" t="s">
        <v>4</v>
      </c>
      <c r="B21" s="9" t="str">
        <f>TRIM(A21)</f>
        <v>Nonmetallic Mineral Products</v>
      </c>
      <c r="C21" s="9">
        <v>6</v>
      </c>
    </row>
    <row r="22" spans="1:6" x14ac:dyDescent="0.25">
      <c r="A22" s="9" t="s">
        <v>34</v>
      </c>
      <c r="B22" s="9" t="str">
        <f t="shared" ref="B22:B35" si="3">TRIM(A22)</f>
        <v>Computer &amp; Electronic Products</v>
      </c>
      <c r="C22" s="9">
        <v>5</v>
      </c>
    </row>
    <row r="23" spans="1:6" x14ac:dyDescent="0.25">
      <c r="A23" s="9" t="s">
        <v>30</v>
      </c>
      <c r="B23" s="9" t="str">
        <f t="shared" si="3"/>
        <v>Food, Beverage &amp; Tobacco Products</v>
      </c>
      <c r="C23" s="9">
        <v>4</v>
      </c>
    </row>
    <row r="24" spans="1:6" x14ac:dyDescent="0.25">
      <c r="A24" s="9" t="s">
        <v>33</v>
      </c>
      <c r="B24" s="9" t="str">
        <f t="shared" si="3"/>
        <v>Miscellaneous Manufacturing</v>
      </c>
      <c r="C24" s="9">
        <v>3</v>
      </c>
    </row>
    <row r="25" spans="1:6" x14ac:dyDescent="0.25">
      <c r="A25" s="9" t="s">
        <v>36</v>
      </c>
      <c r="B25" s="9" t="str">
        <f t="shared" si="3"/>
        <v>Chemical Products</v>
      </c>
      <c r="C25" s="9">
        <v>2</v>
      </c>
    </row>
    <row r="26" spans="1:6" x14ac:dyDescent="0.25">
      <c r="A26" s="9" t="s">
        <v>12</v>
      </c>
      <c r="B26" s="9" t="str">
        <f t="shared" si="3"/>
        <v>Fabricated Metal Products</v>
      </c>
      <c r="C26" s="9">
        <v>1</v>
      </c>
    </row>
    <row r="27" spans="1:6" x14ac:dyDescent="0.25">
      <c r="A27" s="9" t="s">
        <v>18</v>
      </c>
      <c r="B27" s="9" t="str">
        <f t="shared" si="3"/>
        <v>Wood Products</v>
      </c>
      <c r="C27" s="9">
        <v>-9</v>
      </c>
    </row>
    <row r="28" spans="1:6" x14ac:dyDescent="0.25">
      <c r="A28" s="9" t="s">
        <v>49</v>
      </c>
      <c r="B28" s="9" t="str">
        <f t="shared" si="3"/>
        <v>Apparel, Leather &amp; Allied Products</v>
      </c>
      <c r="C28" s="9">
        <v>-8</v>
      </c>
    </row>
    <row r="29" spans="1:6" x14ac:dyDescent="0.25">
      <c r="A29" s="9" t="s">
        <v>31</v>
      </c>
      <c r="B29" s="9" t="str">
        <f t="shared" si="3"/>
        <v>Electrical Equipment, Appliances &amp; Components</v>
      </c>
      <c r="C29" s="9">
        <v>-7</v>
      </c>
    </row>
    <row r="30" spans="1:6" x14ac:dyDescent="0.25">
      <c r="A30" s="9" t="s">
        <v>26</v>
      </c>
      <c r="B30" s="9" t="str">
        <f t="shared" si="3"/>
        <v>Furniture &amp; Related Products</v>
      </c>
      <c r="C30" s="9">
        <v>-6</v>
      </c>
    </row>
    <row r="31" spans="1:6" x14ac:dyDescent="0.25">
      <c r="A31" s="9" t="s">
        <v>35</v>
      </c>
      <c r="B31" s="9" t="str">
        <f t="shared" si="3"/>
        <v>Transportation Equipment</v>
      </c>
      <c r="C31" s="9">
        <v>-5</v>
      </c>
    </row>
    <row r="32" spans="1:6" x14ac:dyDescent="0.25">
      <c r="A32" s="9" t="s">
        <v>27</v>
      </c>
      <c r="B32" s="9" t="str">
        <f t="shared" si="3"/>
        <v>Plastics &amp; Rubber Products</v>
      </c>
      <c r="C32" s="9">
        <v>-4</v>
      </c>
    </row>
    <row r="33" spans="1:3" x14ac:dyDescent="0.25">
      <c r="A33" s="9" t="s">
        <v>28</v>
      </c>
      <c r="B33" s="9" t="str">
        <f t="shared" si="3"/>
        <v>Machinery</v>
      </c>
      <c r="C33" s="9">
        <v>-3</v>
      </c>
    </row>
    <row r="34" spans="1:3" x14ac:dyDescent="0.25">
      <c r="A34" s="9" t="s">
        <v>29</v>
      </c>
      <c r="B34" s="9" t="str">
        <f t="shared" si="3"/>
        <v>Primary Metals</v>
      </c>
      <c r="C34" s="9">
        <v>-2</v>
      </c>
    </row>
    <row r="35" spans="1:3" x14ac:dyDescent="0.25">
      <c r="A35" s="9" t="s">
        <v>7</v>
      </c>
      <c r="B35" s="9" t="str">
        <f t="shared" si="3"/>
        <v>Paper Products</v>
      </c>
      <c r="C35" s="9">
        <v>-1</v>
      </c>
    </row>
    <row r="37" spans="1:3" x14ac:dyDescent="0.25">
      <c r="A37" s="187" t="s">
        <v>91</v>
      </c>
      <c r="B37" s="187"/>
      <c r="C37" s="187"/>
    </row>
    <row r="38" spans="1:3" x14ac:dyDescent="0.25">
      <c r="A38" s="9" t="s">
        <v>8</v>
      </c>
      <c r="B38" s="9" t="str">
        <f>TRIM(A38)</f>
        <v>Printing &amp; Related Support Activities</v>
      </c>
      <c r="C38" s="9">
        <v>8</v>
      </c>
    </row>
    <row r="39" spans="1:3" x14ac:dyDescent="0.25">
      <c r="A39" s="9" t="s">
        <v>36</v>
      </c>
      <c r="B39" s="9" t="str">
        <f t="shared" ref="B39:B53" si="4">TRIM(A39)</f>
        <v>Chemical Products</v>
      </c>
      <c r="C39" s="9">
        <v>7</v>
      </c>
    </row>
    <row r="40" spans="1:3" x14ac:dyDescent="0.25">
      <c r="A40" s="9" t="s">
        <v>29</v>
      </c>
      <c r="B40" s="9" t="str">
        <f t="shared" si="4"/>
        <v>Primary Metals</v>
      </c>
      <c r="C40" s="9">
        <v>6</v>
      </c>
    </row>
    <row r="41" spans="1:3" x14ac:dyDescent="0.25">
      <c r="A41" s="9" t="s">
        <v>34</v>
      </c>
      <c r="B41" s="9" t="str">
        <f t="shared" si="4"/>
        <v>Computer &amp; Electronic Products</v>
      </c>
      <c r="C41" s="9">
        <v>5</v>
      </c>
    </row>
    <row r="42" spans="1:3" x14ac:dyDescent="0.25">
      <c r="A42" s="9" t="s">
        <v>37</v>
      </c>
      <c r="B42" s="9" t="str">
        <f t="shared" si="4"/>
        <v>Fabricated Metal Products</v>
      </c>
      <c r="C42" s="9">
        <v>4</v>
      </c>
    </row>
    <row r="43" spans="1:3" x14ac:dyDescent="0.25">
      <c r="A43" s="9" t="s">
        <v>33</v>
      </c>
      <c r="B43" s="9" t="str">
        <f t="shared" si="4"/>
        <v>Miscellaneous Manufacturing</v>
      </c>
      <c r="C43" s="9">
        <v>3</v>
      </c>
    </row>
    <row r="44" spans="1:3" x14ac:dyDescent="0.25">
      <c r="A44" s="9" t="s">
        <v>30</v>
      </c>
      <c r="B44" s="9" t="str">
        <f t="shared" si="4"/>
        <v>Food, Beverage &amp; Tobacco Products</v>
      </c>
      <c r="C44" s="9">
        <v>2</v>
      </c>
    </row>
    <row r="45" spans="1:3" x14ac:dyDescent="0.25">
      <c r="A45" s="9" t="s">
        <v>4</v>
      </c>
      <c r="B45" s="9" t="str">
        <f t="shared" si="4"/>
        <v>Nonmetallic Mineral Products</v>
      </c>
      <c r="C45" s="9">
        <v>1</v>
      </c>
    </row>
    <row r="46" spans="1:3" x14ac:dyDescent="0.25">
      <c r="A46" s="9" t="s">
        <v>17</v>
      </c>
      <c r="B46" s="9" t="str">
        <f t="shared" si="4"/>
        <v>Apparel, Leather &amp; Allied Products</v>
      </c>
      <c r="C46" s="9">
        <v>-8</v>
      </c>
    </row>
    <row r="47" spans="1:3" x14ac:dyDescent="0.25">
      <c r="A47" s="9" t="s">
        <v>31</v>
      </c>
      <c r="B47" s="9" t="str">
        <f t="shared" si="4"/>
        <v>Electrical Equipment, Appliances &amp; Components</v>
      </c>
      <c r="C47" s="9">
        <v>-7</v>
      </c>
    </row>
    <row r="48" spans="1:3" x14ac:dyDescent="0.25">
      <c r="A48" s="9" t="s">
        <v>27</v>
      </c>
      <c r="B48" s="9" t="str">
        <f t="shared" si="4"/>
        <v>Plastics &amp; Rubber Products</v>
      </c>
      <c r="C48" s="9">
        <v>-6</v>
      </c>
    </row>
    <row r="49" spans="1:3" x14ac:dyDescent="0.25">
      <c r="A49" s="9" t="s">
        <v>35</v>
      </c>
      <c r="B49" s="9" t="str">
        <f t="shared" si="4"/>
        <v>Transportation Equipment</v>
      </c>
      <c r="C49" s="9">
        <v>-5</v>
      </c>
    </row>
    <row r="50" spans="1:3" x14ac:dyDescent="0.25">
      <c r="A50" s="9" t="s">
        <v>26</v>
      </c>
      <c r="B50" s="9" t="str">
        <f t="shared" si="4"/>
        <v>Furniture &amp; Related Products</v>
      </c>
      <c r="C50" s="9">
        <v>-4</v>
      </c>
    </row>
    <row r="51" spans="1:3" x14ac:dyDescent="0.25">
      <c r="A51" s="9" t="s">
        <v>28</v>
      </c>
      <c r="B51" s="9" t="str">
        <f t="shared" si="4"/>
        <v>Machinery</v>
      </c>
      <c r="C51" s="9">
        <v>-3</v>
      </c>
    </row>
    <row r="52" spans="1:3" x14ac:dyDescent="0.25">
      <c r="A52" s="9" t="s">
        <v>32</v>
      </c>
      <c r="B52" s="9" t="str">
        <f t="shared" si="4"/>
        <v>Paper Products</v>
      </c>
      <c r="C52" s="9">
        <v>-2</v>
      </c>
    </row>
    <row r="53" spans="1:3" x14ac:dyDescent="0.25">
      <c r="A53" s="9" t="s">
        <v>1</v>
      </c>
      <c r="B53" s="9" t="str">
        <f t="shared" si="4"/>
        <v>Textile Mills</v>
      </c>
      <c r="C53" s="9">
        <v>-1</v>
      </c>
    </row>
    <row r="55" spans="1:3" x14ac:dyDescent="0.25">
      <c r="A55" s="187" t="s">
        <v>92</v>
      </c>
      <c r="B55" s="187"/>
      <c r="C55" s="187"/>
    </row>
    <row r="56" spans="1:3" x14ac:dyDescent="0.25">
      <c r="A56" s="9" t="s">
        <v>8</v>
      </c>
      <c r="B56" s="9" t="str">
        <f>TRIM(A56)</f>
        <v>Printing &amp; Related Support Activities</v>
      </c>
      <c r="C56" s="9">
        <v>5</v>
      </c>
    </row>
    <row r="57" spans="1:3" x14ac:dyDescent="0.25">
      <c r="A57" s="9" t="s">
        <v>32</v>
      </c>
      <c r="B57" s="9" t="str">
        <f t="shared" ref="B57:B69" si="5">TRIM(A57)</f>
        <v>Paper Products</v>
      </c>
      <c r="C57" s="9">
        <v>4</v>
      </c>
    </row>
    <row r="58" spans="1:3" x14ac:dyDescent="0.25">
      <c r="A58" s="9" t="s">
        <v>29</v>
      </c>
      <c r="B58" s="9" t="str">
        <f t="shared" si="5"/>
        <v>Primary Metals</v>
      </c>
      <c r="C58" s="9">
        <v>3</v>
      </c>
    </row>
    <row r="59" spans="1:3" x14ac:dyDescent="0.25">
      <c r="A59" s="9" t="s">
        <v>34</v>
      </c>
      <c r="B59" s="9" t="str">
        <f t="shared" si="5"/>
        <v>Computer &amp; Electronic Products</v>
      </c>
      <c r="C59" s="9">
        <v>2</v>
      </c>
    </row>
    <row r="60" spans="1:3" x14ac:dyDescent="0.25">
      <c r="A60" s="9" t="s">
        <v>4</v>
      </c>
      <c r="B60" s="9" t="str">
        <f t="shared" si="5"/>
        <v>Nonmetallic Mineral Products</v>
      </c>
      <c r="C60" s="9">
        <v>1</v>
      </c>
    </row>
    <row r="61" spans="1:3" x14ac:dyDescent="0.25">
      <c r="A61" s="9" t="s">
        <v>17</v>
      </c>
      <c r="B61" s="9" t="str">
        <f t="shared" si="5"/>
        <v>Apparel, Leather &amp; Allied Products</v>
      </c>
      <c r="C61" s="9">
        <v>-9</v>
      </c>
    </row>
    <row r="62" spans="1:3" x14ac:dyDescent="0.25">
      <c r="A62" s="9" t="s">
        <v>35</v>
      </c>
      <c r="B62" s="9" t="str">
        <f t="shared" si="5"/>
        <v>Transportation Equipment</v>
      </c>
      <c r="C62" s="9">
        <v>-8</v>
      </c>
    </row>
    <row r="63" spans="1:3" x14ac:dyDescent="0.25">
      <c r="A63" s="9" t="s">
        <v>27</v>
      </c>
      <c r="B63" s="9" t="str">
        <f t="shared" si="5"/>
        <v>Plastics &amp; Rubber Products</v>
      </c>
      <c r="C63" s="9">
        <v>-7</v>
      </c>
    </row>
    <row r="64" spans="1:3" x14ac:dyDescent="0.25">
      <c r="A64" s="9" t="s">
        <v>26</v>
      </c>
      <c r="B64" s="9" t="str">
        <f t="shared" si="5"/>
        <v>Furniture &amp; Related Products</v>
      </c>
      <c r="C64" s="9">
        <v>-6</v>
      </c>
    </row>
    <row r="65" spans="1:3" x14ac:dyDescent="0.25">
      <c r="A65" s="9" t="s">
        <v>38</v>
      </c>
      <c r="B65" s="9" t="str">
        <f t="shared" si="5"/>
        <v>Petroleum &amp; Coal Products</v>
      </c>
      <c r="C65" s="9">
        <v>-5</v>
      </c>
    </row>
    <row r="66" spans="1:3" x14ac:dyDescent="0.25">
      <c r="A66" s="9" t="s">
        <v>31</v>
      </c>
      <c r="B66" s="9" t="str">
        <f t="shared" si="5"/>
        <v>Electrical Equipment, Appliances &amp; Components</v>
      </c>
      <c r="C66" s="9">
        <v>-4</v>
      </c>
    </row>
    <row r="67" spans="1:3" x14ac:dyDescent="0.25">
      <c r="A67" s="9" t="s">
        <v>28</v>
      </c>
      <c r="B67" s="9" t="str">
        <f t="shared" si="5"/>
        <v>Machinery</v>
      </c>
      <c r="C67" s="9">
        <v>-3</v>
      </c>
    </row>
    <row r="68" spans="1:3" x14ac:dyDescent="0.25">
      <c r="A68" s="9" t="s">
        <v>36</v>
      </c>
      <c r="B68" s="9" t="str">
        <f t="shared" si="5"/>
        <v>Chemical Products</v>
      </c>
      <c r="C68" s="9">
        <v>-2</v>
      </c>
    </row>
    <row r="69" spans="1:3" x14ac:dyDescent="0.25">
      <c r="A69" s="9" t="s">
        <v>1</v>
      </c>
      <c r="B69" s="9" t="str">
        <f t="shared" si="5"/>
        <v>Textile Mills</v>
      </c>
      <c r="C69" s="9">
        <v>-1</v>
      </c>
    </row>
    <row r="71" spans="1:3" x14ac:dyDescent="0.25">
      <c r="A71" s="187" t="s">
        <v>94</v>
      </c>
      <c r="B71" s="187"/>
      <c r="C71" s="187"/>
    </row>
    <row r="72" spans="1:3" x14ac:dyDescent="0.25">
      <c r="A72" s="9" t="s">
        <v>4</v>
      </c>
      <c r="B72" s="9" t="str">
        <f>TRIM(A72)</f>
        <v>Nonmetallic Mineral Products</v>
      </c>
      <c r="C72" s="9">
        <v>-6</v>
      </c>
    </row>
    <row r="73" spans="1:3" x14ac:dyDescent="0.25">
      <c r="A73" s="9" t="s">
        <v>35</v>
      </c>
      <c r="B73" s="9" t="str">
        <f t="shared" ref="B73:B81" si="6">TRIM(A73)</f>
        <v>Transportation Equipment</v>
      </c>
      <c r="C73" s="9">
        <v>-5</v>
      </c>
    </row>
    <row r="74" spans="1:3" x14ac:dyDescent="0.25">
      <c r="A74" s="9" t="s">
        <v>33</v>
      </c>
      <c r="B74" s="9" t="str">
        <f t="shared" si="6"/>
        <v>Miscellaneous Manufacturing</v>
      </c>
      <c r="C74" s="9">
        <v>-4</v>
      </c>
    </row>
    <row r="75" spans="1:3" x14ac:dyDescent="0.25">
      <c r="A75" s="9" t="s">
        <v>28</v>
      </c>
      <c r="B75" s="9" t="str">
        <f t="shared" si="6"/>
        <v>Machinery</v>
      </c>
      <c r="C75" s="9">
        <v>-3</v>
      </c>
    </row>
    <row r="76" spans="1:3" x14ac:dyDescent="0.25">
      <c r="A76" s="9" t="s">
        <v>30</v>
      </c>
      <c r="B76" s="9" t="str">
        <f t="shared" si="6"/>
        <v>Food, Beverage &amp; Tobacco Products</v>
      </c>
      <c r="C76" s="9">
        <v>-2</v>
      </c>
    </row>
    <row r="77" spans="1:3" x14ac:dyDescent="0.25">
      <c r="A77" s="9" t="s">
        <v>36</v>
      </c>
      <c r="B77" s="9" t="str">
        <f t="shared" si="6"/>
        <v>Chemical Products</v>
      </c>
      <c r="C77" s="9">
        <v>-1</v>
      </c>
    </row>
    <row r="78" spans="1:3" x14ac:dyDescent="0.25">
      <c r="A78" s="9" t="s">
        <v>7</v>
      </c>
      <c r="B78" s="9" t="str">
        <f t="shared" si="6"/>
        <v>Paper Products</v>
      </c>
      <c r="C78" s="9">
        <v>4</v>
      </c>
    </row>
    <row r="79" spans="1:3" x14ac:dyDescent="0.25">
      <c r="A79" s="9" t="s">
        <v>29</v>
      </c>
      <c r="B79" s="9" t="str">
        <f t="shared" si="6"/>
        <v>Primary Metals</v>
      </c>
      <c r="C79" s="9">
        <v>3</v>
      </c>
    </row>
    <row r="80" spans="1:3" x14ac:dyDescent="0.25">
      <c r="A80" s="9" t="s">
        <v>27</v>
      </c>
      <c r="B80" s="9" t="str">
        <f t="shared" si="6"/>
        <v>Plastics &amp; Rubber Products</v>
      </c>
      <c r="C80" s="9">
        <v>2</v>
      </c>
    </row>
    <row r="81" spans="1:3" x14ac:dyDescent="0.25">
      <c r="A81" s="9" t="s">
        <v>12</v>
      </c>
      <c r="B81" s="9" t="str">
        <f t="shared" si="6"/>
        <v>Fabricated Metal Products</v>
      </c>
      <c r="C81" s="9">
        <v>1</v>
      </c>
    </row>
    <row r="83" spans="1:3" x14ac:dyDescent="0.25">
      <c r="A83" s="187" t="s">
        <v>95</v>
      </c>
      <c r="B83" s="187"/>
      <c r="C83" s="187"/>
    </row>
    <row r="84" spans="1:3" x14ac:dyDescent="0.25">
      <c r="A84" s="9" t="s">
        <v>18</v>
      </c>
      <c r="B84" s="9" t="str">
        <f>TRIM(A84)</f>
        <v>Wood Products</v>
      </c>
      <c r="C84" s="9">
        <v>4</v>
      </c>
    </row>
    <row r="85" spans="1:3" x14ac:dyDescent="0.25">
      <c r="A85" s="9" t="s">
        <v>49</v>
      </c>
      <c r="B85" s="9" t="str">
        <f t="shared" ref="B85:B98" si="7">TRIM(A85)</f>
        <v>Apparel, Leather &amp; Allied Products</v>
      </c>
      <c r="C85" s="9">
        <v>3</v>
      </c>
    </row>
    <row r="86" spans="1:3" x14ac:dyDescent="0.25">
      <c r="A86" s="9" t="s">
        <v>35</v>
      </c>
      <c r="B86" s="9" t="str">
        <f t="shared" si="7"/>
        <v>Transportation Equipment</v>
      </c>
      <c r="C86" s="9">
        <v>2</v>
      </c>
    </row>
    <row r="87" spans="1:3" x14ac:dyDescent="0.25">
      <c r="A87" s="9" t="s">
        <v>4</v>
      </c>
      <c r="B87" s="9" t="str">
        <f t="shared" si="7"/>
        <v>Nonmetallic Mineral Products</v>
      </c>
      <c r="C87" s="9">
        <v>1</v>
      </c>
    </row>
    <row r="88" spans="1:3" x14ac:dyDescent="0.25">
      <c r="A88" s="9" t="s">
        <v>1</v>
      </c>
      <c r="B88" s="9" t="str">
        <f t="shared" si="7"/>
        <v>Textile Mills</v>
      </c>
      <c r="C88" s="9">
        <v>-11</v>
      </c>
    </row>
    <row r="89" spans="1:3" x14ac:dyDescent="0.25">
      <c r="A89" s="9" t="s">
        <v>36</v>
      </c>
      <c r="B89" s="9" t="str">
        <f t="shared" si="7"/>
        <v>Chemical Products</v>
      </c>
      <c r="C89" s="9">
        <v>-10</v>
      </c>
    </row>
    <row r="90" spans="1:3" x14ac:dyDescent="0.25">
      <c r="A90" s="9" t="s">
        <v>37</v>
      </c>
      <c r="B90" s="9" t="str">
        <f t="shared" si="7"/>
        <v>Fabricated Metal Products</v>
      </c>
      <c r="C90" s="9">
        <v>-9</v>
      </c>
    </row>
    <row r="91" spans="1:3" x14ac:dyDescent="0.25">
      <c r="A91" s="9" t="s">
        <v>29</v>
      </c>
      <c r="B91" s="9" t="str">
        <f t="shared" si="7"/>
        <v>Primary Metals</v>
      </c>
      <c r="C91" s="9">
        <v>-8</v>
      </c>
    </row>
    <row r="92" spans="1:3" x14ac:dyDescent="0.25">
      <c r="A92" s="9" t="s">
        <v>32</v>
      </c>
      <c r="B92" s="9" t="str">
        <f t="shared" si="7"/>
        <v>Paper Products</v>
      </c>
      <c r="C92" s="9">
        <v>-7</v>
      </c>
    </row>
    <row r="93" spans="1:3" x14ac:dyDescent="0.25">
      <c r="A93" s="9" t="s">
        <v>33</v>
      </c>
      <c r="B93" s="9" t="str">
        <f t="shared" si="7"/>
        <v>Miscellaneous Manufacturing</v>
      </c>
      <c r="C93" s="9">
        <v>-6</v>
      </c>
    </row>
    <row r="94" spans="1:3" x14ac:dyDescent="0.25">
      <c r="A94" s="9" t="s">
        <v>34</v>
      </c>
      <c r="B94" s="9" t="str">
        <f t="shared" si="7"/>
        <v>Computer &amp; Electronic Products</v>
      </c>
      <c r="C94" s="9">
        <v>-5</v>
      </c>
    </row>
    <row r="95" spans="1:3" x14ac:dyDescent="0.25">
      <c r="A95" s="9" t="s">
        <v>28</v>
      </c>
      <c r="B95" s="9" t="str">
        <f t="shared" si="7"/>
        <v>Machinery</v>
      </c>
      <c r="C95" s="9">
        <v>-4</v>
      </c>
    </row>
    <row r="96" spans="1:3" x14ac:dyDescent="0.25">
      <c r="A96" s="9" t="s">
        <v>26</v>
      </c>
      <c r="B96" s="9" t="str">
        <f t="shared" si="7"/>
        <v>Furniture &amp; Related Products</v>
      </c>
      <c r="C96" s="9">
        <v>-3</v>
      </c>
    </row>
    <row r="97" spans="1:3" x14ac:dyDescent="0.25">
      <c r="A97" s="9" t="s">
        <v>31</v>
      </c>
      <c r="B97" s="9" t="str">
        <f t="shared" si="7"/>
        <v>Electrical Equipment, Appliances &amp; Components</v>
      </c>
      <c r="C97" s="9">
        <v>-2</v>
      </c>
    </row>
    <row r="98" spans="1:3" x14ac:dyDescent="0.25">
      <c r="A98" s="9" t="s">
        <v>15</v>
      </c>
      <c r="B98" s="9" t="str">
        <f t="shared" si="7"/>
        <v>Plastics &amp; Rubber Products</v>
      </c>
      <c r="C98" s="9">
        <v>-1</v>
      </c>
    </row>
  </sheetData>
  <mergeCells count="6">
    <mergeCell ref="A83:C83"/>
    <mergeCell ref="A1:C1"/>
    <mergeCell ref="A20:C20"/>
    <mergeCell ref="A37:C37"/>
    <mergeCell ref="A55:C55"/>
    <mergeCell ref="A71:C71"/>
  </mergeCell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05"/>
  <sheetViews>
    <sheetView topLeftCell="A73" zoomScale="85" zoomScaleNormal="85" workbookViewId="0">
      <selection activeCell="A90" sqref="A90"/>
    </sheetView>
  </sheetViews>
  <sheetFormatPr defaultRowHeight="15" x14ac:dyDescent="0.25"/>
  <cols>
    <col min="1" max="2" width="44.5703125" bestFit="1" customWidth="1"/>
    <col min="6" max="7" width="44.5703125" bestFit="1" customWidth="1"/>
    <col min="8" max="8" width="166.28515625" customWidth="1"/>
    <col min="12" max="12" width="31.28515625" customWidth="1"/>
    <col min="13" max="13" width="34.5703125" customWidth="1"/>
  </cols>
  <sheetData>
    <row r="1" spans="1:13" x14ac:dyDescent="0.25">
      <c r="A1" s="187" t="s">
        <v>481</v>
      </c>
      <c r="B1" s="187"/>
      <c r="C1" s="187"/>
      <c r="F1" s="187" t="s">
        <v>459</v>
      </c>
      <c r="G1" s="187"/>
      <c r="H1" s="187"/>
    </row>
    <row r="2" spans="1:13" x14ac:dyDescent="0.25">
      <c r="A2" t="s">
        <v>4</v>
      </c>
      <c r="B2" t="str">
        <f>TRIM(A2)</f>
        <v>Nonmetallic Mineral Products</v>
      </c>
      <c r="C2">
        <v>7</v>
      </c>
      <c r="F2" t="s">
        <v>1</v>
      </c>
      <c r="G2" t="str">
        <f>TRIM(F2)</f>
        <v>Textile Mills</v>
      </c>
      <c r="H2" t="e">
        <f>VLOOKUP(G2,$K$2:$L$11,2,0)</f>
        <v>#N/A</v>
      </c>
      <c r="K2" t="str">
        <f t="shared" ref="K2:K11" si="0">TRIM(M2)</f>
        <v>Chemical Products</v>
      </c>
      <c r="L2" t="s">
        <v>572</v>
      </c>
      <c r="M2" t="s">
        <v>36</v>
      </c>
    </row>
    <row r="3" spans="1:13" x14ac:dyDescent="0.25">
      <c r="A3" t="s">
        <v>26</v>
      </c>
      <c r="B3" t="str">
        <f t="shared" ref="B3:B19" si="1">TRIM(A3)</f>
        <v>Furniture &amp; Related Products</v>
      </c>
      <c r="C3">
        <v>6</v>
      </c>
      <c r="F3" t="s">
        <v>2</v>
      </c>
      <c r="G3" t="str">
        <f t="shared" ref="G3:G19" si="2">TRIM(F3)</f>
        <v>Miscellaneous Manufacturing</v>
      </c>
      <c r="H3" t="e">
        <f t="shared" ref="H3:H19" si="3">VLOOKUP(G3,$K$2:$L$11,2,0)</f>
        <v>#N/A</v>
      </c>
      <c r="K3" t="str">
        <f t="shared" si="0"/>
        <v>Computer &amp; Electronic Products</v>
      </c>
      <c r="L3" t="s">
        <v>573</v>
      </c>
      <c r="M3" t="s">
        <v>34</v>
      </c>
    </row>
    <row r="4" spans="1:13" x14ac:dyDescent="0.25">
      <c r="A4" t="s">
        <v>39</v>
      </c>
      <c r="B4" t="str">
        <f t="shared" si="1"/>
        <v>Textile Mills</v>
      </c>
      <c r="C4">
        <v>5</v>
      </c>
      <c r="F4" t="s">
        <v>3</v>
      </c>
      <c r="G4" t="str">
        <f t="shared" si="2"/>
        <v>Food, Beverage &amp; Tobacco Products</v>
      </c>
      <c r="H4" t="str">
        <f t="shared" si="3"/>
        <v>Good growing conditions for this year's corn and soybean crop has the protein market anticipating large supplies and lower cost of goods for 2017.</v>
      </c>
      <c r="K4" t="str">
        <f t="shared" si="0"/>
        <v>Primary Metals</v>
      </c>
      <c r="L4" t="s">
        <v>574</v>
      </c>
      <c r="M4" t="s">
        <v>29</v>
      </c>
    </row>
    <row r="5" spans="1:13" x14ac:dyDescent="0.25">
      <c r="A5" t="s">
        <v>30</v>
      </c>
      <c r="B5" t="str">
        <f t="shared" si="1"/>
        <v>Food, Beverage &amp; Tobacco Products</v>
      </c>
      <c r="C5">
        <v>4</v>
      </c>
      <c r="F5" t="s">
        <v>4</v>
      </c>
      <c r="G5" t="str">
        <f t="shared" si="2"/>
        <v>Nonmetallic Mineral Products</v>
      </c>
      <c r="H5" t="e">
        <f t="shared" si="3"/>
        <v>#N/A</v>
      </c>
      <c r="K5" t="str">
        <f t="shared" si="0"/>
        <v>Fabricated Metal Products</v>
      </c>
      <c r="L5" t="s">
        <v>575</v>
      </c>
      <c r="M5" t="s">
        <v>37</v>
      </c>
    </row>
    <row r="6" spans="1:13" x14ac:dyDescent="0.25">
      <c r="A6" t="s">
        <v>34</v>
      </c>
      <c r="B6" t="str">
        <f t="shared" si="1"/>
        <v>Computer &amp; Electronic Products</v>
      </c>
      <c r="C6">
        <v>3</v>
      </c>
      <c r="F6" t="s">
        <v>5</v>
      </c>
      <c r="G6" t="str">
        <f t="shared" si="2"/>
        <v>Computer &amp; Electronic Products</v>
      </c>
      <c r="H6" t="str">
        <f t="shared" si="3"/>
        <v>Negotiating prices down on all metals.</v>
      </c>
      <c r="K6" t="str">
        <f t="shared" si="0"/>
        <v>Food, Beverage &amp; Tobacco Products</v>
      </c>
      <c r="L6" t="s">
        <v>576</v>
      </c>
      <c r="M6" t="s">
        <v>30</v>
      </c>
    </row>
    <row r="7" spans="1:13" x14ac:dyDescent="0.25">
      <c r="A7" t="s">
        <v>33</v>
      </c>
      <c r="B7" t="str">
        <f t="shared" si="1"/>
        <v>Miscellaneous Manufacturing</v>
      </c>
      <c r="C7">
        <v>2</v>
      </c>
      <c r="F7" t="s">
        <v>6</v>
      </c>
      <c r="G7" t="str">
        <f t="shared" si="2"/>
        <v>Furniture &amp; Related Products</v>
      </c>
      <c r="H7" t="str">
        <f t="shared" si="3"/>
        <v>Furniture sales are increasing.</v>
      </c>
      <c r="K7" t="str">
        <f t="shared" si="0"/>
        <v>Machinery</v>
      </c>
      <c r="L7" t="s">
        <v>577</v>
      </c>
      <c r="M7" t="s">
        <v>28</v>
      </c>
    </row>
    <row r="8" spans="1:13" x14ac:dyDescent="0.25">
      <c r="A8" t="s">
        <v>7</v>
      </c>
      <c r="B8" t="str">
        <f t="shared" si="1"/>
        <v>Paper Products</v>
      </c>
      <c r="C8">
        <v>1</v>
      </c>
      <c r="F8" t="s">
        <v>7</v>
      </c>
      <c r="G8" t="str">
        <f t="shared" si="2"/>
        <v>Paper Products</v>
      </c>
      <c r="H8" t="e">
        <f t="shared" si="3"/>
        <v>#N/A</v>
      </c>
      <c r="K8" t="str">
        <f t="shared" si="0"/>
        <v>Furniture &amp; Related Products</v>
      </c>
      <c r="L8" t="s">
        <v>578</v>
      </c>
      <c r="M8" t="s">
        <v>26</v>
      </c>
    </row>
    <row r="9" spans="1:13" x14ac:dyDescent="0.25">
      <c r="A9" t="s">
        <v>8</v>
      </c>
      <c r="B9" t="str">
        <f t="shared" si="1"/>
        <v>Printing &amp; Related Support Activities</v>
      </c>
      <c r="C9">
        <v>-11</v>
      </c>
      <c r="F9" t="s">
        <v>8</v>
      </c>
      <c r="G9" t="str">
        <f t="shared" si="2"/>
        <v>Printing &amp; Related Support Activities</v>
      </c>
      <c r="H9" t="e">
        <f t="shared" si="3"/>
        <v>#N/A</v>
      </c>
      <c r="K9" t="str">
        <f t="shared" si="0"/>
        <v>Transportation Equipment</v>
      </c>
      <c r="L9" t="s">
        <v>579</v>
      </c>
      <c r="M9" t="s">
        <v>35</v>
      </c>
    </row>
    <row r="10" spans="1:13" x14ac:dyDescent="0.25">
      <c r="A10" t="s">
        <v>38</v>
      </c>
      <c r="B10" t="str">
        <f t="shared" si="1"/>
        <v>Petroleum &amp; Coal Products</v>
      </c>
      <c r="C10">
        <v>-10</v>
      </c>
      <c r="F10" t="s">
        <v>9</v>
      </c>
      <c r="G10" t="str">
        <f t="shared" si="2"/>
        <v>Petroleum &amp; Coal Products</v>
      </c>
      <c r="H10" t="str">
        <f t="shared" si="3"/>
        <v>Oil prices have increased with respect to the first quarter but they remain at low levels affecting our revenue and purchasing power.</v>
      </c>
      <c r="K10" t="str">
        <f t="shared" si="0"/>
        <v>Plastics &amp; Rubber Products</v>
      </c>
      <c r="L10" t="s">
        <v>580</v>
      </c>
      <c r="M10" t="s">
        <v>27</v>
      </c>
    </row>
    <row r="11" spans="1:13" x14ac:dyDescent="0.25">
      <c r="A11" t="s">
        <v>45</v>
      </c>
      <c r="B11" t="str">
        <f t="shared" si="1"/>
        <v>Wood Products</v>
      </c>
      <c r="C11">
        <v>-9</v>
      </c>
      <c r="F11" t="s">
        <v>10</v>
      </c>
      <c r="G11" t="str">
        <f t="shared" si="2"/>
        <v>Chemical Products</v>
      </c>
      <c r="H11" t="str">
        <f t="shared" si="3"/>
        <v>Domestic and international sales moving up slightly.</v>
      </c>
      <c r="K11" t="str">
        <f t="shared" si="0"/>
        <v>Petroleum &amp; Coal Products</v>
      </c>
      <c r="L11" t="s">
        <v>581</v>
      </c>
      <c r="M11" t="s">
        <v>38</v>
      </c>
    </row>
    <row r="12" spans="1:13" x14ac:dyDescent="0.25">
      <c r="A12" t="s">
        <v>49</v>
      </c>
      <c r="B12" t="str">
        <f t="shared" si="1"/>
        <v>Apparel, Leather &amp; Allied Products</v>
      </c>
      <c r="C12">
        <v>-8</v>
      </c>
      <c r="F12" t="s">
        <v>11</v>
      </c>
      <c r="G12" t="str">
        <f t="shared" si="2"/>
        <v>Machinery</v>
      </c>
      <c r="H12" t="str">
        <f t="shared" si="3"/>
        <v>General business conditions are slowly improving with increased sales and sales leads.</v>
      </c>
    </row>
    <row r="13" spans="1:13" x14ac:dyDescent="0.25">
      <c r="A13" t="s">
        <v>35</v>
      </c>
      <c r="B13" t="str">
        <f t="shared" si="1"/>
        <v>Transportation Equipment</v>
      </c>
      <c r="C13">
        <v>-7</v>
      </c>
      <c r="F13" t="s">
        <v>12</v>
      </c>
      <c r="G13" t="str">
        <f t="shared" si="2"/>
        <v>Fabricated Metal Products</v>
      </c>
      <c r="H13" t="str">
        <f t="shared" si="3"/>
        <v>Sales on the increase and positive outlook for the remainder of 2016.</v>
      </c>
    </row>
    <row r="14" spans="1:13" x14ac:dyDescent="0.25">
      <c r="A14" t="s">
        <v>28</v>
      </c>
      <c r="B14" t="str">
        <f t="shared" si="1"/>
        <v>Machinery</v>
      </c>
      <c r="C14">
        <v>-6</v>
      </c>
      <c r="F14" t="s">
        <v>13</v>
      </c>
      <c r="G14" t="str">
        <f t="shared" si="2"/>
        <v>Electrical Equipment, Appliances &amp; Components</v>
      </c>
      <c r="H14" t="e">
        <f t="shared" si="3"/>
        <v>#N/A</v>
      </c>
    </row>
    <row r="15" spans="1:13" x14ac:dyDescent="0.25">
      <c r="A15" t="s">
        <v>27</v>
      </c>
      <c r="B15" t="str">
        <f t="shared" si="1"/>
        <v>Plastics &amp; Rubber Products</v>
      </c>
      <c r="C15">
        <v>-5</v>
      </c>
      <c r="F15" t="s">
        <v>14</v>
      </c>
      <c r="G15" t="str">
        <f t="shared" si="2"/>
        <v>Transportation Equipment</v>
      </c>
      <c r="H15" t="str">
        <f t="shared" si="3"/>
        <v>Some concern about fallout from the Hanjin Shipping bankruptcy. Spending time tracking containers — alternatives. Also, predicated on the impact to worldwide rates, there is some concern around both capacity and ocean rates in the near — to midterm future.</v>
      </c>
    </row>
    <row r="16" spans="1:13" x14ac:dyDescent="0.25">
      <c r="A16" t="s">
        <v>29</v>
      </c>
      <c r="B16" t="str">
        <f t="shared" si="1"/>
        <v>Primary Metals</v>
      </c>
      <c r="C16">
        <v>-4</v>
      </c>
      <c r="F16" t="s">
        <v>15</v>
      </c>
      <c r="G16" t="str">
        <f t="shared" si="2"/>
        <v>Plastics &amp; Rubber Products</v>
      </c>
      <c r="H16" t="str">
        <f t="shared" si="3"/>
        <v>Demand increase after previous lackluster month. Some pre-buying activity underway by customers in advance of expected price increases.</v>
      </c>
    </row>
    <row r="17" spans="1:8" x14ac:dyDescent="0.25">
      <c r="A17" t="s">
        <v>37</v>
      </c>
      <c r="B17" t="str">
        <f t="shared" si="1"/>
        <v>Fabricated Metal Products</v>
      </c>
      <c r="C17">
        <v>-3</v>
      </c>
      <c r="F17" t="s">
        <v>16</v>
      </c>
      <c r="G17" t="str">
        <f t="shared" si="2"/>
        <v>Primary Metals</v>
      </c>
      <c r="H17" t="str">
        <f t="shared" si="3"/>
        <v>Business is still strong, but we are seeing some pushouts from certain consumer market products.</v>
      </c>
    </row>
    <row r="18" spans="1:8" x14ac:dyDescent="0.25">
      <c r="A18" t="s">
        <v>36</v>
      </c>
      <c r="B18" t="str">
        <f t="shared" si="1"/>
        <v>Chemical Products</v>
      </c>
      <c r="C18">
        <v>-2</v>
      </c>
      <c r="F18" t="s">
        <v>17</v>
      </c>
      <c r="G18" t="str">
        <f t="shared" si="2"/>
        <v>Apparel, Leather &amp; Allied Products</v>
      </c>
      <c r="H18" t="e">
        <f t="shared" si="3"/>
        <v>#N/A</v>
      </c>
    </row>
    <row r="19" spans="1:8" x14ac:dyDescent="0.25">
      <c r="A19" t="s">
        <v>13</v>
      </c>
      <c r="B19" t="str">
        <f t="shared" si="1"/>
        <v>Electrical Equipment, Appliances &amp; Components</v>
      </c>
      <c r="C19">
        <v>-1</v>
      </c>
      <c r="F19" t="s">
        <v>18</v>
      </c>
      <c r="G19" t="str">
        <f t="shared" si="2"/>
        <v>Wood Products</v>
      </c>
      <c r="H19" t="e">
        <f t="shared" si="3"/>
        <v>#N/A</v>
      </c>
    </row>
    <row r="21" spans="1:8" x14ac:dyDescent="0.25">
      <c r="A21" s="187" t="s">
        <v>99</v>
      </c>
      <c r="B21" s="187"/>
      <c r="C21" s="187"/>
    </row>
    <row r="22" spans="1:8" x14ac:dyDescent="0.25">
      <c r="A22" t="s">
        <v>18</v>
      </c>
      <c r="B22" t="str">
        <f>TRIM(A22)</f>
        <v>Wood Products</v>
      </c>
      <c r="C22">
        <v>9</v>
      </c>
    </row>
    <row r="23" spans="1:8" x14ac:dyDescent="0.25">
      <c r="A23" t="s">
        <v>30</v>
      </c>
      <c r="B23" t="str">
        <f t="shared" ref="B23:B36" si="4">TRIM(A23)</f>
        <v>Food, Beverage &amp; Tobacco Products</v>
      </c>
      <c r="C23">
        <v>8</v>
      </c>
    </row>
    <row r="24" spans="1:8" x14ac:dyDescent="0.25">
      <c r="A24" t="s">
        <v>33</v>
      </c>
      <c r="B24" t="str">
        <f t="shared" si="4"/>
        <v>Miscellaneous Manufacturing</v>
      </c>
      <c r="C24">
        <v>7</v>
      </c>
    </row>
    <row r="25" spans="1:8" x14ac:dyDescent="0.25">
      <c r="A25" t="s">
        <v>40</v>
      </c>
      <c r="B25" t="str">
        <f t="shared" si="4"/>
        <v>Nonmetallic Mineral Products</v>
      </c>
      <c r="C25">
        <v>6</v>
      </c>
    </row>
    <row r="26" spans="1:8" x14ac:dyDescent="0.25">
      <c r="A26" t="s">
        <v>34</v>
      </c>
      <c r="B26" t="str">
        <f t="shared" si="4"/>
        <v>Computer &amp; Electronic Products</v>
      </c>
      <c r="C26">
        <v>5</v>
      </c>
    </row>
    <row r="27" spans="1:8" x14ac:dyDescent="0.25">
      <c r="A27" t="s">
        <v>26</v>
      </c>
      <c r="B27" t="str">
        <f t="shared" si="4"/>
        <v>Furniture &amp; Related Products</v>
      </c>
      <c r="C27">
        <v>4</v>
      </c>
    </row>
    <row r="28" spans="1:8" x14ac:dyDescent="0.25">
      <c r="A28" t="s">
        <v>37</v>
      </c>
      <c r="B28" t="str">
        <f t="shared" si="4"/>
        <v>Fabricated Metal Products</v>
      </c>
      <c r="C28">
        <v>3</v>
      </c>
    </row>
    <row r="29" spans="1:8" x14ac:dyDescent="0.25">
      <c r="A29" t="s">
        <v>32</v>
      </c>
      <c r="B29" t="str">
        <f t="shared" si="4"/>
        <v>Paper Products</v>
      </c>
      <c r="C29">
        <v>2</v>
      </c>
    </row>
    <row r="30" spans="1:8" x14ac:dyDescent="0.25">
      <c r="A30" t="s">
        <v>11</v>
      </c>
      <c r="B30" t="str">
        <f t="shared" si="4"/>
        <v>Machinery</v>
      </c>
      <c r="C30">
        <v>1</v>
      </c>
    </row>
    <row r="31" spans="1:8" x14ac:dyDescent="0.25">
      <c r="A31" t="s">
        <v>17</v>
      </c>
      <c r="B31" t="str">
        <f t="shared" si="4"/>
        <v>Apparel, Leather &amp; Allied Products</v>
      </c>
      <c r="C31">
        <v>-6</v>
      </c>
    </row>
    <row r="32" spans="1:8" x14ac:dyDescent="0.25">
      <c r="A32" t="s">
        <v>41</v>
      </c>
      <c r="B32" t="str">
        <f t="shared" si="4"/>
        <v>Printing &amp; Related Support Activities</v>
      </c>
      <c r="C32">
        <v>-5</v>
      </c>
    </row>
    <row r="33" spans="1:3" x14ac:dyDescent="0.25">
      <c r="A33" t="s">
        <v>35</v>
      </c>
      <c r="B33" t="str">
        <f t="shared" si="4"/>
        <v>Transportation Equipment</v>
      </c>
      <c r="C33">
        <v>-4</v>
      </c>
    </row>
    <row r="34" spans="1:3" x14ac:dyDescent="0.25">
      <c r="A34" t="s">
        <v>31</v>
      </c>
      <c r="B34" t="str">
        <f t="shared" si="4"/>
        <v>Electrical Equipment, Appliances &amp; Components</v>
      </c>
      <c r="C34">
        <v>-3</v>
      </c>
    </row>
    <row r="35" spans="1:3" x14ac:dyDescent="0.25">
      <c r="A35" t="s">
        <v>36</v>
      </c>
      <c r="B35" t="str">
        <f t="shared" si="4"/>
        <v>Chemical Products</v>
      </c>
      <c r="C35">
        <v>-2</v>
      </c>
    </row>
    <row r="36" spans="1:3" x14ac:dyDescent="0.25">
      <c r="A36" t="s">
        <v>39</v>
      </c>
      <c r="B36" t="str">
        <f t="shared" si="4"/>
        <v>Textile Mills</v>
      </c>
      <c r="C36">
        <v>-1</v>
      </c>
    </row>
    <row r="38" spans="1:3" x14ac:dyDescent="0.25">
      <c r="A38" s="187" t="s">
        <v>91</v>
      </c>
      <c r="B38" s="187"/>
      <c r="C38" s="187"/>
    </row>
    <row r="39" spans="1:3" x14ac:dyDescent="0.25">
      <c r="A39" t="s">
        <v>2</v>
      </c>
      <c r="B39" t="str">
        <f>TRIM(A39)</f>
        <v>Miscellaneous Manufacturing</v>
      </c>
      <c r="C39">
        <v>10</v>
      </c>
    </row>
    <row r="40" spans="1:3" x14ac:dyDescent="0.25">
      <c r="A40" t="s">
        <v>40</v>
      </c>
      <c r="B40" t="str">
        <f t="shared" ref="B40:B56" si="5">TRIM(A40)</f>
        <v>Nonmetallic Mineral Products</v>
      </c>
      <c r="C40">
        <v>9</v>
      </c>
    </row>
    <row r="41" spans="1:3" x14ac:dyDescent="0.25">
      <c r="A41" t="s">
        <v>34</v>
      </c>
      <c r="B41" t="str">
        <f t="shared" si="5"/>
        <v>Computer &amp; Electronic Products</v>
      </c>
      <c r="C41">
        <v>8</v>
      </c>
    </row>
    <row r="42" spans="1:3" x14ac:dyDescent="0.25">
      <c r="A42" t="s">
        <v>26</v>
      </c>
      <c r="B42" t="str">
        <f t="shared" si="5"/>
        <v>Furniture &amp; Related Products</v>
      </c>
      <c r="C42">
        <v>7</v>
      </c>
    </row>
    <row r="43" spans="1:3" x14ac:dyDescent="0.25">
      <c r="A43" t="s">
        <v>30</v>
      </c>
      <c r="B43" t="str">
        <f t="shared" si="5"/>
        <v>Food, Beverage &amp; Tobacco Products</v>
      </c>
      <c r="C43">
        <v>6</v>
      </c>
    </row>
    <row r="44" spans="1:3" x14ac:dyDescent="0.25">
      <c r="A44" t="s">
        <v>29</v>
      </c>
      <c r="B44" t="str">
        <f t="shared" si="5"/>
        <v>Primary Metals</v>
      </c>
      <c r="C44">
        <v>5</v>
      </c>
    </row>
    <row r="45" spans="1:3" x14ac:dyDescent="0.25">
      <c r="A45" t="s">
        <v>38</v>
      </c>
      <c r="B45" t="str">
        <f t="shared" si="5"/>
        <v>Petroleum &amp; Coal Products</v>
      </c>
      <c r="C45">
        <v>4</v>
      </c>
    </row>
    <row r="46" spans="1:3" x14ac:dyDescent="0.25">
      <c r="A46" t="s">
        <v>27</v>
      </c>
      <c r="B46" t="str">
        <f t="shared" si="5"/>
        <v>Plastics &amp; Rubber Products</v>
      </c>
      <c r="C46">
        <v>3</v>
      </c>
    </row>
    <row r="47" spans="1:3" x14ac:dyDescent="0.25">
      <c r="A47" t="s">
        <v>36</v>
      </c>
      <c r="B47" t="str">
        <f t="shared" si="5"/>
        <v>Chemical Products</v>
      </c>
      <c r="C47">
        <v>2</v>
      </c>
    </row>
    <row r="48" spans="1:3" x14ac:dyDescent="0.25">
      <c r="A48" t="s">
        <v>7</v>
      </c>
      <c r="B48" t="str">
        <f t="shared" si="5"/>
        <v>Paper Products</v>
      </c>
      <c r="C48">
        <v>1</v>
      </c>
    </row>
    <row r="49" spans="1:3" x14ac:dyDescent="0.25">
      <c r="A49" t="s">
        <v>18</v>
      </c>
      <c r="B49" t="str">
        <f t="shared" si="5"/>
        <v>Wood Products</v>
      </c>
      <c r="C49">
        <v>-8</v>
      </c>
    </row>
    <row r="50" spans="1:3" x14ac:dyDescent="0.25">
      <c r="A50" t="s">
        <v>49</v>
      </c>
      <c r="B50" t="str">
        <f t="shared" si="5"/>
        <v>Apparel, Leather &amp; Allied Products</v>
      </c>
      <c r="C50">
        <v>-7</v>
      </c>
    </row>
    <row r="51" spans="1:3" x14ac:dyDescent="0.25">
      <c r="A51" t="s">
        <v>41</v>
      </c>
      <c r="B51" t="str">
        <f t="shared" si="5"/>
        <v>Printing &amp; Related Support Activities</v>
      </c>
      <c r="C51">
        <v>-6</v>
      </c>
    </row>
    <row r="52" spans="1:3" x14ac:dyDescent="0.25">
      <c r="A52" t="s">
        <v>28</v>
      </c>
      <c r="B52" t="str">
        <f t="shared" si="5"/>
        <v>Machinery</v>
      </c>
      <c r="C52">
        <v>-5</v>
      </c>
    </row>
    <row r="53" spans="1:3" x14ac:dyDescent="0.25">
      <c r="A53" t="s">
        <v>37</v>
      </c>
      <c r="B53" t="str">
        <f t="shared" si="5"/>
        <v>Fabricated Metal Products</v>
      </c>
      <c r="C53">
        <v>-4</v>
      </c>
    </row>
    <row r="54" spans="1:3" x14ac:dyDescent="0.25">
      <c r="A54" t="s">
        <v>31</v>
      </c>
      <c r="B54" t="str">
        <f t="shared" si="5"/>
        <v>Electrical Equipment, Appliances &amp; Components</v>
      </c>
      <c r="C54">
        <v>-3</v>
      </c>
    </row>
    <row r="55" spans="1:3" x14ac:dyDescent="0.25">
      <c r="A55" t="s">
        <v>35</v>
      </c>
      <c r="B55" t="str">
        <f t="shared" si="5"/>
        <v>Transportation Equipment</v>
      </c>
      <c r="C55">
        <v>-2</v>
      </c>
    </row>
    <row r="56" spans="1:3" x14ac:dyDescent="0.25">
      <c r="A56" t="s">
        <v>1</v>
      </c>
      <c r="B56" t="str">
        <f t="shared" si="5"/>
        <v>Textile Mills</v>
      </c>
      <c r="C56">
        <v>-1</v>
      </c>
    </row>
    <row r="58" spans="1:3" x14ac:dyDescent="0.25">
      <c r="A58" s="187" t="s">
        <v>92</v>
      </c>
      <c r="B58" s="187"/>
      <c r="C58" s="187"/>
    </row>
    <row r="59" spans="1:3" x14ac:dyDescent="0.25">
      <c r="A59" t="s">
        <v>1</v>
      </c>
      <c r="B59" t="str">
        <f>TRIM(A59)</f>
        <v>Textile Mills</v>
      </c>
      <c r="C59">
        <v>7</v>
      </c>
    </row>
    <row r="60" spans="1:3" x14ac:dyDescent="0.25">
      <c r="A60" t="s">
        <v>40</v>
      </c>
      <c r="B60" t="str">
        <f t="shared" ref="B60:B73" si="6">TRIM(A60)</f>
        <v>Nonmetallic Mineral Products</v>
      </c>
      <c r="C60">
        <v>6</v>
      </c>
    </row>
    <row r="61" spans="1:3" x14ac:dyDescent="0.25">
      <c r="A61" t="s">
        <v>31</v>
      </c>
      <c r="B61" t="str">
        <f t="shared" si="6"/>
        <v>Electrical Equipment, Appliances &amp; Components</v>
      </c>
      <c r="C61">
        <v>5</v>
      </c>
    </row>
    <row r="62" spans="1:3" x14ac:dyDescent="0.25">
      <c r="A62" t="s">
        <v>26</v>
      </c>
      <c r="B62" t="str">
        <f t="shared" si="6"/>
        <v>Furniture &amp; Related Products</v>
      </c>
      <c r="C62">
        <v>4</v>
      </c>
    </row>
    <row r="63" spans="1:3" x14ac:dyDescent="0.25">
      <c r="A63" t="s">
        <v>30</v>
      </c>
      <c r="B63" t="str">
        <f t="shared" si="6"/>
        <v>Food, Beverage &amp; Tobacco Products</v>
      </c>
      <c r="C63">
        <v>3</v>
      </c>
    </row>
    <row r="64" spans="1:3" x14ac:dyDescent="0.25">
      <c r="A64" t="s">
        <v>32</v>
      </c>
      <c r="B64" t="str">
        <f t="shared" si="6"/>
        <v>Paper Products</v>
      </c>
      <c r="C64">
        <v>2</v>
      </c>
    </row>
    <row r="65" spans="1:3" x14ac:dyDescent="0.25">
      <c r="A65" t="s">
        <v>5</v>
      </c>
      <c r="B65" t="str">
        <f t="shared" si="6"/>
        <v>Computer &amp; Electronic Products</v>
      </c>
      <c r="C65">
        <v>1</v>
      </c>
    </row>
    <row r="66" spans="1:3" x14ac:dyDescent="0.25">
      <c r="A66" t="s">
        <v>9</v>
      </c>
      <c r="B66" t="str">
        <f t="shared" si="6"/>
        <v>Petroleum &amp; Coal Products</v>
      </c>
      <c r="C66">
        <v>-8</v>
      </c>
    </row>
    <row r="67" spans="1:3" x14ac:dyDescent="0.25">
      <c r="A67" t="s">
        <v>35</v>
      </c>
      <c r="B67" t="str">
        <f t="shared" si="6"/>
        <v>Transportation Equipment</v>
      </c>
      <c r="C67">
        <v>-7</v>
      </c>
    </row>
    <row r="68" spans="1:3" x14ac:dyDescent="0.25">
      <c r="A68" t="s">
        <v>29</v>
      </c>
      <c r="B68" t="str">
        <f t="shared" si="6"/>
        <v>Primary Metals</v>
      </c>
      <c r="C68">
        <v>-6</v>
      </c>
    </row>
    <row r="69" spans="1:3" x14ac:dyDescent="0.25">
      <c r="A69" t="s">
        <v>37</v>
      </c>
      <c r="B69" t="str">
        <f t="shared" si="6"/>
        <v>Fabricated Metal Products</v>
      </c>
      <c r="C69">
        <v>-5</v>
      </c>
    </row>
    <row r="70" spans="1:3" x14ac:dyDescent="0.25">
      <c r="A70" t="s">
        <v>27</v>
      </c>
      <c r="B70" t="str">
        <f t="shared" si="6"/>
        <v>Plastics &amp; Rubber Products</v>
      </c>
      <c r="C70">
        <v>-4</v>
      </c>
    </row>
    <row r="71" spans="1:3" x14ac:dyDescent="0.25">
      <c r="A71" t="s">
        <v>36</v>
      </c>
      <c r="B71" t="str">
        <f t="shared" si="6"/>
        <v>Chemical Products</v>
      </c>
      <c r="C71">
        <v>-3</v>
      </c>
    </row>
    <row r="72" spans="1:3" x14ac:dyDescent="0.25">
      <c r="A72" t="s">
        <v>28</v>
      </c>
      <c r="B72" t="str">
        <f t="shared" si="6"/>
        <v>Machinery</v>
      </c>
      <c r="C72">
        <v>-2</v>
      </c>
    </row>
    <row r="73" spans="1:3" x14ac:dyDescent="0.25">
      <c r="A73" t="s">
        <v>8</v>
      </c>
      <c r="B73" t="str">
        <f t="shared" si="6"/>
        <v>Printing &amp; Related Support Activities</v>
      </c>
      <c r="C73">
        <v>-1</v>
      </c>
    </row>
    <row r="75" spans="1:3" x14ac:dyDescent="0.25">
      <c r="A75" s="187" t="s">
        <v>94</v>
      </c>
      <c r="B75" s="187"/>
      <c r="C75" s="187"/>
    </row>
    <row r="76" spans="1:3" x14ac:dyDescent="0.25">
      <c r="A76" t="s">
        <v>4</v>
      </c>
      <c r="B76" t="str">
        <f>TRIM(A76)</f>
        <v>Nonmetallic Mineral Products</v>
      </c>
      <c r="C76">
        <v>-7</v>
      </c>
    </row>
    <row r="77" spans="1:3" x14ac:dyDescent="0.25">
      <c r="A77" t="s">
        <v>26</v>
      </c>
      <c r="B77" t="str">
        <f t="shared" ref="B77:B86" si="7">TRIM(A77)</f>
        <v>Furniture &amp; Related Products</v>
      </c>
      <c r="C77">
        <v>-6</v>
      </c>
    </row>
    <row r="78" spans="1:3" x14ac:dyDescent="0.25">
      <c r="A78" t="s">
        <v>32</v>
      </c>
      <c r="B78" t="str">
        <f t="shared" si="7"/>
        <v>Paper Products</v>
      </c>
      <c r="C78">
        <v>-5</v>
      </c>
    </row>
    <row r="79" spans="1:3" x14ac:dyDescent="0.25">
      <c r="A79" t="s">
        <v>28</v>
      </c>
      <c r="B79" t="str">
        <f t="shared" si="7"/>
        <v>Machinery</v>
      </c>
      <c r="C79">
        <v>-4</v>
      </c>
    </row>
    <row r="80" spans="1:3" x14ac:dyDescent="0.25">
      <c r="A80" t="s">
        <v>30</v>
      </c>
      <c r="B80" t="str">
        <f t="shared" si="7"/>
        <v>Food, Beverage &amp; Tobacco Products</v>
      </c>
      <c r="C80">
        <v>-3</v>
      </c>
    </row>
    <row r="81" spans="1:3" x14ac:dyDescent="0.25">
      <c r="A81" t="s">
        <v>36</v>
      </c>
      <c r="B81" t="str">
        <f t="shared" si="7"/>
        <v>Chemical Products</v>
      </c>
      <c r="C81">
        <v>-2</v>
      </c>
    </row>
    <row r="82" spans="1:3" x14ac:dyDescent="0.25">
      <c r="A82" t="s">
        <v>16</v>
      </c>
      <c r="B82" t="str">
        <f t="shared" si="7"/>
        <v>Primary Metals</v>
      </c>
      <c r="C82">
        <v>-1</v>
      </c>
    </row>
    <row r="83" spans="1:3" x14ac:dyDescent="0.25">
      <c r="A83" t="s">
        <v>9</v>
      </c>
      <c r="B83" t="str">
        <f t="shared" si="7"/>
        <v>Petroleum &amp; Coal Products</v>
      </c>
      <c r="C83">
        <v>4</v>
      </c>
    </row>
    <row r="84" spans="1:3" x14ac:dyDescent="0.25">
      <c r="A84" t="s">
        <v>37</v>
      </c>
      <c r="B84" t="str">
        <f t="shared" si="7"/>
        <v>Fabricated Metal Products</v>
      </c>
      <c r="C84">
        <v>3</v>
      </c>
    </row>
    <row r="85" spans="1:3" x14ac:dyDescent="0.25">
      <c r="A85" t="s">
        <v>27</v>
      </c>
      <c r="B85" t="str">
        <f t="shared" si="7"/>
        <v>Plastics &amp; Rubber Products</v>
      </c>
      <c r="C85">
        <v>2</v>
      </c>
    </row>
    <row r="86" spans="1:3" x14ac:dyDescent="0.25">
      <c r="A86" t="s">
        <v>5</v>
      </c>
      <c r="B86" t="str">
        <f t="shared" si="7"/>
        <v>Computer &amp; Electronic Products</v>
      </c>
      <c r="C86">
        <v>1</v>
      </c>
    </row>
    <row r="88" spans="1:3" x14ac:dyDescent="0.25">
      <c r="A88" s="187" t="s">
        <v>95</v>
      </c>
      <c r="B88" s="187"/>
      <c r="C88" s="187"/>
    </row>
    <row r="89" spans="1:3" x14ac:dyDescent="0.25">
      <c r="A89" t="s">
        <v>17</v>
      </c>
      <c r="B89" t="str">
        <f>TRIM(A89)</f>
        <v>Apparel, Leather &amp; Allied Products</v>
      </c>
      <c r="C89">
        <v>8</v>
      </c>
    </row>
    <row r="90" spans="1:3" x14ac:dyDescent="0.25">
      <c r="A90" t="s">
        <v>39</v>
      </c>
      <c r="B90" t="str">
        <f t="shared" ref="B90:B105" si="8">TRIM(A90)</f>
        <v>Textile Mills</v>
      </c>
      <c r="C90">
        <v>7</v>
      </c>
    </row>
    <row r="91" spans="1:3" x14ac:dyDescent="0.25">
      <c r="A91" t="s">
        <v>34</v>
      </c>
      <c r="B91" t="str">
        <f t="shared" si="8"/>
        <v>Computer &amp; Electronic Products</v>
      </c>
      <c r="C91">
        <v>6</v>
      </c>
    </row>
    <row r="92" spans="1:3" x14ac:dyDescent="0.25">
      <c r="A92" t="s">
        <v>26</v>
      </c>
      <c r="B92" t="str">
        <f t="shared" si="8"/>
        <v>Furniture &amp; Related Products</v>
      </c>
      <c r="C92">
        <v>5</v>
      </c>
    </row>
    <row r="93" spans="1:3" x14ac:dyDescent="0.25">
      <c r="A93" t="s">
        <v>37</v>
      </c>
      <c r="B93" t="str">
        <f t="shared" si="8"/>
        <v>Fabricated Metal Products</v>
      </c>
      <c r="C93">
        <v>4</v>
      </c>
    </row>
    <row r="94" spans="1:3" x14ac:dyDescent="0.25">
      <c r="A94" t="s">
        <v>35</v>
      </c>
      <c r="B94" t="str">
        <f t="shared" si="8"/>
        <v>Transportation Equipment</v>
      </c>
      <c r="C94">
        <v>3</v>
      </c>
    </row>
    <row r="95" spans="1:3" x14ac:dyDescent="0.25">
      <c r="A95" t="s">
        <v>30</v>
      </c>
      <c r="B95" t="str">
        <f t="shared" si="8"/>
        <v>Food, Beverage &amp; Tobacco Products</v>
      </c>
      <c r="C95">
        <v>2</v>
      </c>
    </row>
    <row r="96" spans="1:3" x14ac:dyDescent="0.25">
      <c r="A96" t="s">
        <v>10</v>
      </c>
      <c r="B96" t="str">
        <f t="shared" si="8"/>
        <v>Chemical Products</v>
      </c>
      <c r="C96">
        <v>1</v>
      </c>
    </row>
    <row r="97" spans="1:3" x14ac:dyDescent="0.25">
      <c r="A97" t="s">
        <v>18</v>
      </c>
      <c r="B97" t="str">
        <f t="shared" si="8"/>
        <v>Wood Products</v>
      </c>
      <c r="C97">
        <v>-9</v>
      </c>
    </row>
    <row r="98" spans="1:3" x14ac:dyDescent="0.25">
      <c r="A98" t="s">
        <v>41</v>
      </c>
      <c r="B98" t="str">
        <f t="shared" si="8"/>
        <v>Printing &amp; Related Support Activities</v>
      </c>
      <c r="C98">
        <v>-8</v>
      </c>
    </row>
    <row r="99" spans="1:3" x14ac:dyDescent="0.25">
      <c r="A99" t="s">
        <v>33</v>
      </c>
      <c r="B99" t="str">
        <f t="shared" si="8"/>
        <v>Miscellaneous Manufacturing</v>
      </c>
      <c r="C99">
        <v>-7</v>
      </c>
    </row>
    <row r="100" spans="1:3" x14ac:dyDescent="0.25">
      <c r="A100" t="s">
        <v>28</v>
      </c>
      <c r="B100" t="str">
        <f t="shared" si="8"/>
        <v>Machinery</v>
      </c>
      <c r="C100">
        <v>-6</v>
      </c>
    </row>
    <row r="101" spans="1:3" x14ac:dyDescent="0.25">
      <c r="A101" t="s">
        <v>29</v>
      </c>
      <c r="B101" t="str">
        <f t="shared" si="8"/>
        <v>Primary Metals</v>
      </c>
      <c r="C101">
        <v>-5</v>
      </c>
    </row>
    <row r="102" spans="1:3" x14ac:dyDescent="0.25">
      <c r="A102" t="s">
        <v>27</v>
      </c>
      <c r="B102" t="str">
        <f t="shared" si="8"/>
        <v>Plastics &amp; Rubber Products</v>
      </c>
      <c r="C102">
        <v>-4</v>
      </c>
    </row>
    <row r="103" spans="1:3" x14ac:dyDescent="0.25">
      <c r="A103" t="s">
        <v>40</v>
      </c>
      <c r="B103" t="str">
        <f t="shared" si="8"/>
        <v>Nonmetallic Mineral Products</v>
      </c>
      <c r="C103">
        <v>-3</v>
      </c>
    </row>
    <row r="104" spans="1:3" x14ac:dyDescent="0.25">
      <c r="A104" t="s">
        <v>32</v>
      </c>
      <c r="B104" t="str">
        <f t="shared" si="8"/>
        <v>Paper Products</v>
      </c>
      <c r="C104">
        <v>-2</v>
      </c>
    </row>
    <row r="105" spans="1:3" x14ac:dyDescent="0.25">
      <c r="A105" t="s">
        <v>9</v>
      </c>
      <c r="B105" t="str">
        <f t="shared" si="8"/>
        <v>Petroleum &amp; Coal Products</v>
      </c>
      <c r="C105">
        <v>-1</v>
      </c>
    </row>
  </sheetData>
  <mergeCells count="7">
    <mergeCell ref="A88:C88"/>
    <mergeCell ref="A1:C1"/>
    <mergeCell ref="F1:H1"/>
    <mergeCell ref="A21:C21"/>
    <mergeCell ref="A38:C38"/>
    <mergeCell ref="A58:C58"/>
    <mergeCell ref="A75:C75"/>
  </mergeCells>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01"/>
  <sheetViews>
    <sheetView topLeftCell="A82" workbookViewId="0">
      <selection activeCell="B105" sqref="B105"/>
    </sheetView>
  </sheetViews>
  <sheetFormatPr defaultRowHeight="15" x14ac:dyDescent="0.25"/>
  <cols>
    <col min="1" max="1" width="45" bestFit="1" customWidth="1"/>
    <col min="2" max="2" width="44.5703125" bestFit="1" customWidth="1"/>
    <col min="5" max="6" width="44.5703125" bestFit="1" customWidth="1"/>
    <col min="7" max="7" width="110.5703125" bestFit="1" customWidth="1"/>
  </cols>
  <sheetData>
    <row r="1" spans="1:10" x14ac:dyDescent="0.25">
      <c r="A1" s="187" t="s">
        <v>481</v>
      </c>
      <c r="B1" s="187"/>
      <c r="C1" s="187"/>
      <c r="F1" s="187" t="s">
        <v>459</v>
      </c>
      <c r="G1" s="187"/>
    </row>
    <row r="2" spans="1:10" x14ac:dyDescent="0.25">
      <c r="A2" t="s">
        <v>1</v>
      </c>
      <c r="B2" t="str">
        <f>TRIM(A2)</f>
        <v>Textile Mills</v>
      </c>
      <c r="C2">
        <v>10</v>
      </c>
      <c r="E2" t="s">
        <v>1</v>
      </c>
      <c r="F2" t="str">
        <f>TRIM(E2)</f>
        <v>Textile Mills</v>
      </c>
      <c r="G2" t="e">
        <f>VLOOKUP("*"&amp;F2,$J$3:$J$12,1,0)</f>
        <v>#N/A</v>
      </c>
    </row>
    <row r="3" spans="1:10" x14ac:dyDescent="0.25">
      <c r="A3" t="s">
        <v>33</v>
      </c>
      <c r="B3" t="str">
        <f t="shared" ref="B3:B19" si="0">TRIM(A3)</f>
        <v>Miscellaneous Manufacturing</v>
      </c>
      <c r="C3">
        <v>9</v>
      </c>
      <c r="E3" t="s">
        <v>2</v>
      </c>
      <c r="F3" t="str">
        <f t="shared" ref="F3:F19" si="1">TRIM(E3)</f>
        <v>Miscellaneous Manufacturing</v>
      </c>
      <c r="G3" t="str">
        <f t="shared" ref="G3:G19" si="2">VLOOKUP("*"&amp;F3,$J$3:$J$12,1,0)</f>
        <v>"Ongoing strength seen in 2016 — it’s a good year." Miscellaneous Manufacturing</v>
      </c>
      <c r="J3" t="s">
        <v>582</v>
      </c>
    </row>
    <row r="4" spans="1:10" x14ac:dyDescent="0.25">
      <c r="A4" t="s">
        <v>30</v>
      </c>
      <c r="B4" t="str">
        <f t="shared" si="0"/>
        <v>Food, Beverage &amp; Tobacco Products</v>
      </c>
      <c r="C4">
        <v>8</v>
      </c>
      <c r="E4" t="s">
        <v>3</v>
      </c>
      <c r="F4" t="str">
        <f t="shared" si="1"/>
        <v>Food, Beverage &amp; Tobacco Products</v>
      </c>
      <c r="G4" t="str">
        <f t="shared" si="2"/>
        <v xml:space="preserve"> "Strong economy driving steady sales." Food, Beverage &amp; Tobacco Products</v>
      </c>
      <c r="J4" t="s">
        <v>583</v>
      </c>
    </row>
    <row r="5" spans="1:10" x14ac:dyDescent="0.25">
      <c r="A5" t="s">
        <v>40</v>
      </c>
      <c r="B5" t="str">
        <f t="shared" si="0"/>
        <v>Nonmetallic Mineral Products</v>
      </c>
      <c r="C5">
        <v>7</v>
      </c>
      <c r="E5" t="s">
        <v>4</v>
      </c>
      <c r="F5" t="str">
        <f t="shared" si="1"/>
        <v>Nonmetallic Mineral Products</v>
      </c>
      <c r="G5" t="e">
        <f t="shared" si="2"/>
        <v>#N/A</v>
      </c>
      <c r="J5" t="s">
        <v>584</v>
      </c>
    </row>
    <row r="6" spans="1:10" x14ac:dyDescent="0.25">
      <c r="A6" t="s">
        <v>34</v>
      </c>
      <c r="B6" t="str">
        <f t="shared" si="0"/>
        <v>Computer &amp; Electronic Products</v>
      </c>
      <c r="C6">
        <v>6</v>
      </c>
      <c r="E6" t="s">
        <v>5</v>
      </c>
      <c r="F6" t="str">
        <f t="shared" si="1"/>
        <v>Computer &amp; Electronic Products</v>
      </c>
      <c r="G6" t="str">
        <f t="shared" si="2"/>
        <v xml:space="preserve"> "Very favorable outlook in the market." Computer &amp; Electronic Products</v>
      </c>
      <c r="J6" t="s">
        <v>585</v>
      </c>
    </row>
    <row r="7" spans="1:10" x14ac:dyDescent="0.25">
      <c r="A7" t="s">
        <v>26</v>
      </c>
      <c r="B7" t="str">
        <f t="shared" si="0"/>
        <v>Furniture &amp; Related Products</v>
      </c>
      <c r="C7">
        <v>5</v>
      </c>
      <c r="E7" t="s">
        <v>6</v>
      </c>
      <c r="F7" t="str">
        <f t="shared" si="1"/>
        <v>Furniture &amp; Related Products</v>
      </c>
      <c r="G7" t="e">
        <f t="shared" si="2"/>
        <v>#N/A</v>
      </c>
      <c r="J7" t="s">
        <v>586</v>
      </c>
    </row>
    <row r="8" spans="1:10" x14ac:dyDescent="0.25">
      <c r="A8" t="s">
        <v>32</v>
      </c>
      <c r="B8" t="str">
        <f t="shared" si="0"/>
        <v>Paper Products</v>
      </c>
      <c r="C8">
        <v>4</v>
      </c>
      <c r="E8" t="s">
        <v>7</v>
      </c>
      <c r="F8" t="str">
        <f t="shared" si="1"/>
        <v>Paper Products</v>
      </c>
      <c r="G8" t="e">
        <f t="shared" si="2"/>
        <v>#N/A</v>
      </c>
      <c r="J8" t="s">
        <v>587</v>
      </c>
    </row>
    <row r="9" spans="1:10" x14ac:dyDescent="0.25">
      <c r="A9" t="s">
        <v>41</v>
      </c>
      <c r="B9" t="str">
        <f t="shared" si="0"/>
        <v>Printing &amp; Related Support Activities</v>
      </c>
      <c r="C9">
        <v>3</v>
      </c>
      <c r="E9" t="s">
        <v>8</v>
      </c>
      <c r="F9" t="str">
        <f t="shared" si="1"/>
        <v>Printing &amp; Related Support Activities</v>
      </c>
      <c r="G9" t="e">
        <f t="shared" si="2"/>
        <v>#N/A</v>
      </c>
      <c r="J9" t="s">
        <v>588</v>
      </c>
    </row>
    <row r="10" spans="1:10" x14ac:dyDescent="0.25">
      <c r="A10" t="s">
        <v>38</v>
      </c>
      <c r="B10" t="str">
        <f t="shared" si="0"/>
        <v>Petroleum &amp; Coal Products</v>
      </c>
      <c r="C10">
        <v>2</v>
      </c>
      <c r="E10" t="s">
        <v>9</v>
      </c>
      <c r="F10" t="str">
        <f t="shared" si="1"/>
        <v>Petroleum &amp; Coal Products</v>
      </c>
      <c r="G10" t="e">
        <f t="shared" si="2"/>
        <v>#N/A</v>
      </c>
      <c r="J10" t="s">
        <v>589</v>
      </c>
    </row>
    <row r="11" spans="1:10" x14ac:dyDescent="0.25">
      <c r="A11" t="s">
        <v>10</v>
      </c>
      <c r="B11" t="str">
        <f t="shared" si="0"/>
        <v>Chemical Products</v>
      </c>
      <c r="C11">
        <v>1</v>
      </c>
      <c r="E11" t="s">
        <v>10</v>
      </c>
      <c r="F11" t="str">
        <f t="shared" si="1"/>
        <v>Chemical Products</v>
      </c>
      <c r="G11" t="str">
        <f t="shared" si="2"/>
        <v>"Domestic business steady. Export business trending higher." Chemical Products</v>
      </c>
      <c r="J11" t="s">
        <v>590</v>
      </c>
    </row>
    <row r="12" spans="1:10" x14ac:dyDescent="0.25">
      <c r="A12" t="s">
        <v>18</v>
      </c>
      <c r="B12" t="str">
        <f t="shared" si="0"/>
        <v>Wood Products</v>
      </c>
      <c r="C12">
        <v>-8</v>
      </c>
      <c r="E12" t="s">
        <v>11</v>
      </c>
      <c r="F12" t="str">
        <f t="shared" si="1"/>
        <v>Machinery</v>
      </c>
      <c r="G12" t="str">
        <f t="shared" si="2"/>
        <v>"Due to the hurricane and other storms, our business is up significantly." Machinery</v>
      </c>
      <c r="J12" t="s">
        <v>591</v>
      </c>
    </row>
    <row r="13" spans="1:10" x14ac:dyDescent="0.25">
      <c r="A13" t="s">
        <v>49</v>
      </c>
      <c r="B13" t="str">
        <f t="shared" si="0"/>
        <v>Apparel, Leather &amp; Allied Products</v>
      </c>
      <c r="C13">
        <v>-7</v>
      </c>
      <c r="E13" t="s">
        <v>12</v>
      </c>
      <c r="F13" t="str">
        <f t="shared" si="1"/>
        <v>Fabricated Metal Products</v>
      </c>
      <c r="G13" t="str">
        <f t="shared" si="2"/>
        <v>"Business is much better." Fabricated Metal Products</v>
      </c>
    </row>
    <row r="14" spans="1:10" x14ac:dyDescent="0.25">
      <c r="A14" t="s">
        <v>29</v>
      </c>
      <c r="B14" t="str">
        <f t="shared" si="0"/>
        <v>Primary Metals</v>
      </c>
      <c r="C14">
        <v>-6</v>
      </c>
      <c r="E14" t="s">
        <v>13</v>
      </c>
      <c r="F14" t="str">
        <f t="shared" si="1"/>
        <v>Electrical Equipment, Appliances &amp; Components</v>
      </c>
      <c r="G14" t="e">
        <f t="shared" si="2"/>
        <v>#N/A</v>
      </c>
    </row>
    <row r="15" spans="1:10" x14ac:dyDescent="0.25">
      <c r="A15" t="s">
        <v>27</v>
      </c>
      <c r="B15" t="str">
        <f t="shared" si="0"/>
        <v>Plastics &amp; Rubber Products</v>
      </c>
      <c r="C15">
        <v>-5</v>
      </c>
      <c r="E15" t="s">
        <v>14</v>
      </c>
      <c r="F15" t="str">
        <f t="shared" si="1"/>
        <v>Transportation Equipment</v>
      </c>
      <c r="G15" t="str">
        <f t="shared" si="2"/>
        <v>"Customers continue to press price reductions." Transportation Equipment</v>
      </c>
    </row>
    <row r="16" spans="1:10" x14ac:dyDescent="0.25">
      <c r="A16" t="s">
        <v>35</v>
      </c>
      <c r="B16" t="str">
        <f t="shared" si="0"/>
        <v>Transportation Equipment</v>
      </c>
      <c r="C16">
        <v>-4</v>
      </c>
      <c r="E16" t="s">
        <v>15</v>
      </c>
      <c r="F16" t="str">
        <f t="shared" si="1"/>
        <v>Plastics &amp; Rubber Products</v>
      </c>
      <c r="G16" t="str">
        <f t="shared" si="2"/>
        <v>"Our business remains strong." Plastics &amp; Rubber Products</v>
      </c>
    </row>
    <row r="17" spans="1:7" x14ac:dyDescent="0.25">
      <c r="A17" t="s">
        <v>31</v>
      </c>
      <c r="B17" t="str">
        <f t="shared" si="0"/>
        <v>Electrical Equipment, Appliances &amp; Components</v>
      </c>
      <c r="C17">
        <v>-3</v>
      </c>
      <c r="E17" t="s">
        <v>16</v>
      </c>
      <c r="F17" t="str">
        <f t="shared" si="1"/>
        <v>Primary Metals</v>
      </c>
      <c r="G17" t="str">
        <f t="shared" si="2"/>
        <v>"We are looking at a considerable slowdown for October and November. Production is down 20 percent." Primary Metals</v>
      </c>
    </row>
    <row r="18" spans="1:7" x14ac:dyDescent="0.25">
      <c r="A18" t="s">
        <v>37</v>
      </c>
      <c r="B18" t="str">
        <f t="shared" si="0"/>
        <v>Fabricated Metal Products</v>
      </c>
      <c r="C18">
        <v>-2</v>
      </c>
      <c r="E18" t="s">
        <v>17</v>
      </c>
      <c r="F18" t="str">
        <f t="shared" si="1"/>
        <v>Apparel, Leather &amp; Allied Products</v>
      </c>
      <c r="G18" t="e">
        <f t="shared" si="2"/>
        <v>#N/A</v>
      </c>
    </row>
    <row r="19" spans="1:7" x14ac:dyDescent="0.25">
      <c r="A19" t="s">
        <v>11</v>
      </c>
      <c r="B19" t="str">
        <f t="shared" si="0"/>
        <v>Machinery</v>
      </c>
      <c r="C19">
        <v>-1</v>
      </c>
      <c r="E19" t="s">
        <v>18</v>
      </c>
      <c r="F19" t="str">
        <f t="shared" si="1"/>
        <v>Wood Products</v>
      </c>
      <c r="G19" t="e">
        <f t="shared" si="2"/>
        <v>#N/A</v>
      </c>
    </row>
    <row r="21" spans="1:7" x14ac:dyDescent="0.25">
      <c r="A21" s="187" t="s">
        <v>99</v>
      </c>
      <c r="B21" s="187"/>
      <c r="C21" s="187"/>
    </row>
    <row r="22" spans="1:7" x14ac:dyDescent="0.25">
      <c r="A22" t="s">
        <v>17</v>
      </c>
      <c r="B22" t="str">
        <f>TRIM(A22)</f>
        <v>Apparel, Leather &amp; Allied Products</v>
      </c>
      <c r="C22">
        <v>8</v>
      </c>
    </row>
    <row r="23" spans="1:7" x14ac:dyDescent="0.25">
      <c r="A23" t="s">
        <v>30</v>
      </c>
      <c r="B23" t="str">
        <f t="shared" ref="B23:B37" si="3">TRIM(A23)</f>
        <v>Food, Beverage &amp; Tobacco Products</v>
      </c>
      <c r="C23">
        <v>7</v>
      </c>
    </row>
    <row r="24" spans="1:7" x14ac:dyDescent="0.25">
      <c r="A24" t="s">
        <v>33</v>
      </c>
      <c r="B24" t="str">
        <f t="shared" si="3"/>
        <v>Miscellaneous Manufacturing</v>
      </c>
      <c r="C24">
        <v>6</v>
      </c>
    </row>
    <row r="25" spans="1:7" x14ac:dyDescent="0.25">
      <c r="A25" t="s">
        <v>38</v>
      </c>
      <c r="B25" t="str">
        <f t="shared" si="3"/>
        <v>Petroleum &amp; Coal Products</v>
      </c>
      <c r="C25">
        <v>5</v>
      </c>
    </row>
    <row r="26" spans="1:7" x14ac:dyDescent="0.25">
      <c r="A26" t="s">
        <v>32</v>
      </c>
      <c r="B26" t="str">
        <f t="shared" si="3"/>
        <v>Paper Products</v>
      </c>
      <c r="C26">
        <v>4</v>
      </c>
    </row>
    <row r="27" spans="1:7" x14ac:dyDescent="0.25">
      <c r="A27" t="s">
        <v>27</v>
      </c>
      <c r="B27" t="str">
        <f t="shared" si="3"/>
        <v>Plastics &amp; Rubber Products</v>
      </c>
      <c r="C27">
        <v>3</v>
      </c>
    </row>
    <row r="28" spans="1:7" x14ac:dyDescent="0.25">
      <c r="A28" t="s">
        <v>34</v>
      </c>
      <c r="B28" t="str">
        <f t="shared" si="3"/>
        <v>Computer &amp; Electronic Products</v>
      </c>
      <c r="C28">
        <v>2</v>
      </c>
    </row>
    <row r="29" spans="1:7" x14ac:dyDescent="0.25">
      <c r="A29" t="s">
        <v>10</v>
      </c>
      <c r="B29" t="str">
        <f t="shared" si="3"/>
        <v>Chemical Products</v>
      </c>
      <c r="C29">
        <v>1</v>
      </c>
    </row>
    <row r="30" spans="1:7" x14ac:dyDescent="0.25">
      <c r="A30" t="s">
        <v>18</v>
      </c>
      <c r="B30" t="str">
        <f t="shared" si="3"/>
        <v>Wood Products</v>
      </c>
      <c r="C30">
        <v>-8</v>
      </c>
    </row>
    <row r="31" spans="1:7" x14ac:dyDescent="0.25">
      <c r="A31" t="s">
        <v>31</v>
      </c>
      <c r="B31" t="str">
        <f t="shared" si="3"/>
        <v>Electrical Equipment, Appliances &amp; Components</v>
      </c>
      <c r="C31">
        <v>-7</v>
      </c>
    </row>
    <row r="32" spans="1:7" x14ac:dyDescent="0.25">
      <c r="A32" t="s">
        <v>41</v>
      </c>
      <c r="B32" t="str">
        <f t="shared" si="3"/>
        <v>Printing &amp; Related Support Activities</v>
      </c>
      <c r="C32">
        <v>-6</v>
      </c>
    </row>
    <row r="33" spans="1:3" x14ac:dyDescent="0.25">
      <c r="A33" t="s">
        <v>26</v>
      </c>
      <c r="B33" t="str">
        <f t="shared" si="3"/>
        <v>Furniture &amp; Related Products</v>
      </c>
      <c r="C33">
        <v>-5</v>
      </c>
    </row>
    <row r="34" spans="1:3" x14ac:dyDescent="0.25">
      <c r="A34" t="s">
        <v>35</v>
      </c>
      <c r="B34" t="str">
        <f t="shared" si="3"/>
        <v>Transportation Equipment</v>
      </c>
      <c r="C34">
        <v>-4</v>
      </c>
    </row>
    <row r="35" spans="1:3" x14ac:dyDescent="0.25">
      <c r="A35" t="s">
        <v>37</v>
      </c>
      <c r="B35" t="str">
        <f t="shared" si="3"/>
        <v>Fabricated Metal Products</v>
      </c>
      <c r="C35">
        <v>-3</v>
      </c>
    </row>
    <row r="36" spans="1:3" x14ac:dyDescent="0.25">
      <c r="A36" t="s">
        <v>29</v>
      </c>
      <c r="B36" t="str">
        <f t="shared" si="3"/>
        <v>Primary Metals</v>
      </c>
      <c r="C36">
        <v>-2</v>
      </c>
    </row>
    <row r="37" spans="1:3" x14ac:dyDescent="0.25">
      <c r="A37" t="s">
        <v>11</v>
      </c>
      <c r="B37" t="str">
        <f t="shared" si="3"/>
        <v>Machinery</v>
      </c>
      <c r="C37">
        <v>-1</v>
      </c>
    </row>
    <row r="39" spans="1:3" x14ac:dyDescent="0.25">
      <c r="A39" s="187" t="s">
        <v>91</v>
      </c>
      <c r="B39" s="187"/>
      <c r="C39" s="187"/>
    </row>
    <row r="40" spans="1:3" x14ac:dyDescent="0.25">
      <c r="A40" t="s">
        <v>1</v>
      </c>
      <c r="B40" t="str">
        <f>TRIM(A40)</f>
        <v>Textile Mills</v>
      </c>
      <c r="C40">
        <v>9</v>
      </c>
    </row>
    <row r="41" spans="1:3" x14ac:dyDescent="0.25">
      <c r="A41" t="s">
        <v>33</v>
      </c>
      <c r="B41" t="str">
        <f t="shared" ref="B41:B52" si="4">TRIM(A41)</f>
        <v>Miscellaneous Manufacturing</v>
      </c>
      <c r="C41">
        <v>8</v>
      </c>
    </row>
    <row r="42" spans="1:3" x14ac:dyDescent="0.25">
      <c r="A42" t="s">
        <v>30</v>
      </c>
      <c r="B42" t="str">
        <f t="shared" si="4"/>
        <v>Food, Beverage &amp; Tobacco Products</v>
      </c>
      <c r="C42">
        <v>7</v>
      </c>
    </row>
    <row r="43" spans="1:3" x14ac:dyDescent="0.25">
      <c r="A43" t="s">
        <v>40</v>
      </c>
      <c r="B43" t="str">
        <f t="shared" si="4"/>
        <v>Nonmetallic Mineral Products</v>
      </c>
      <c r="C43">
        <v>6</v>
      </c>
    </row>
    <row r="44" spans="1:3" x14ac:dyDescent="0.25">
      <c r="A44" t="s">
        <v>38</v>
      </c>
      <c r="B44" t="str">
        <f t="shared" si="4"/>
        <v>Petroleum &amp; Coal Products</v>
      </c>
      <c r="C44">
        <v>5</v>
      </c>
    </row>
    <row r="45" spans="1:3" x14ac:dyDescent="0.25">
      <c r="A45" t="s">
        <v>32</v>
      </c>
      <c r="B45" t="str">
        <f t="shared" si="4"/>
        <v>Paper Products</v>
      </c>
      <c r="C45">
        <v>4</v>
      </c>
    </row>
    <row r="46" spans="1:3" x14ac:dyDescent="0.25">
      <c r="A46" t="s">
        <v>37</v>
      </c>
      <c r="B46" t="str">
        <f t="shared" si="4"/>
        <v>Fabricated Metal Products</v>
      </c>
      <c r="C46">
        <v>3</v>
      </c>
    </row>
    <row r="47" spans="1:3" x14ac:dyDescent="0.25">
      <c r="A47" t="s">
        <v>36</v>
      </c>
      <c r="B47" t="str">
        <f t="shared" si="4"/>
        <v>Chemical Products</v>
      </c>
      <c r="C47">
        <v>2</v>
      </c>
    </row>
    <row r="48" spans="1:3" x14ac:dyDescent="0.25">
      <c r="A48" t="s">
        <v>5</v>
      </c>
      <c r="B48" t="str">
        <f t="shared" si="4"/>
        <v>Computer &amp; Electronic Products</v>
      </c>
      <c r="C48">
        <v>1</v>
      </c>
    </row>
    <row r="49" spans="1:3" x14ac:dyDescent="0.25">
      <c r="A49" t="s">
        <v>16</v>
      </c>
      <c r="B49" t="str">
        <f t="shared" si="4"/>
        <v>Primary Metals</v>
      </c>
      <c r="C49">
        <v>-4</v>
      </c>
    </row>
    <row r="50" spans="1:3" x14ac:dyDescent="0.25">
      <c r="A50" t="s">
        <v>35</v>
      </c>
      <c r="B50" t="str">
        <f t="shared" si="4"/>
        <v>Transportation Equipment</v>
      </c>
      <c r="C50">
        <v>-3</v>
      </c>
    </row>
    <row r="51" spans="1:3" x14ac:dyDescent="0.25">
      <c r="A51" t="s">
        <v>28</v>
      </c>
      <c r="B51" t="str">
        <f t="shared" si="4"/>
        <v>Machinery</v>
      </c>
      <c r="C51">
        <v>-2</v>
      </c>
    </row>
    <row r="52" spans="1:3" x14ac:dyDescent="0.25">
      <c r="A52" t="s">
        <v>15</v>
      </c>
      <c r="B52" t="str">
        <f t="shared" si="4"/>
        <v>Plastics &amp; Rubber Products</v>
      </c>
      <c r="C52">
        <v>-1</v>
      </c>
    </row>
    <row r="54" spans="1:3" x14ac:dyDescent="0.25">
      <c r="A54" s="187" t="s">
        <v>92</v>
      </c>
      <c r="B54" s="187"/>
      <c r="C54" s="187"/>
    </row>
    <row r="55" spans="1:3" x14ac:dyDescent="0.25">
      <c r="A55" t="s">
        <v>1</v>
      </c>
      <c r="B55" t="str">
        <f>TRIM(A55)</f>
        <v>Textile Mills</v>
      </c>
      <c r="C55">
        <v>11</v>
      </c>
    </row>
    <row r="56" spans="1:3" x14ac:dyDescent="0.25">
      <c r="A56" t="s">
        <v>41</v>
      </c>
      <c r="B56" t="str">
        <f t="shared" ref="B56:B70" si="5">TRIM(A56)</f>
        <v>Printing &amp; Related Support Activities</v>
      </c>
      <c r="C56">
        <v>10</v>
      </c>
    </row>
    <row r="57" spans="1:3" x14ac:dyDescent="0.25">
      <c r="A57" t="s">
        <v>33</v>
      </c>
      <c r="B57" t="str">
        <f t="shared" si="5"/>
        <v>Miscellaneous Manufacturing</v>
      </c>
      <c r="C57">
        <v>9</v>
      </c>
    </row>
    <row r="58" spans="1:3" x14ac:dyDescent="0.25">
      <c r="A58" t="s">
        <v>26</v>
      </c>
      <c r="B58" t="str">
        <f t="shared" si="5"/>
        <v>Furniture &amp; Related Products</v>
      </c>
      <c r="C58">
        <v>8</v>
      </c>
    </row>
    <row r="59" spans="1:3" x14ac:dyDescent="0.25">
      <c r="A59" t="s">
        <v>32</v>
      </c>
      <c r="B59" t="str">
        <f t="shared" si="5"/>
        <v>Paper Products</v>
      </c>
      <c r="C59">
        <v>7</v>
      </c>
    </row>
    <row r="60" spans="1:3" x14ac:dyDescent="0.25">
      <c r="A60" t="s">
        <v>31</v>
      </c>
      <c r="B60" t="str">
        <f t="shared" si="5"/>
        <v>Electrical Equipment, Appliances &amp; Components</v>
      </c>
      <c r="C60">
        <v>6</v>
      </c>
    </row>
    <row r="61" spans="1:3" x14ac:dyDescent="0.25">
      <c r="A61" t="s">
        <v>28</v>
      </c>
      <c r="B61" t="str">
        <f t="shared" si="5"/>
        <v>Machinery</v>
      </c>
      <c r="C61">
        <v>5</v>
      </c>
    </row>
    <row r="62" spans="1:3" x14ac:dyDescent="0.25">
      <c r="A62" t="s">
        <v>30</v>
      </c>
      <c r="B62" t="str">
        <f t="shared" si="5"/>
        <v>Food, Beverage &amp; Tobacco Products</v>
      </c>
      <c r="C62">
        <v>4</v>
      </c>
    </row>
    <row r="63" spans="1:3" x14ac:dyDescent="0.25">
      <c r="A63" t="s">
        <v>36</v>
      </c>
      <c r="B63" t="str">
        <f t="shared" si="5"/>
        <v>Chemical Products</v>
      </c>
      <c r="C63">
        <v>3</v>
      </c>
    </row>
    <row r="64" spans="1:3" x14ac:dyDescent="0.25">
      <c r="A64" t="s">
        <v>40</v>
      </c>
      <c r="B64" t="str">
        <f t="shared" si="5"/>
        <v>Nonmetallic Mineral Products</v>
      </c>
      <c r="C64">
        <v>2</v>
      </c>
    </row>
    <row r="65" spans="1:3" x14ac:dyDescent="0.25">
      <c r="A65" t="s">
        <v>16</v>
      </c>
      <c r="B65" t="str">
        <f t="shared" si="5"/>
        <v>Primary Metals</v>
      </c>
      <c r="C65">
        <v>1</v>
      </c>
    </row>
    <row r="66" spans="1:3" x14ac:dyDescent="0.25">
      <c r="A66" t="s">
        <v>17</v>
      </c>
      <c r="B66" t="str">
        <f t="shared" si="5"/>
        <v>Apparel, Leather &amp; Allied Products</v>
      </c>
      <c r="C66">
        <v>-5</v>
      </c>
    </row>
    <row r="67" spans="1:3" x14ac:dyDescent="0.25">
      <c r="A67" t="s">
        <v>38</v>
      </c>
      <c r="B67" t="str">
        <f t="shared" si="5"/>
        <v>Petroleum &amp; Coal Products</v>
      </c>
      <c r="C67">
        <v>-4</v>
      </c>
    </row>
    <row r="68" spans="1:3" x14ac:dyDescent="0.25">
      <c r="A68" t="s">
        <v>27</v>
      </c>
      <c r="B68" t="str">
        <f t="shared" si="5"/>
        <v>Plastics &amp; Rubber Products</v>
      </c>
      <c r="C68">
        <v>-3</v>
      </c>
    </row>
    <row r="69" spans="1:3" x14ac:dyDescent="0.25">
      <c r="A69" t="s">
        <v>35</v>
      </c>
      <c r="B69" t="str">
        <f t="shared" si="5"/>
        <v>Transportation Equipment</v>
      </c>
      <c r="C69">
        <v>-2</v>
      </c>
    </row>
    <row r="70" spans="1:3" x14ac:dyDescent="0.25">
      <c r="A70" t="s">
        <v>12</v>
      </c>
      <c r="B70" t="str">
        <f t="shared" si="5"/>
        <v>Fabricated Metal Products</v>
      </c>
      <c r="C70">
        <v>-1</v>
      </c>
    </row>
    <row r="72" spans="1:3" x14ac:dyDescent="0.25">
      <c r="A72" s="187" t="s">
        <v>94</v>
      </c>
      <c r="B72" s="187"/>
      <c r="C72" s="187"/>
    </row>
    <row r="73" spans="1:3" x14ac:dyDescent="0.25">
      <c r="A73" t="s">
        <v>13</v>
      </c>
      <c r="B73" t="str">
        <f>TRIM(A73)</f>
        <v>Electrical Equipment, Appliances &amp; Components</v>
      </c>
      <c r="C73">
        <v>-7</v>
      </c>
    </row>
    <row r="74" spans="1:3" x14ac:dyDescent="0.25">
      <c r="A74" t="s">
        <v>30</v>
      </c>
      <c r="B74" t="str">
        <f t="shared" ref="B74:B83" si="6">TRIM(A74)</f>
        <v>Food, Beverage &amp; Tobacco Products</v>
      </c>
      <c r="C74">
        <v>-6</v>
      </c>
    </row>
    <row r="75" spans="1:3" x14ac:dyDescent="0.25">
      <c r="A75" t="s">
        <v>35</v>
      </c>
      <c r="B75" t="str">
        <f t="shared" si="6"/>
        <v>Transportation Equipment</v>
      </c>
      <c r="C75">
        <v>-5</v>
      </c>
    </row>
    <row r="76" spans="1:3" x14ac:dyDescent="0.25">
      <c r="A76" t="s">
        <v>36</v>
      </c>
      <c r="B76" t="str">
        <f t="shared" si="6"/>
        <v>Chemical Products</v>
      </c>
      <c r="C76">
        <v>-4</v>
      </c>
    </row>
    <row r="77" spans="1:3" x14ac:dyDescent="0.25">
      <c r="A77" t="s">
        <v>28</v>
      </c>
      <c r="B77" t="str">
        <f t="shared" si="6"/>
        <v>Machinery</v>
      </c>
      <c r="C77">
        <v>-3</v>
      </c>
    </row>
    <row r="78" spans="1:3" x14ac:dyDescent="0.25">
      <c r="A78" t="s">
        <v>34</v>
      </c>
      <c r="B78" t="str">
        <f t="shared" si="6"/>
        <v>Computer &amp; Electronic Products</v>
      </c>
      <c r="C78">
        <v>-2</v>
      </c>
    </row>
    <row r="79" spans="1:3" x14ac:dyDescent="0.25">
      <c r="A79" t="s">
        <v>16</v>
      </c>
      <c r="B79" t="str">
        <f t="shared" si="6"/>
        <v>Primary Metals</v>
      </c>
      <c r="C79">
        <v>-1</v>
      </c>
    </row>
    <row r="80" spans="1:3" x14ac:dyDescent="0.25">
      <c r="A80" t="s">
        <v>7</v>
      </c>
      <c r="B80" t="str">
        <f t="shared" si="6"/>
        <v>Paper Products</v>
      </c>
      <c r="C80">
        <v>4</v>
      </c>
    </row>
    <row r="81" spans="1:3" x14ac:dyDescent="0.25">
      <c r="A81" t="s">
        <v>27</v>
      </c>
      <c r="B81" t="str">
        <f t="shared" si="6"/>
        <v>Plastics &amp; Rubber Products</v>
      </c>
      <c r="C81">
        <v>3</v>
      </c>
    </row>
    <row r="82" spans="1:3" x14ac:dyDescent="0.25">
      <c r="A82" t="s">
        <v>37</v>
      </c>
      <c r="B82" t="str">
        <f t="shared" si="6"/>
        <v>Fabricated Metal Products</v>
      </c>
      <c r="C82">
        <v>2</v>
      </c>
    </row>
    <row r="83" spans="1:3" x14ac:dyDescent="0.25">
      <c r="A83" t="s">
        <v>2</v>
      </c>
      <c r="B83" t="str">
        <f t="shared" si="6"/>
        <v>Miscellaneous Manufacturing</v>
      </c>
      <c r="C83">
        <v>1</v>
      </c>
    </row>
    <row r="85" spans="1:3" x14ac:dyDescent="0.25">
      <c r="A85" s="187" t="s">
        <v>95</v>
      </c>
      <c r="B85" s="187"/>
      <c r="C85" s="187"/>
    </row>
    <row r="86" spans="1:3" x14ac:dyDescent="0.25">
      <c r="A86" t="s">
        <v>1</v>
      </c>
      <c r="B86" t="str">
        <f>TRIM(A86)</f>
        <v>Textile Mills</v>
      </c>
      <c r="C86">
        <v>6</v>
      </c>
    </row>
    <row r="87" spans="1:3" x14ac:dyDescent="0.25">
      <c r="A87" t="s">
        <v>40</v>
      </c>
      <c r="B87" t="str">
        <f t="shared" ref="B87:B101" si="7">TRIM(A87)</f>
        <v>Nonmetallic Mineral Products</v>
      </c>
      <c r="C87">
        <v>5</v>
      </c>
    </row>
    <row r="88" spans="1:3" x14ac:dyDescent="0.25">
      <c r="A88" t="s">
        <v>26</v>
      </c>
      <c r="B88" t="str">
        <f t="shared" si="7"/>
        <v>Furniture &amp; Related Products</v>
      </c>
      <c r="C88">
        <v>4</v>
      </c>
    </row>
    <row r="89" spans="1:3" x14ac:dyDescent="0.25">
      <c r="A89" t="s">
        <v>34</v>
      </c>
      <c r="B89" t="str">
        <f t="shared" si="7"/>
        <v>Computer &amp; Electronic Products</v>
      </c>
      <c r="C89">
        <v>3</v>
      </c>
    </row>
    <row r="90" spans="1:3" x14ac:dyDescent="0.25">
      <c r="A90" t="s">
        <v>38</v>
      </c>
      <c r="B90" t="str">
        <f t="shared" si="7"/>
        <v>Petroleum &amp; Coal Products</v>
      </c>
      <c r="C90">
        <v>2</v>
      </c>
    </row>
    <row r="91" spans="1:3" x14ac:dyDescent="0.25">
      <c r="A91" t="s">
        <v>2</v>
      </c>
      <c r="B91" t="str">
        <f t="shared" si="7"/>
        <v>Miscellaneous Manufacturing</v>
      </c>
      <c r="C91">
        <v>1</v>
      </c>
    </row>
    <row r="92" spans="1:3" x14ac:dyDescent="0.25">
      <c r="A92" t="s">
        <v>17</v>
      </c>
      <c r="B92" t="str">
        <f t="shared" si="7"/>
        <v>Apparel, Leather &amp; Allied Products</v>
      </c>
      <c r="C92">
        <v>-10</v>
      </c>
    </row>
    <row r="93" spans="1:3" x14ac:dyDescent="0.25">
      <c r="A93" t="s">
        <v>27</v>
      </c>
      <c r="B93" t="str">
        <f t="shared" si="7"/>
        <v>Plastics &amp; Rubber Products</v>
      </c>
      <c r="C93">
        <v>-9</v>
      </c>
    </row>
    <row r="94" spans="1:3" x14ac:dyDescent="0.25">
      <c r="A94" t="s">
        <v>31</v>
      </c>
      <c r="B94" t="str">
        <f t="shared" si="7"/>
        <v>Electrical Equipment, Appliances &amp; Components</v>
      </c>
      <c r="C94">
        <v>-8</v>
      </c>
    </row>
    <row r="95" spans="1:3" x14ac:dyDescent="0.25">
      <c r="A95" t="s">
        <v>29</v>
      </c>
      <c r="B95" t="str">
        <f t="shared" si="7"/>
        <v>Primary Metals</v>
      </c>
      <c r="C95">
        <v>-7</v>
      </c>
    </row>
    <row r="96" spans="1:3" x14ac:dyDescent="0.25">
      <c r="A96" t="s">
        <v>28</v>
      </c>
      <c r="B96" t="str">
        <f t="shared" si="7"/>
        <v>Machinery</v>
      </c>
      <c r="C96">
        <v>-6</v>
      </c>
    </row>
    <row r="97" spans="1:3" x14ac:dyDescent="0.25">
      <c r="A97" t="s">
        <v>32</v>
      </c>
      <c r="B97" t="str">
        <f t="shared" si="7"/>
        <v>Paper Products</v>
      </c>
      <c r="C97">
        <v>-5</v>
      </c>
    </row>
    <row r="98" spans="1:3" x14ac:dyDescent="0.25">
      <c r="A98" t="s">
        <v>36</v>
      </c>
      <c r="B98" t="str">
        <f t="shared" si="7"/>
        <v>Chemical Products</v>
      </c>
      <c r="C98">
        <v>-4</v>
      </c>
    </row>
    <row r="99" spans="1:3" x14ac:dyDescent="0.25">
      <c r="A99" t="s">
        <v>37</v>
      </c>
      <c r="B99" t="str">
        <f t="shared" si="7"/>
        <v>Fabricated Metal Products</v>
      </c>
      <c r="C99">
        <v>-3</v>
      </c>
    </row>
    <row r="100" spans="1:3" x14ac:dyDescent="0.25">
      <c r="A100" t="s">
        <v>35</v>
      </c>
      <c r="B100" t="str">
        <f t="shared" si="7"/>
        <v>Transportation Equipment</v>
      </c>
      <c r="C100">
        <v>-2</v>
      </c>
    </row>
    <row r="101" spans="1:3" x14ac:dyDescent="0.25">
      <c r="A101" t="s">
        <v>8</v>
      </c>
      <c r="B101" t="str">
        <f t="shared" si="7"/>
        <v>Printing &amp; Related Support Activities</v>
      </c>
      <c r="C101">
        <v>-1</v>
      </c>
    </row>
  </sheetData>
  <mergeCells count="7">
    <mergeCell ref="A85:C85"/>
    <mergeCell ref="A1:C1"/>
    <mergeCell ref="F1:G1"/>
    <mergeCell ref="A21:C21"/>
    <mergeCell ref="A39:C39"/>
    <mergeCell ref="A54:C54"/>
    <mergeCell ref="A72:C72"/>
  </mergeCell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98"/>
  <sheetViews>
    <sheetView topLeftCell="A79" workbookViewId="0">
      <selection activeCell="B88" sqref="B88:B98"/>
    </sheetView>
  </sheetViews>
  <sheetFormatPr defaultRowHeight="15" x14ac:dyDescent="0.25"/>
  <cols>
    <col min="1" max="1" width="45" bestFit="1" customWidth="1"/>
    <col min="2" max="2" width="44.5703125" bestFit="1" customWidth="1"/>
    <col min="5" max="6" width="44.5703125" bestFit="1" customWidth="1"/>
    <col min="7" max="7" width="146" bestFit="1" customWidth="1"/>
  </cols>
  <sheetData>
    <row r="1" spans="1:9" x14ac:dyDescent="0.25">
      <c r="A1" s="187" t="s">
        <v>481</v>
      </c>
      <c r="B1" s="187"/>
      <c r="C1" s="187"/>
      <c r="F1" s="187" t="s">
        <v>459</v>
      </c>
      <c r="G1" s="187"/>
    </row>
    <row r="2" spans="1:9" x14ac:dyDescent="0.25">
      <c r="A2" t="s">
        <v>2</v>
      </c>
      <c r="B2" t="str">
        <f>TRIM(A2)</f>
        <v>Miscellaneous Manufacturing</v>
      </c>
      <c r="C2">
        <v>11</v>
      </c>
      <c r="E2" t="s">
        <v>1</v>
      </c>
      <c r="F2" t="str">
        <f>TRIM(E2)</f>
        <v>Textile Mills</v>
      </c>
      <c r="G2" t="str">
        <f>VLOOKUP("*"&amp;F2,$I$2:$I$11,1,0)</f>
        <v>"We are seeing an upswing in customer Requests for Quotations this month; this is a positive sign for our business." Textile Mills</v>
      </c>
      <c r="I2" t="s">
        <v>592</v>
      </c>
    </row>
    <row r="3" spans="1:9" x14ac:dyDescent="0.25">
      <c r="A3" t="s">
        <v>38</v>
      </c>
      <c r="B3" t="str">
        <f t="shared" ref="B3:B18" si="0">TRIM(A3)</f>
        <v>Petroleum &amp; Coal Products</v>
      </c>
      <c r="C3">
        <v>10</v>
      </c>
      <c r="E3" t="s">
        <v>2</v>
      </c>
      <c r="F3" t="str">
        <f t="shared" ref="F3:F19" si="1">TRIM(E3)</f>
        <v>Miscellaneous Manufacturing</v>
      </c>
      <c r="G3" t="str">
        <f t="shared" ref="G3:G19" si="2">VLOOKUP("*"&amp;F3,$I$2:$I$11,1,0)</f>
        <v>"Business conditions are good. Labor market is tightening such that it is difficult to staff to completely fulfill production demand." Miscellaneous Manufacturing</v>
      </c>
      <c r="I3" t="s">
        <v>593</v>
      </c>
    </row>
    <row r="4" spans="1:9" x14ac:dyDescent="0.25">
      <c r="A4" t="s">
        <v>32</v>
      </c>
      <c r="B4" t="str">
        <f t="shared" si="0"/>
        <v>Paper Products</v>
      </c>
      <c r="C4">
        <v>9</v>
      </c>
      <c r="E4" t="s">
        <v>3</v>
      </c>
      <c r="F4" t="str">
        <f t="shared" si="1"/>
        <v>Food, Beverage &amp; Tobacco Products</v>
      </c>
      <c r="G4" t="str">
        <f t="shared" si="2"/>
        <v>"Sector remains strong, orders and forecasts are consistent and demand outlook is positive." Food, Beverage &amp; Tobacco Products</v>
      </c>
      <c r="I4" t="s">
        <v>594</v>
      </c>
    </row>
    <row r="5" spans="1:9" x14ac:dyDescent="0.25">
      <c r="A5" t="s">
        <v>34</v>
      </c>
      <c r="B5" t="str">
        <f t="shared" si="0"/>
        <v>Computer &amp; Electronic Products</v>
      </c>
      <c r="C5">
        <v>8</v>
      </c>
      <c r="E5" t="s">
        <v>4</v>
      </c>
      <c r="F5" t="str">
        <f t="shared" si="1"/>
        <v>Nonmetallic Mineral Products</v>
      </c>
      <c r="G5" t="str">
        <f t="shared" si="2"/>
        <v>"Continued strong seasonal demand for product." Nonmetallic Mineral Products</v>
      </c>
      <c r="I5" t="s">
        <v>595</v>
      </c>
    </row>
    <row r="6" spans="1:9" x14ac:dyDescent="0.25">
      <c r="A6" t="s">
        <v>30</v>
      </c>
      <c r="B6" t="str">
        <f t="shared" si="0"/>
        <v>Food, Beverage &amp; Tobacco Products</v>
      </c>
      <c r="C6">
        <v>7</v>
      </c>
      <c r="E6" t="s">
        <v>5</v>
      </c>
      <c r="F6" t="str">
        <f t="shared" si="1"/>
        <v>Computer &amp; Electronic Products</v>
      </c>
      <c r="G6" t="str">
        <f t="shared" si="2"/>
        <v>"Strong manufacturing numbers in anticipation of strong year-end bookings." Computer &amp; Electronic Products</v>
      </c>
      <c r="I6" t="s">
        <v>596</v>
      </c>
    </row>
    <row r="7" spans="1:9" x14ac:dyDescent="0.25">
      <c r="A7" t="s">
        <v>36</v>
      </c>
      <c r="B7" t="str">
        <f t="shared" si="0"/>
        <v>Chemical Products</v>
      </c>
      <c r="C7">
        <v>6</v>
      </c>
      <c r="E7" t="s">
        <v>6</v>
      </c>
      <c r="F7" t="str">
        <f t="shared" si="1"/>
        <v>Furniture &amp; Related Products</v>
      </c>
      <c r="G7" t="e">
        <f t="shared" si="2"/>
        <v>#N/A</v>
      </c>
      <c r="I7" t="s">
        <v>597</v>
      </c>
    </row>
    <row r="8" spans="1:9" x14ac:dyDescent="0.25">
      <c r="A8" t="s">
        <v>37</v>
      </c>
      <c r="B8" t="str">
        <f t="shared" si="0"/>
        <v>Fabricated Metal Products</v>
      </c>
      <c r="C8">
        <v>5</v>
      </c>
      <c r="E8" t="s">
        <v>7</v>
      </c>
      <c r="F8" t="str">
        <f t="shared" si="1"/>
        <v>Paper Products</v>
      </c>
      <c r="G8" t="e">
        <f t="shared" si="2"/>
        <v>#N/A</v>
      </c>
      <c r="I8" t="s">
        <v>598</v>
      </c>
    </row>
    <row r="9" spans="1:9" x14ac:dyDescent="0.25">
      <c r="A9" t="s">
        <v>27</v>
      </c>
      <c r="B9" t="str">
        <f t="shared" si="0"/>
        <v>Plastics &amp; Rubber Products</v>
      </c>
      <c r="C9">
        <v>4</v>
      </c>
      <c r="E9" t="s">
        <v>8</v>
      </c>
      <c r="F9" t="str">
        <f t="shared" si="1"/>
        <v>Printing &amp; Related Support Activities</v>
      </c>
      <c r="G9" t="e">
        <f t="shared" si="2"/>
        <v>#N/A</v>
      </c>
      <c r="I9" t="s">
        <v>599</v>
      </c>
    </row>
    <row r="10" spans="1:9" x14ac:dyDescent="0.25">
      <c r="A10" t="s">
        <v>28</v>
      </c>
      <c r="B10" t="str">
        <f t="shared" si="0"/>
        <v>Machinery</v>
      </c>
      <c r="C10">
        <v>3</v>
      </c>
      <c r="E10" t="s">
        <v>9</v>
      </c>
      <c r="F10" t="str">
        <f t="shared" si="1"/>
        <v>Petroleum &amp; Coal Products</v>
      </c>
      <c r="G10" t="e">
        <f t="shared" si="2"/>
        <v>#N/A</v>
      </c>
      <c r="I10" t="s">
        <v>600</v>
      </c>
    </row>
    <row r="11" spans="1:9" x14ac:dyDescent="0.25">
      <c r="A11" t="s">
        <v>40</v>
      </c>
      <c r="B11" t="str">
        <f t="shared" si="0"/>
        <v>Nonmetallic Mineral Products</v>
      </c>
      <c r="C11">
        <v>2</v>
      </c>
      <c r="E11" t="s">
        <v>10</v>
      </c>
      <c r="F11" t="str">
        <f t="shared" si="1"/>
        <v>Chemical Products</v>
      </c>
      <c r="G11" t="str">
        <f t="shared" si="2"/>
        <v>"Raw materials have been rather flat. Ramping up for year-end and reducing inventory is main supply chain goal at this time." Chemical Products</v>
      </c>
      <c r="I11" t="s">
        <v>601</v>
      </c>
    </row>
    <row r="12" spans="1:9" x14ac:dyDescent="0.25">
      <c r="A12" t="s">
        <v>16</v>
      </c>
      <c r="B12" t="str">
        <f t="shared" si="0"/>
        <v>Primary Metals</v>
      </c>
      <c r="C12">
        <v>1</v>
      </c>
      <c r="E12" t="s">
        <v>11</v>
      </c>
      <c r="F12" t="str">
        <f t="shared" si="1"/>
        <v>Machinery</v>
      </c>
      <c r="G12" t="str">
        <f t="shared" si="2"/>
        <v>"New spec buildings going up in our area. Local companies adding additional production space which equates to higher employment." Machinery</v>
      </c>
    </row>
    <row r="13" spans="1:9" x14ac:dyDescent="0.25">
      <c r="A13" t="s">
        <v>8</v>
      </c>
      <c r="B13" t="str">
        <f t="shared" si="0"/>
        <v>Printing &amp; Related Support Activities</v>
      </c>
      <c r="C13">
        <v>-6</v>
      </c>
      <c r="E13" t="s">
        <v>12</v>
      </c>
      <c r="F13" t="str">
        <f t="shared" si="1"/>
        <v>Fabricated Metal Products</v>
      </c>
      <c r="G13" t="str">
        <f t="shared" si="2"/>
        <v>"2017 is looking to be a very busy year." Fabricated Metal Products</v>
      </c>
    </row>
    <row r="14" spans="1:9" x14ac:dyDescent="0.25">
      <c r="A14" t="s">
        <v>45</v>
      </c>
      <c r="B14" t="str">
        <f t="shared" si="0"/>
        <v>Wood Products</v>
      </c>
      <c r="C14">
        <v>-5</v>
      </c>
      <c r="E14" t="s">
        <v>13</v>
      </c>
      <c r="F14" t="str">
        <f t="shared" si="1"/>
        <v>Electrical Equipment, Appliances &amp; Components</v>
      </c>
      <c r="G14" t="e">
        <f t="shared" si="2"/>
        <v>#N/A</v>
      </c>
    </row>
    <row r="15" spans="1:9" x14ac:dyDescent="0.25">
      <c r="A15" t="s">
        <v>49</v>
      </c>
      <c r="B15" t="str">
        <f t="shared" si="0"/>
        <v>Apparel, Leather &amp; Allied Products</v>
      </c>
      <c r="C15">
        <v>-4</v>
      </c>
      <c r="E15" t="s">
        <v>14</v>
      </c>
      <c r="F15" t="str">
        <f t="shared" si="1"/>
        <v>Transportation Equipment</v>
      </c>
      <c r="G15" t="e">
        <f t="shared" si="2"/>
        <v>#N/A</v>
      </c>
    </row>
    <row r="16" spans="1:9" x14ac:dyDescent="0.25">
      <c r="A16" t="s">
        <v>31</v>
      </c>
      <c r="B16" t="str">
        <f t="shared" si="0"/>
        <v>Electrical Equipment, Appliances &amp; Components</v>
      </c>
      <c r="C16">
        <v>-3</v>
      </c>
      <c r="E16" t="s">
        <v>15</v>
      </c>
      <c r="F16" t="str">
        <f t="shared" si="1"/>
        <v>Plastics &amp; Rubber Products</v>
      </c>
      <c r="G16" t="str">
        <f t="shared" si="2"/>
        <v>"Business is still steady. We are foregoing our shutdown over Christmas break due to an increase in customer orders." Plastics &amp; Rubber Products</v>
      </c>
    </row>
    <row r="17" spans="1:7" x14ac:dyDescent="0.25">
      <c r="A17" t="s">
        <v>35</v>
      </c>
      <c r="B17" t="str">
        <f t="shared" si="0"/>
        <v>Transportation Equipment</v>
      </c>
      <c r="C17">
        <v>-2</v>
      </c>
      <c r="E17" t="s">
        <v>16</v>
      </c>
      <c r="F17" t="str">
        <f t="shared" si="1"/>
        <v>Primary Metals</v>
      </c>
      <c r="G17" t="str">
        <f t="shared" si="2"/>
        <v>"Heading into 2017, our business levels look pretty consistent compared to 2016." Primary Metals</v>
      </c>
    </row>
    <row r="18" spans="1:7" x14ac:dyDescent="0.25">
      <c r="A18" t="s">
        <v>26</v>
      </c>
      <c r="B18" t="str">
        <f t="shared" si="0"/>
        <v>Furniture &amp; Related Products</v>
      </c>
      <c r="C18">
        <v>-1</v>
      </c>
      <c r="E18" t="s">
        <v>17</v>
      </c>
      <c r="F18" t="str">
        <f t="shared" si="1"/>
        <v>Apparel, Leather &amp; Allied Products</v>
      </c>
      <c r="G18" t="e">
        <f t="shared" si="2"/>
        <v>#N/A</v>
      </c>
    </row>
    <row r="19" spans="1:7" x14ac:dyDescent="0.25">
      <c r="E19" t="s">
        <v>18</v>
      </c>
      <c r="F19" t="str">
        <f t="shared" si="1"/>
        <v>Wood Products</v>
      </c>
      <c r="G19" t="e">
        <f t="shared" si="2"/>
        <v>#N/A</v>
      </c>
    </row>
    <row r="20" spans="1:7" x14ac:dyDescent="0.25">
      <c r="A20" s="187" t="s">
        <v>99</v>
      </c>
      <c r="B20" s="187"/>
      <c r="C20" s="187"/>
    </row>
    <row r="21" spans="1:7" x14ac:dyDescent="0.25">
      <c r="A21" t="s">
        <v>9</v>
      </c>
      <c r="B21" t="str">
        <f>TRIM(A21)</f>
        <v>Petroleum &amp; Coal Products</v>
      </c>
      <c r="C21">
        <v>9</v>
      </c>
    </row>
    <row r="22" spans="1:7" x14ac:dyDescent="0.25">
      <c r="A22" t="s">
        <v>33</v>
      </c>
      <c r="B22" t="str">
        <f t="shared" ref="B22:B38" si="3">TRIM(A22)</f>
        <v>Miscellaneous Manufacturing</v>
      </c>
      <c r="C22">
        <v>8</v>
      </c>
    </row>
    <row r="23" spans="1:7" x14ac:dyDescent="0.25">
      <c r="A23" t="s">
        <v>39</v>
      </c>
      <c r="B23" t="str">
        <f t="shared" si="3"/>
        <v>Textile Mills</v>
      </c>
      <c r="C23">
        <v>7</v>
      </c>
    </row>
    <row r="24" spans="1:7" x14ac:dyDescent="0.25">
      <c r="A24" t="s">
        <v>32</v>
      </c>
      <c r="B24" t="str">
        <f t="shared" si="3"/>
        <v>Paper Products</v>
      </c>
      <c r="C24">
        <v>6</v>
      </c>
    </row>
    <row r="25" spans="1:7" x14ac:dyDescent="0.25">
      <c r="A25" t="s">
        <v>34</v>
      </c>
      <c r="B25" t="str">
        <f t="shared" si="3"/>
        <v>Computer &amp; Electronic Products</v>
      </c>
      <c r="C25">
        <v>5</v>
      </c>
    </row>
    <row r="26" spans="1:7" x14ac:dyDescent="0.25">
      <c r="A26" t="s">
        <v>30</v>
      </c>
      <c r="B26" t="str">
        <f t="shared" si="3"/>
        <v>Food, Beverage &amp; Tobacco Products</v>
      </c>
      <c r="C26">
        <v>4</v>
      </c>
    </row>
    <row r="27" spans="1:7" x14ac:dyDescent="0.25">
      <c r="A27" t="s">
        <v>36</v>
      </c>
      <c r="B27" t="str">
        <f t="shared" si="3"/>
        <v>Chemical Products</v>
      </c>
      <c r="C27">
        <v>3</v>
      </c>
    </row>
    <row r="28" spans="1:7" x14ac:dyDescent="0.25">
      <c r="A28" t="s">
        <v>28</v>
      </c>
      <c r="B28" t="str">
        <f t="shared" si="3"/>
        <v>Machinery</v>
      </c>
      <c r="C28">
        <v>2</v>
      </c>
    </row>
    <row r="29" spans="1:7" x14ac:dyDescent="0.25">
      <c r="A29" t="s">
        <v>16</v>
      </c>
      <c r="B29" t="str">
        <f t="shared" si="3"/>
        <v>Primary Metals</v>
      </c>
      <c r="C29">
        <v>1</v>
      </c>
    </row>
    <row r="30" spans="1:7" x14ac:dyDescent="0.25">
      <c r="A30" t="s">
        <v>6</v>
      </c>
      <c r="B30" t="str">
        <f t="shared" si="3"/>
        <v>Furniture &amp; Related Products</v>
      </c>
      <c r="C30">
        <v>-9</v>
      </c>
    </row>
    <row r="31" spans="1:7" x14ac:dyDescent="0.25">
      <c r="A31" t="s">
        <v>41</v>
      </c>
      <c r="B31" t="str">
        <f t="shared" si="3"/>
        <v>Printing &amp; Related Support Activities</v>
      </c>
      <c r="C31">
        <v>-8</v>
      </c>
    </row>
    <row r="32" spans="1:7" x14ac:dyDescent="0.25">
      <c r="A32" t="s">
        <v>45</v>
      </c>
      <c r="B32" t="str">
        <f t="shared" si="3"/>
        <v>Wood Products</v>
      </c>
      <c r="C32">
        <v>-7</v>
      </c>
    </row>
    <row r="33" spans="1:3" x14ac:dyDescent="0.25">
      <c r="A33" t="s">
        <v>49</v>
      </c>
      <c r="B33" t="str">
        <f t="shared" si="3"/>
        <v>Apparel, Leather &amp; Allied Products</v>
      </c>
      <c r="C33">
        <v>-6</v>
      </c>
    </row>
    <row r="34" spans="1:3" x14ac:dyDescent="0.25">
      <c r="A34" t="s">
        <v>31</v>
      </c>
      <c r="B34" t="str">
        <f t="shared" si="3"/>
        <v>Electrical Equipment, Appliances &amp; Components</v>
      </c>
      <c r="C34">
        <v>-5</v>
      </c>
    </row>
    <row r="35" spans="1:3" x14ac:dyDescent="0.25">
      <c r="A35" t="s">
        <v>40</v>
      </c>
      <c r="B35" t="str">
        <f t="shared" si="3"/>
        <v>Nonmetallic Mineral Products</v>
      </c>
      <c r="C35">
        <v>-4</v>
      </c>
    </row>
    <row r="36" spans="1:3" x14ac:dyDescent="0.25">
      <c r="A36" t="s">
        <v>37</v>
      </c>
      <c r="B36" t="str">
        <f t="shared" si="3"/>
        <v>Fabricated Metal Products</v>
      </c>
      <c r="C36">
        <v>-3</v>
      </c>
    </row>
    <row r="37" spans="1:3" x14ac:dyDescent="0.25">
      <c r="A37" t="s">
        <v>35</v>
      </c>
      <c r="B37" t="str">
        <f t="shared" si="3"/>
        <v>Transportation Equipment</v>
      </c>
      <c r="C37">
        <v>-2</v>
      </c>
    </row>
    <row r="38" spans="1:3" x14ac:dyDescent="0.25">
      <c r="A38" t="s">
        <v>15</v>
      </c>
      <c r="B38" t="str">
        <f t="shared" si="3"/>
        <v>Plastics &amp; Rubber Products</v>
      </c>
      <c r="C38">
        <v>-1</v>
      </c>
    </row>
    <row r="40" spans="1:3" x14ac:dyDescent="0.25">
      <c r="A40" s="187" t="s">
        <v>91</v>
      </c>
      <c r="B40" s="187"/>
      <c r="C40" s="187"/>
    </row>
    <row r="41" spans="1:3" x14ac:dyDescent="0.25">
      <c r="A41" t="s">
        <v>2</v>
      </c>
      <c r="B41" t="str">
        <f>TRIM(A41)</f>
        <v>Miscellaneous Manufacturing</v>
      </c>
      <c r="C41">
        <v>9</v>
      </c>
    </row>
    <row r="42" spans="1:3" x14ac:dyDescent="0.25">
      <c r="A42" t="s">
        <v>38</v>
      </c>
      <c r="B42" t="str">
        <f t="shared" ref="B42:B55" si="4">TRIM(A42)</f>
        <v>Petroleum &amp; Coal Products</v>
      </c>
      <c r="C42">
        <v>8</v>
      </c>
    </row>
    <row r="43" spans="1:3" x14ac:dyDescent="0.25">
      <c r="A43" t="s">
        <v>32</v>
      </c>
      <c r="B43" t="str">
        <f t="shared" si="4"/>
        <v>Paper Products</v>
      </c>
      <c r="C43">
        <v>7</v>
      </c>
    </row>
    <row r="44" spans="1:3" x14ac:dyDescent="0.25">
      <c r="A44" t="s">
        <v>39</v>
      </c>
      <c r="B44" t="str">
        <f t="shared" si="4"/>
        <v>Textile Mills</v>
      </c>
      <c r="C44">
        <v>6</v>
      </c>
    </row>
    <row r="45" spans="1:3" x14ac:dyDescent="0.25">
      <c r="A45" t="s">
        <v>37</v>
      </c>
      <c r="B45" t="str">
        <f t="shared" si="4"/>
        <v>Fabricated Metal Products</v>
      </c>
      <c r="C45">
        <v>5</v>
      </c>
    </row>
    <row r="46" spans="1:3" x14ac:dyDescent="0.25">
      <c r="A46" t="s">
        <v>30</v>
      </c>
      <c r="B46" t="str">
        <f t="shared" si="4"/>
        <v>Food, Beverage &amp; Tobacco Products</v>
      </c>
      <c r="C46">
        <v>4</v>
      </c>
    </row>
    <row r="47" spans="1:3" x14ac:dyDescent="0.25">
      <c r="A47" t="s">
        <v>34</v>
      </c>
      <c r="B47" t="str">
        <f t="shared" si="4"/>
        <v>Computer &amp; Electronic Products</v>
      </c>
      <c r="C47">
        <v>3</v>
      </c>
    </row>
    <row r="48" spans="1:3" x14ac:dyDescent="0.25">
      <c r="A48" t="s">
        <v>36</v>
      </c>
      <c r="B48" t="str">
        <f t="shared" si="4"/>
        <v>Chemical Products</v>
      </c>
      <c r="C48">
        <v>2</v>
      </c>
    </row>
    <row r="49" spans="1:3" x14ac:dyDescent="0.25">
      <c r="A49" t="s">
        <v>11</v>
      </c>
      <c r="B49" t="str">
        <f t="shared" si="4"/>
        <v>Machinery</v>
      </c>
      <c r="C49">
        <v>1</v>
      </c>
    </row>
    <row r="50" spans="1:3" x14ac:dyDescent="0.25">
      <c r="A50" t="s">
        <v>8</v>
      </c>
      <c r="B50" t="str">
        <f t="shared" si="4"/>
        <v>Printing &amp; Related Support Activities</v>
      </c>
      <c r="C50">
        <v>-6</v>
      </c>
    </row>
    <row r="51" spans="1:3" x14ac:dyDescent="0.25">
      <c r="A51" t="s">
        <v>35</v>
      </c>
      <c r="B51" t="str">
        <f t="shared" si="4"/>
        <v>Transportation Equipment</v>
      </c>
      <c r="C51">
        <v>-5</v>
      </c>
    </row>
    <row r="52" spans="1:3" x14ac:dyDescent="0.25">
      <c r="A52" t="s">
        <v>40</v>
      </c>
      <c r="B52" t="str">
        <f t="shared" si="4"/>
        <v>Nonmetallic Mineral Products</v>
      </c>
      <c r="C52">
        <v>-4</v>
      </c>
    </row>
    <row r="53" spans="1:3" x14ac:dyDescent="0.25">
      <c r="A53" t="s">
        <v>29</v>
      </c>
      <c r="B53" t="str">
        <f t="shared" si="4"/>
        <v>Primary Metals</v>
      </c>
      <c r="C53">
        <v>-3</v>
      </c>
    </row>
    <row r="54" spans="1:3" x14ac:dyDescent="0.25">
      <c r="A54" t="s">
        <v>27</v>
      </c>
      <c r="B54" t="str">
        <f t="shared" si="4"/>
        <v>Plastics &amp; Rubber Products</v>
      </c>
      <c r="C54">
        <v>-2</v>
      </c>
    </row>
    <row r="55" spans="1:3" x14ac:dyDescent="0.25">
      <c r="A55" t="s">
        <v>31</v>
      </c>
      <c r="B55" t="str">
        <f t="shared" si="4"/>
        <v>Electrical Equipment, Appliances &amp; Components</v>
      </c>
      <c r="C55">
        <v>-1</v>
      </c>
    </row>
    <row r="57" spans="1:3" x14ac:dyDescent="0.25">
      <c r="A57" s="187" t="s">
        <v>92</v>
      </c>
      <c r="B57" s="187"/>
      <c r="C57" s="187"/>
    </row>
    <row r="58" spans="1:3" x14ac:dyDescent="0.25">
      <c r="A58" t="s">
        <v>8</v>
      </c>
      <c r="B58" t="str">
        <f>TRIM(A58)</f>
        <v>Printing &amp; Related Support Activities</v>
      </c>
      <c r="C58">
        <v>7</v>
      </c>
    </row>
    <row r="59" spans="1:3" x14ac:dyDescent="0.25">
      <c r="A59" t="s">
        <v>40</v>
      </c>
      <c r="B59" t="str">
        <f t="shared" ref="B59:B73" si="5">TRIM(A59)</f>
        <v>Nonmetallic Mineral Products</v>
      </c>
      <c r="C59">
        <v>6</v>
      </c>
    </row>
    <row r="60" spans="1:3" x14ac:dyDescent="0.25">
      <c r="A60" t="s">
        <v>33</v>
      </c>
      <c r="B60" t="str">
        <f t="shared" si="5"/>
        <v>Miscellaneous Manufacturing</v>
      </c>
      <c r="C60">
        <v>5</v>
      </c>
    </row>
    <row r="61" spans="1:3" x14ac:dyDescent="0.25">
      <c r="A61" t="s">
        <v>32</v>
      </c>
      <c r="B61" t="str">
        <f t="shared" si="5"/>
        <v>Paper Products</v>
      </c>
      <c r="C61">
        <v>4</v>
      </c>
    </row>
    <row r="62" spans="1:3" x14ac:dyDescent="0.25">
      <c r="A62" t="s">
        <v>34</v>
      </c>
      <c r="B62" t="str">
        <f t="shared" si="5"/>
        <v>Computer &amp; Electronic Products</v>
      </c>
      <c r="C62">
        <v>3</v>
      </c>
    </row>
    <row r="63" spans="1:3" x14ac:dyDescent="0.25">
      <c r="A63" t="s">
        <v>29</v>
      </c>
      <c r="B63" t="str">
        <f t="shared" si="5"/>
        <v>Primary Metals</v>
      </c>
      <c r="C63">
        <v>2</v>
      </c>
    </row>
    <row r="64" spans="1:3" x14ac:dyDescent="0.25">
      <c r="A64" t="s">
        <v>11</v>
      </c>
      <c r="B64" t="str">
        <f t="shared" si="5"/>
        <v>Machinery</v>
      </c>
      <c r="C64">
        <v>1</v>
      </c>
    </row>
    <row r="65" spans="1:3" x14ac:dyDescent="0.25">
      <c r="A65" t="s">
        <v>18</v>
      </c>
      <c r="B65" t="str">
        <f t="shared" si="5"/>
        <v>Wood Products</v>
      </c>
      <c r="C65">
        <v>-9</v>
      </c>
    </row>
    <row r="66" spans="1:3" x14ac:dyDescent="0.25">
      <c r="A66" t="s">
        <v>49</v>
      </c>
      <c r="B66" t="str">
        <f t="shared" si="5"/>
        <v>Apparel, Leather &amp; Allied Products</v>
      </c>
      <c r="C66">
        <v>-8</v>
      </c>
    </row>
    <row r="67" spans="1:3" x14ac:dyDescent="0.25">
      <c r="A67" t="s">
        <v>39</v>
      </c>
      <c r="B67" t="str">
        <f t="shared" si="5"/>
        <v>Textile Mills</v>
      </c>
      <c r="C67">
        <v>-7</v>
      </c>
    </row>
    <row r="68" spans="1:3" x14ac:dyDescent="0.25">
      <c r="A68" t="s">
        <v>38</v>
      </c>
      <c r="B68" t="str">
        <f t="shared" si="5"/>
        <v>Petroleum &amp; Coal Products</v>
      </c>
      <c r="C68">
        <v>-6</v>
      </c>
    </row>
    <row r="69" spans="1:3" x14ac:dyDescent="0.25">
      <c r="A69" t="s">
        <v>36</v>
      </c>
      <c r="B69" t="str">
        <f t="shared" si="5"/>
        <v>Chemical Products</v>
      </c>
      <c r="C69">
        <v>-5</v>
      </c>
    </row>
    <row r="70" spans="1:3" x14ac:dyDescent="0.25">
      <c r="A70" t="s">
        <v>35</v>
      </c>
      <c r="B70" t="str">
        <f t="shared" si="5"/>
        <v>Transportation Equipment</v>
      </c>
      <c r="C70">
        <v>-4</v>
      </c>
    </row>
    <row r="71" spans="1:3" x14ac:dyDescent="0.25">
      <c r="A71" t="s">
        <v>37</v>
      </c>
      <c r="B71" t="str">
        <f t="shared" si="5"/>
        <v>Fabricated Metal Products</v>
      </c>
      <c r="C71">
        <v>-3</v>
      </c>
    </row>
    <row r="72" spans="1:3" x14ac:dyDescent="0.25">
      <c r="A72" t="s">
        <v>30</v>
      </c>
      <c r="B72" t="str">
        <f t="shared" si="5"/>
        <v>Food, Beverage &amp; Tobacco Products</v>
      </c>
      <c r="C72">
        <v>-2</v>
      </c>
    </row>
    <row r="73" spans="1:3" x14ac:dyDescent="0.25">
      <c r="A73" t="s">
        <v>13</v>
      </c>
      <c r="B73" t="str">
        <f t="shared" si="5"/>
        <v>Electrical Equipment, Appliances &amp; Components</v>
      </c>
      <c r="C73">
        <v>-1</v>
      </c>
    </row>
    <row r="75" spans="1:3" x14ac:dyDescent="0.25">
      <c r="A75" s="187" t="s">
        <v>94</v>
      </c>
      <c r="B75" s="187"/>
      <c r="C75" s="187"/>
    </row>
    <row r="76" spans="1:3" x14ac:dyDescent="0.25">
      <c r="A76" t="s">
        <v>2</v>
      </c>
      <c r="B76" t="str">
        <f>TRIM(A76)</f>
        <v>Miscellaneous Manufacturing</v>
      </c>
      <c r="C76">
        <v>-9</v>
      </c>
    </row>
    <row r="77" spans="1:3" x14ac:dyDescent="0.25">
      <c r="A77" t="s">
        <v>37</v>
      </c>
      <c r="B77" t="str">
        <f t="shared" ref="B77:B85" si="6">TRIM(A77)</f>
        <v>Fabricated Metal Products</v>
      </c>
      <c r="C77">
        <v>-8</v>
      </c>
    </row>
    <row r="78" spans="1:3" x14ac:dyDescent="0.25">
      <c r="A78" t="s">
        <v>40</v>
      </c>
      <c r="B78" t="str">
        <f t="shared" si="6"/>
        <v>Nonmetallic Mineral Products</v>
      </c>
      <c r="C78">
        <v>-7</v>
      </c>
    </row>
    <row r="79" spans="1:3" x14ac:dyDescent="0.25">
      <c r="A79" t="s">
        <v>36</v>
      </c>
      <c r="B79" t="str">
        <f t="shared" si="6"/>
        <v>Chemical Products</v>
      </c>
      <c r="C79">
        <v>-6</v>
      </c>
    </row>
    <row r="80" spans="1:3" x14ac:dyDescent="0.25">
      <c r="A80" t="s">
        <v>30</v>
      </c>
      <c r="B80" t="str">
        <f t="shared" si="6"/>
        <v>Food, Beverage &amp; Tobacco Products</v>
      </c>
      <c r="C80">
        <v>-5</v>
      </c>
    </row>
    <row r="81" spans="1:3" x14ac:dyDescent="0.25">
      <c r="A81" t="s">
        <v>27</v>
      </c>
      <c r="B81" t="str">
        <f t="shared" si="6"/>
        <v>Plastics &amp; Rubber Products</v>
      </c>
      <c r="C81">
        <v>-4</v>
      </c>
    </row>
    <row r="82" spans="1:3" x14ac:dyDescent="0.25">
      <c r="A82" t="s">
        <v>35</v>
      </c>
      <c r="B82" t="str">
        <f t="shared" si="6"/>
        <v>Transportation Equipment</v>
      </c>
      <c r="C82">
        <v>-3</v>
      </c>
    </row>
    <row r="83" spans="1:3" x14ac:dyDescent="0.25">
      <c r="A83" t="s">
        <v>34</v>
      </c>
      <c r="B83" t="str">
        <f t="shared" si="6"/>
        <v>Computer &amp; Electronic Products</v>
      </c>
      <c r="C83">
        <v>-2</v>
      </c>
    </row>
    <row r="84" spans="1:3" x14ac:dyDescent="0.25">
      <c r="A84" t="s">
        <v>11</v>
      </c>
      <c r="B84" t="str">
        <f t="shared" si="6"/>
        <v>Machinery</v>
      </c>
      <c r="C84">
        <v>-1</v>
      </c>
    </row>
    <row r="85" spans="1:3" x14ac:dyDescent="0.25">
      <c r="A85" t="s">
        <v>7</v>
      </c>
      <c r="B85" t="str">
        <f t="shared" si="6"/>
        <v>Paper Products</v>
      </c>
      <c r="C85">
        <v>1</v>
      </c>
    </row>
    <row r="87" spans="1:3" x14ac:dyDescent="0.25">
      <c r="A87" s="187" t="s">
        <v>95</v>
      </c>
      <c r="B87" s="187"/>
      <c r="C87" s="187"/>
    </row>
    <row r="88" spans="1:3" x14ac:dyDescent="0.25">
      <c r="A88" t="s">
        <v>6</v>
      </c>
      <c r="B88" t="str">
        <f>TRIM(A88)</f>
        <v>Furniture &amp; Related Products</v>
      </c>
      <c r="C88">
        <v>5</v>
      </c>
    </row>
    <row r="89" spans="1:3" x14ac:dyDescent="0.25">
      <c r="A89" t="s">
        <v>27</v>
      </c>
      <c r="B89" t="str">
        <f t="shared" ref="B89:B98" si="7">TRIM(A89)</f>
        <v>Plastics &amp; Rubber Products</v>
      </c>
      <c r="C89">
        <v>4</v>
      </c>
    </row>
    <row r="90" spans="1:3" x14ac:dyDescent="0.25">
      <c r="A90" t="s">
        <v>30</v>
      </c>
      <c r="B90" t="str">
        <f t="shared" si="7"/>
        <v>Food, Beverage &amp; Tobacco Products</v>
      </c>
      <c r="C90">
        <v>3</v>
      </c>
    </row>
    <row r="91" spans="1:3" x14ac:dyDescent="0.25">
      <c r="A91" t="s">
        <v>36</v>
      </c>
      <c r="B91" t="str">
        <f t="shared" si="7"/>
        <v>Chemical Products</v>
      </c>
      <c r="C91">
        <v>2</v>
      </c>
    </row>
    <row r="92" spans="1:3" x14ac:dyDescent="0.25">
      <c r="A92" t="s">
        <v>5</v>
      </c>
      <c r="B92" t="str">
        <f t="shared" si="7"/>
        <v>Computer &amp; Electronic Products</v>
      </c>
      <c r="C92">
        <v>1</v>
      </c>
    </row>
    <row r="93" spans="1:3" x14ac:dyDescent="0.25">
      <c r="A93" t="s">
        <v>1</v>
      </c>
      <c r="B93" t="str">
        <f t="shared" si="7"/>
        <v>Textile Mills</v>
      </c>
      <c r="C93">
        <v>-6</v>
      </c>
    </row>
    <row r="94" spans="1:3" x14ac:dyDescent="0.25">
      <c r="A94" t="s">
        <v>28</v>
      </c>
      <c r="B94" t="str">
        <f t="shared" si="7"/>
        <v>Machinery</v>
      </c>
      <c r="C94">
        <v>-5</v>
      </c>
    </row>
    <row r="95" spans="1:3" x14ac:dyDescent="0.25">
      <c r="A95" t="s">
        <v>37</v>
      </c>
      <c r="B95" t="str">
        <f t="shared" si="7"/>
        <v>Fabricated Metal Products</v>
      </c>
      <c r="C95">
        <v>-4</v>
      </c>
    </row>
    <row r="96" spans="1:3" x14ac:dyDescent="0.25">
      <c r="A96" t="s">
        <v>33</v>
      </c>
      <c r="B96" t="str">
        <f t="shared" si="7"/>
        <v>Miscellaneous Manufacturing</v>
      </c>
      <c r="C96">
        <v>-3</v>
      </c>
    </row>
    <row r="97" spans="1:3" x14ac:dyDescent="0.25">
      <c r="A97" t="s">
        <v>35</v>
      </c>
      <c r="B97" t="str">
        <f t="shared" si="7"/>
        <v>Transportation Equipment</v>
      </c>
      <c r="C97">
        <v>-2</v>
      </c>
    </row>
    <row r="98" spans="1:3" x14ac:dyDescent="0.25">
      <c r="A98" t="s">
        <v>4</v>
      </c>
      <c r="B98" t="str">
        <f t="shared" si="7"/>
        <v>Nonmetallic Mineral Products</v>
      </c>
      <c r="C98">
        <v>-1</v>
      </c>
    </row>
  </sheetData>
  <mergeCells count="7">
    <mergeCell ref="A87:C87"/>
    <mergeCell ref="A1:C1"/>
    <mergeCell ref="F1:G1"/>
    <mergeCell ref="A20:C20"/>
    <mergeCell ref="A40:C40"/>
    <mergeCell ref="A57:C57"/>
    <mergeCell ref="A75:C75"/>
  </mergeCells>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97"/>
  <sheetViews>
    <sheetView topLeftCell="A70" workbookViewId="0">
      <selection activeCell="B93" sqref="B93"/>
    </sheetView>
  </sheetViews>
  <sheetFormatPr defaultRowHeight="15" x14ac:dyDescent="0.25"/>
  <cols>
    <col min="1" max="1" width="45" bestFit="1" customWidth="1"/>
    <col min="2" max="2" width="44.5703125" bestFit="1" customWidth="1"/>
    <col min="5" max="6" width="44.5703125" bestFit="1" customWidth="1"/>
    <col min="7" max="7" width="168.7109375" bestFit="1" customWidth="1"/>
  </cols>
  <sheetData>
    <row r="1" spans="1:10" x14ac:dyDescent="0.25">
      <c r="A1" s="187" t="s">
        <v>481</v>
      </c>
      <c r="B1" s="187"/>
      <c r="C1" s="187"/>
      <c r="F1" s="187" t="s">
        <v>459</v>
      </c>
      <c r="G1" s="187"/>
    </row>
    <row r="2" spans="1:10" x14ac:dyDescent="0.25">
      <c r="A2" t="s">
        <v>9</v>
      </c>
      <c r="B2" t="str">
        <f>TRIM(A2)</f>
        <v>Petroleum &amp; Coal Products</v>
      </c>
      <c r="C2">
        <v>11</v>
      </c>
      <c r="E2" t="s">
        <v>1</v>
      </c>
      <c r="F2" t="str">
        <f>TRIM(E2)</f>
        <v>Textile Mills</v>
      </c>
      <c r="G2" t="e">
        <f>VLOOKUP("*"&amp;F2,$J$2:$J$11,1,0)</f>
        <v>#N/A</v>
      </c>
      <c r="J2" t="s">
        <v>602</v>
      </c>
    </row>
    <row r="3" spans="1:10" x14ac:dyDescent="0.25">
      <c r="A3" t="s">
        <v>29</v>
      </c>
      <c r="B3" t="str">
        <f t="shared" ref="B3:B18" si="0">TRIM(A3)</f>
        <v>Primary Metals</v>
      </c>
      <c r="C3">
        <v>10</v>
      </c>
      <c r="E3" t="s">
        <v>2</v>
      </c>
      <c r="F3" t="str">
        <f t="shared" ref="F3:F19" si="1">TRIM(E3)</f>
        <v>Miscellaneous Manufacturing</v>
      </c>
      <c r="G3" t="str">
        <f t="shared" ref="G3:G19" si="2">VLOOKUP("*"&amp;F3,$J$2:$J$11,1,0)</f>
        <v>"Business conditions are good, demand is growing." Miscellaneous Manufacturing</v>
      </c>
      <c r="J3" t="s">
        <v>603</v>
      </c>
    </row>
    <row r="4" spans="1:10" x14ac:dyDescent="0.25">
      <c r="A4" t="s">
        <v>33</v>
      </c>
      <c r="B4" t="str">
        <f t="shared" si="0"/>
        <v>Miscellaneous Manufacturing</v>
      </c>
      <c r="C4">
        <v>9</v>
      </c>
      <c r="E4" t="s">
        <v>3</v>
      </c>
      <c r="F4" t="str">
        <f t="shared" si="1"/>
        <v>Food, Beverage &amp; Tobacco Products</v>
      </c>
      <c r="G4" t="str">
        <f t="shared" si="2"/>
        <v>"Moving into [a] more inflationary environment, with lots of pressure to increase prices on a number of fronts." Food, Beverage &amp; Tobacco Products</v>
      </c>
      <c r="J4" t="s">
        <v>604</v>
      </c>
    </row>
    <row r="5" spans="1:10" x14ac:dyDescent="0.25">
      <c r="A5" t="s">
        <v>30</v>
      </c>
      <c r="B5" t="str">
        <f t="shared" si="0"/>
        <v>Food, Beverage &amp; Tobacco Products</v>
      </c>
      <c r="C5">
        <v>8</v>
      </c>
      <c r="E5" t="s">
        <v>4</v>
      </c>
      <c r="F5" t="str">
        <f t="shared" si="1"/>
        <v>Nonmetallic Mineral Products</v>
      </c>
      <c r="G5" t="str">
        <f t="shared" si="2"/>
        <v>"Continued strong demand for product and strong forecast for next year." Nonmetallic Mineral Products</v>
      </c>
      <c r="J5" t="s">
        <v>605</v>
      </c>
    </row>
    <row r="6" spans="1:10" x14ac:dyDescent="0.25">
      <c r="A6" t="s">
        <v>49</v>
      </c>
      <c r="B6" t="str">
        <f t="shared" si="0"/>
        <v>Apparel, Leather &amp; Allied Products</v>
      </c>
      <c r="C6">
        <v>7</v>
      </c>
      <c r="E6" t="s">
        <v>5</v>
      </c>
      <c r="F6" t="str">
        <f t="shared" si="1"/>
        <v>Computer &amp; Electronic Products</v>
      </c>
      <c r="G6" t="str">
        <f t="shared" si="2"/>
        <v>"Very strong month in terms of booking and billing which will contribute to a good overall year revenue-wise." Computer &amp; Electronic Products</v>
      </c>
      <c r="J6" t="s">
        <v>606</v>
      </c>
    </row>
    <row r="7" spans="1:10" x14ac:dyDescent="0.25">
      <c r="A7" t="s">
        <v>32</v>
      </c>
      <c r="B7" t="str">
        <f t="shared" si="0"/>
        <v>Paper Products</v>
      </c>
      <c r="C7">
        <v>6</v>
      </c>
      <c r="E7" t="s">
        <v>6</v>
      </c>
      <c r="F7" t="str">
        <f t="shared" si="1"/>
        <v>Furniture &amp; Related Products</v>
      </c>
      <c r="G7" t="e">
        <f t="shared" si="2"/>
        <v>#N/A</v>
      </c>
      <c r="J7" t="s">
        <v>607</v>
      </c>
    </row>
    <row r="8" spans="1:10" x14ac:dyDescent="0.25">
      <c r="A8" t="s">
        <v>28</v>
      </c>
      <c r="B8" t="str">
        <f t="shared" si="0"/>
        <v>Machinery</v>
      </c>
      <c r="C8">
        <v>5</v>
      </c>
      <c r="E8" t="s">
        <v>7</v>
      </c>
      <c r="F8" t="str">
        <f t="shared" si="1"/>
        <v>Paper Products</v>
      </c>
      <c r="G8" t="e">
        <f t="shared" si="2"/>
        <v>#N/A</v>
      </c>
      <c r="J8" t="s">
        <v>608</v>
      </c>
    </row>
    <row r="9" spans="1:10" x14ac:dyDescent="0.25">
      <c r="A9" t="s">
        <v>31</v>
      </c>
      <c r="B9" t="str">
        <f t="shared" si="0"/>
        <v>Electrical Equipment, Appliances &amp; Components</v>
      </c>
      <c r="C9">
        <v>4</v>
      </c>
      <c r="E9" t="s">
        <v>8</v>
      </c>
      <c r="F9" t="str">
        <f t="shared" si="1"/>
        <v>Printing &amp; Related Support Activities</v>
      </c>
      <c r="G9" t="e">
        <f t="shared" si="2"/>
        <v>#N/A</v>
      </c>
      <c r="J9" t="s">
        <v>609</v>
      </c>
    </row>
    <row r="10" spans="1:10" x14ac:dyDescent="0.25">
      <c r="A10" t="s">
        <v>34</v>
      </c>
      <c r="B10" t="str">
        <f t="shared" si="0"/>
        <v>Computer &amp; Electronic Products</v>
      </c>
      <c r="C10">
        <v>3</v>
      </c>
      <c r="E10" t="s">
        <v>9</v>
      </c>
      <c r="F10" t="str">
        <f t="shared" si="1"/>
        <v>Petroleum &amp; Coal Products</v>
      </c>
      <c r="G10" t="e">
        <f t="shared" si="2"/>
        <v>#N/A</v>
      </c>
      <c r="J10" t="s">
        <v>610</v>
      </c>
    </row>
    <row r="11" spans="1:10" x14ac:dyDescent="0.25">
      <c r="A11" t="s">
        <v>37</v>
      </c>
      <c r="B11" t="str">
        <f t="shared" si="0"/>
        <v>Fabricated Metal Products</v>
      </c>
      <c r="C11">
        <v>2</v>
      </c>
      <c r="E11" t="s">
        <v>10</v>
      </c>
      <c r="F11" t="str">
        <f t="shared" si="1"/>
        <v>Chemical Products</v>
      </c>
      <c r="G11" t="str">
        <f t="shared" si="2"/>
        <v>"Ramping up for year-end by reducing inventory." Chemical Products</v>
      </c>
      <c r="J11" t="s">
        <v>611</v>
      </c>
    </row>
    <row r="12" spans="1:10" x14ac:dyDescent="0.25">
      <c r="A12" t="s">
        <v>10</v>
      </c>
      <c r="B12" t="str">
        <f t="shared" si="0"/>
        <v>Chemical Products</v>
      </c>
      <c r="C12">
        <v>1</v>
      </c>
      <c r="E12" t="s">
        <v>11</v>
      </c>
      <c r="F12" t="str">
        <f t="shared" si="1"/>
        <v>Machinery</v>
      </c>
      <c r="G12" t="str">
        <f t="shared" si="2"/>
        <v>"Business continues to be brisk with an uptick of RFQs. Customers are earmarking funds for capital equipment upgrades." Machinery</v>
      </c>
    </row>
    <row r="13" spans="1:10" x14ac:dyDescent="0.25">
      <c r="A13" t="s">
        <v>15</v>
      </c>
      <c r="B13" t="str">
        <f t="shared" si="0"/>
        <v>Plastics &amp; Rubber Products</v>
      </c>
      <c r="C13">
        <v>-6</v>
      </c>
      <c r="E13" t="s">
        <v>12</v>
      </c>
      <c r="F13" t="str">
        <f t="shared" si="1"/>
        <v>Fabricated Metal Products</v>
      </c>
      <c r="G13" t="str">
        <f t="shared" si="2"/>
        <v>"December 2016 is way ahead of December 2015." Fabricated Metal Products</v>
      </c>
    </row>
    <row r="14" spans="1:10" x14ac:dyDescent="0.25">
      <c r="A14" t="s">
        <v>26</v>
      </c>
      <c r="B14" t="str">
        <f t="shared" si="0"/>
        <v>Furniture &amp; Related Products</v>
      </c>
      <c r="C14">
        <v>-5</v>
      </c>
      <c r="E14" t="s">
        <v>13</v>
      </c>
      <c r="F14" t="str">
        <f t="shared" si="1"/>
        <v>Electrical Equipment, Appliances &amp; Components</v>
      </c>
      <c r="G14" t="e">
        <f t="shared" si="2"/>
        <v>#N/A</v>
      </c>
    </row>
    <row r="15" spans="1:10" x14ac:dyDescent="0.25">
      <c r="A15" t="s">
        <v>41</v>
      </c>
      <c r="B15" t="str">
        <f t="shared" si="0"/>
        <v>Printing &amp; Related Support Activities</v>
      </c>
      <c r="C15">
        <v>-4</v>
      </c>
      <c r="E15" t="s">
        <v>14</v>
      </c>
      <c r="F15" t="str">
        <f t="shared" si="1"/>
        <v>Transportation Equipment</v>
      </c>
      <c r="G15" t="str">
        <f t="shared" si="2"/>
        <v>"Hiring still tight on available local labor. Business, by segments, still uneven. Some consumer markets very seasonally strong, but industrial markets lagging." Transportation Equipment</v>
      </c>
    </row>
    <row r="16" spans="1:10" x14ac:dyDescent="0.25">
      <c r="A16" t="s">
        <v>39</v>
      </c>
      <c r="B16" t="str">
        <f t="shared" si="0"/>
        <v>Textile Mills</v>
      </c>
      <c r="C16">
        <v>-3</v>
      </c>
      <c r="E16" t="s">
        <v>15</v>
      </c>
      <c r="F16" t="str">
        <f t="shared" si="1"/>
        <v>Plastics &amp; Rubber Products</v>
      </c>
      <c r="G16" t="str">
        <f t="shared" si="2"/>
        <v>"Our business remains strong and we are seeing continued growth." Plastics &amp; Rubber Products</v>
      </c>
    </row>
    <row r="17" spans="1:7" x14ac:dyDescent="0.25">
      <c r="A17" t="s">
        <v>40</v>
      </c>
      <c r="B17" t="str">
        <f t="shared" si="0"/>
        <v>Nonmetallic Mineral Products</v>
      </c>
      <c r="C17">
        <v>-2</v>
      </c>
      <c r="E17" t="s">
        <v>16</v>
      </c>
      <c r="F17" t="str">
        <f t="shared" si="1"/>
        <v>Primary Metals</v>
      </c>
      <c r="G17" t="str">
        <f t="shared" si="2"/>
        <v>"We have been fairly steady the last few months and it appears business is strong into the 1st quarter of next year." Primary Metals</v>
      </c>
    </row>
    <row r="18" spans="1:7" x14ac:dyDescent="0.25">
      <c r="A18" t="s">
        <v>14</v>
      </c>
      <c r="B18" t="str">
        <f t="shared" si="0"/>
        <v>Transportation Equipment</v>
      </c>
      <c r="C18">
        <v>-1</v>
      </c>
      <c r="E18" t="s">
        <v>17</v>
      </c>
      <c r="F18" t="str">
        <f t="shared" si="1"/>
        <v>Apparel, Leather &amp; Allied Products</v>
      </c>
      <c r="G18" t="e">
        <f t="shared" si="2"/>
        <v>#N/A</v>
      </c>
    </row>
    <row r="19" spans="1:7" x14ac:dyDescent="0.25">
      <c r="E19" t="s">
        <v>18</v>
      </c>
      <c r="F19" t="str">
        <f t="shared" si="1"/>
        <v>Wood Products</v>
      </c>
      <c r="G19" t="e">
        <f t="shared" si="2"/>
        <v>#N/A</v>
      </c>
    </row>
    <row r="20" spans="1:7" x14ac:dyDescent="0.25">
      <c r="A20" s="187" t="s">
        <v>99</v>
      </c>
      <c r="B20" s="187"/>
      <c r="C20" s="187"/>
    </row>
    <row r="21" spans="1:7" x14ac:dyDescent="0.25">
      <c r="A21" t="s">
        <v>17</v>
      </c>
      <c r="B21" t="str">
        <f>TRIM(A21)</f>
        <v>Apparel, Leather &amp; Allied Products</v>
      </c>
      <c r="C21">
        <v>12</v>
      </c>
    </row>
    <row r="22" spans="1:7" x14ac:dyDescent="0.25">
      <c r="A22" t="s">
        <v>38</v>
      </c>
      <c r="B22" t="str">
        <f t="shared" ref="B22:B36" si="3">TRIM(A22)</f>
        <v>Petroleum &amp; Coal Products</v>
      </c>
      <c r="C22">
        <v>11</v>
      </c>
    </row>
    <row r="23" spans="1:7" x14ac:dyDescent="0.25">
      <c r="A23" t="s">
        <v>31</v>
      </c>
      <c r="B23" t="str">
        <f t="shared" si="3"/>
        <v>Electrical Equipment, Appliances &amp; Components</v>
      </c>
      <c r="C23">
        <v>10</v>
      </c>
    </row>
    <row r="24" spans="1:7" x14ac:dyDescent="0.25">
      <c r="A24" t="s">
        <v>33</v>
      </c>
      <c r="B24" t="str">
        <f t="shared" si="3"/>
        <v>Miscellaneous Manufacturing</v>
      </c>
      <c r="C24">
        <v>9</v>
      </c>
    </row>
    <row r="25" spans="1:7" x14ac:dyDescent="0.25">
      <c r="A25" t="s">
        <v>29</v>
      </c>
      <c r="B25" t="str">
        <f t="shared" si="3"/>
        <v>Primary Metals</v>
      </c>
      <c r="C25">
        <v>8</v>
      </c>
    </row>
    <row r="26" spans="1:7" x14ac:dyDescent="0.25">
      <c r="A26" t="s">
        <v>32</v>
      </c>
      <c r="B26" t="str">
        <f t="shared" si="3"/>
        <v>Paper Products</v>
      </c>
      <c r="C26">
        <v>7</v>
      </c>
    </row>
    <row r="27" spans="1:7" x14ac:dyDescent="0.25">
      <c r="A27" t="s">
        <v>34</v>
      </c>
      <c r="B27" t="str">
        <f t="shared" si="3"/>
        <v>Computer &amp; Electronic Products</v>
      </c>
      <c r="C27">
        <v>6</v>
      </c>
    </row>
    <row r="28" spans="1:7" x14ac:dyDescent="0.25">
      <c r="A28" t="s">
        <v>30</v>
      </c>
      <c r="B28" t="str">
        <f t="shared" si="3"/>
        <v>Food, Beverage &amp; Tobacco Products</v>
      </c>
      <c r="C28">
        <v>5</v>
      </c>
    </row>
    <row r="29" spans="1:7" x14ac:dyDescent="0.25">
      <c r="A29" t="s">
        <v>28</v>
      </c>
      <c r="B29" t="str">
        <f t="shared" si="3"/>
        <v>Machinery</v>
      </c>
      <c r="C29">
        <v>4</v>
      </c>
    </row>
    <row r="30" spans="1:7" x14ac:dyDescent="0.25">
      <c r="A30" t="s">
        <v>36</v>
      </c>
      <c r="B30" t="str">
        <f t="shared" si="3"/>
        <v>Chemical Products</v>
      </c>
      <c r="C30">
        <v>3</v>
      </c>
    </row>
    <row r="31" spans="1:7" x14ac:dyDescent="0.25">
      <c r="A31" t="s">
        <v>37</v>
      </c>
      <c r="B31" t="str">
        <f t="shared" si="3"/>
        <v>Fabricated Metal Products</v>
      </c>
      <c r="C31">
        <v>2</v>
      </c>
    </row>
    <row r="32" spans="1:7" x14ac:dyDescent="0.25">
      <c r="A32" t="s">
        <v>14</v>
      </c>
      <c r="B32" t="str">
        <f t="shared" si="3"/>
        <v>Transportation Equipment</v>
      </c>
      <c r="C32">
        <v>1</v>
      </c>
    </row>
    <row r="33" spans="1:3" x14ac:dyDescent="0.25">
      <c r="A33" t="s">
        <v>6</v>
      </c>
      <c r="B33" t="str">
        <f t="shared" si="3"/>
        <v>Furniture &amp; Related Products</v>
      </c>
      <c r="C33">
        <v>-4</v>
      </c>
    </row>
    <row r="34" spans="1:3" x14ac:dyDescent="0.25">
      <c r="A34" t="s">
        <v>41</v>
      </c>
      <c r="B34" t="str">
        <f t="shared" si="3"/>
        <v>Printing &amp; Related Support Activities</v>
      </c>
      <c r="C34">
        <v>-3</v>
      </c>
    </row>
    <row r="35" spans="1:3" x14ac:dyDescent="0.25">
      <c r="A35" t="s">
        <v>40</v>
      </c>
      <c r="B35" t="str">
        <f t="shared" si="3"/>
        <v>Nonmetallic Mineral Products</v>
      </c>
      <c r="C35">
        <v>-2</v>
      </c>
    </row>
    <row r="36" spans="1:3" x14ac:dyDescent="0.25">
      <c r="A36" t="s">
        <v>15</v>
      </c>
      <c r="B36" t="str">
        <f t="shared" si="3"/>
        <v>Plastics &amp; Rubber Products</v>
      </c>
      <c r="C36">
        <v>-1</v>
      </c>
    </row>
    <row r="38" spans="1:3" x14ac:dyDescent="0.25">
      <c r="A38" s="187" t="s">
        <v>91</v>
      </c>
      <c r="B38" s="187"/>
      <c r="C38" s="187"/>
    </row>
    <row r="39" spans="1:3" x14ac:dyDescent="0.25">
      <c r="A39" t="s">
        <v>9</v>
      </c>
      <c r="B39" t="str">
        <f>TRIM(A39)</f>
        <v>Petroleum &amp; Coal Products</v>
      </c>
      <c r="C39">
        <v>10</v>
      </c>
    </row>
    <row r="40" spans="1:3" x14ac:dyDescent="0.25">
      <c r="A40" t="s">
        <v>49</v>
      </c>
      <c r="B40" t="str">
        <f t="shared" ref="B40:B50" si="4">TRIM(A40)</f>
        <v>Apparel, Leather &amp; Allied Products</v>
      </c>
      <c r="C40">
        <v>9</v>
      </c>
    </row>
    <row r="41" spans="1:3" x14ac:dyDescent="0.25">
      <c r="A41" t="s">
        <v>33</v>
      </c>
      <c r="B41" t="str">
        <f t="shared" si="4"/>
        <v>Miscellaneous Manufacturing</v>
      </c>
      <c r="C41">
        <v>8</v>
      </c>
    </row>
    <row r="42" spans="1:3" x14ac:dyDescent="0.25">
      <c r="A42" t="s">
        <v>30</v>
      </c>
      <c r="B42" t="str">
        <f t="shared" si="4"/>
        <v>Food, Beverage &amp; Tobacco Products</v>
      </c>
      <c r="C42">
        <v>7</v>
      </c>
    </row>
    <row r="43" spans="1:3" x14ac:dyDescent="0.25">
      <c r="A43" t="s">
        <v>28</v>
      </c>
      <c r="B43" t="str">
        <f t="shared" si="4"/>
        <v>Machinery</v>
      </c>
      <c r="C43">
        <v>6</v>
      </c>
    </row>
    <row r="44" spans="1:3" x14ac:dyDescent="0.25">
      <c r="A44" t="s">
        <v>32</v>
      </c>
      <c r="B44" t="str">
        <f t="shared" si="4"/>
        <v>Paper Products</v>
      </c>
      <c r="C44">
        <v>5</v>
      </c>
    </row>
    <row r="45" spans="1:3" x14ac:dyDescent="0.25">
      <c r="A45" t="s">
        <v>36</v>
      </c>
      <c r="B45" t="str">
        <f t="shared" si="4"/>
        <v>Chemical Products</v>
      </c>
      <c r="C45">
        <v>4</v>
      </c>
    </row>
    <row r="46" spans="1:3" x14ac:dyDescent="0.25">
      <c r="A46" t="s">
        <v>34</v>
      </c>
      <c r="B46" t="str">
        <f t="shared" si="4"/>
        <v>Computer &amp; Electronic Products</v>
      </c>
      <c r="C46">
        <v>3</v>
      </c>
    </row>
    <row r="47" spans="1:3" x14ac:dyDescent="0.25">
      <c r="A47" t="s">
        <v>37</v>
      </c>
      <c r="B47" t="str">
        <f t="shared" si="4"/>
        <v>Fabricated Metal Products</v>
      </c>
      <c r="C47">
        <v>2</v>
      </c>
    </row>
    <row r="48" spans="1:3" x14ac:dyDescent="0.25">
      <c r="A48" t="s">
        <v>13</v>
      </c>
      <c r="B48" t="str">
        <f t="shared" si="4"/>
        <v>Electrical Equipment, Appliances &amp; Components</v>
      </c>
      <c r="C48">
        <v>1</v>
      </c>
    </row>
    <row r="49" spans="1:3" x14ac:dyDescent="0.25">
      <c r="A49" t="s">
        <v>4</v>
      </c>
      <c r="B49" t="str">
        <f t="shared" si="4"/>
        <v>Nonmetallic Mineral Products</v>
      </c>
      <c r="C49">
        <v>-2</v>
      </c>
    </row>
    <row r="50" spans="1:3" x14ac:dyDescent="0.25">
      <c r="A50" t="s">
        <v>14</v>
      </c>
      <c r="B50" t="str">
        <f t="shared" si="4"/>
        <v>Transportation Equipment</v>
      </c>
      <c r="C50">
        <v>-1</v>
      </c>
    </row>
    <row r="52" spans="1:3" x14ac:dyDescent="0.25">
      <c r="A52" s="187" t="s">
        <v>92</v>
      </c>
      <c r="B52" s="187"/>
      <c r="C52" s="187"/>
    </row>
    <row r="53" spans="1:3" x14ac:dyDescent="0.25">
      <c r="A53" t="s">
        <v>1</v>
      </c>
      <c r="B53" t="str">
        <f>TRIM(A53)</f>
        <v>Textile Mills</v>
      </c>
      <c r="C53">
        <v>9</v>
      </c>
    </row>
    <row r="54" spans="1:3" x14ac:dyDescent="0.25">
      <c r="A54" t="s">
        <v>41</v>
      </c>
      <c r="B54" t="str">
        <f t="shared" ref="B54:B67" si="5">TRIM(A54)</f>
        <v>Printing &amp; Related Support Activities</v>
      </c>
      <c r="C54">
        <v>8</v>
      </c>
    </row>
    <row r="55" spans="1:3" x14ac:dyDescent="0.25">
      <c r="A55" t="s">
        <v>40</v>
      </c>
      <c r="B55" t="str">
        <f t="shared" si="5"/>
        <v>Nonmetallic Mineral Products</v>
      </c>
      <c r="C55">
        <v>7</v>
      </c>
    </row>
    <row r="56" spans="1:3" x14ac:dyDescent="0.25">
      <c r="A56" t="s">
        <v>33</v>
      </c>
      <c r="B56" t="str">
        <f t="shared" si="5"/>
        <v>Miscellaneous Manufacturing</v>
      </c>
      <c r="C56">
        <v>6</v>
      </c>
    </row>
    <row r="57" spans="1:3" x14ac:dyDescent="0.25">
      <c r="A57" t="s">
        <v>29</v>
      </c>
      <c r="B57" t="str">
        <f t="shared" si="5"/>
        <v>Primary Metals</v>
      </c>
      <c r="C57">
        <v>5</v>
      </c>
    </row>
    <row r="58" spans="1:3" x14ac:dyDescent="0.25">
      <c r="A58" t="s">
        <v>32</v>
      </c>
      <c r="B58" t="str">
        <f t="shared" si="5"/>
        <v>Paper Products</v>
      </c>
      <c r="C58">
        <v>4</v>
      </c>
    </row>
    <row r="59" spans="1:3" x14ac:dyDescent="0.25">
      <c r="A59" t="s">
        <v>28</v>
      </c>
      <c r="B59" t="str">
        <f t="shared" si="5"/>
        <v>Machinery</v>
      </c>
      <c r="C59">
        <v>3</v>
      </c>
    </row>
    <row r="60" spans="1:3" x14ac:dyDescent="0.25">
      <c r="A60" t="s">
        <v>34</v>
      </c>
      <c r="B60" t="str">
        <f t="shared" si="5"/>
        <v>Computer &amp; Electronic Products</v>
      </c>
      <c r="C60">
        <v>2</v>
      </c>
    </row>
    <row r="61" spans="1:3" x14ac:dyDescent="0.25">
      <c r="A61" t="s">
        <v>10</v>
      </c>
      <c r="B61" t="str">
        <f t="shared" si="5"/>
        <v>Chemical Products</v>
      </c>
      <c r="C61">
        <v>1</v>
      </c>
    </row>
    <row r="62" spans="1:3" x14ac:dyDescent="0.25">
      <c r="A62" t="s">
        <v>17</v>
      </c>
      <c r="B62" t="str">
        <f t="shared" si="5"/>
        <v>Apparel, Leather &amp; Allied Products</v>
      </c>
      <c r="C62">
        <v>-6</v>
      </c>
    </row>
    <row r="63" spans="1:3" x14ac:dyDescent="0.25">
      <c r="A63" t="s">
        <v>37</v>
      </c>
      <c r="B63" t="str">
        <f t="shared" si="5"/>
        <v>Fabricated Metal Products</v>
      </c>
      <c r="C63">
        <v>-5</v>
      </c>
    </row>
    <row r="64" spans="1:3" x14ac:dyDescent="0.25">
      <c r="A64" t="s">
        <v>27</v>
      </c>
      <c r="B64" t="str">
        <f t="shared" si="5"/>
        <v>Plastics &amp; Rubber Products</v>
      </c>
      <c r="C64">
        <v>-4</v>
      </c>
    </row>
    <row r="65" spans="1:3" x14ac:dyDescent="0.25">
      <c r="A65" t="s">
        <v>35</v>
      </c>
      <c r="B65" t="str">
        <f t="shared" si="5"/>
        <v>Transportation Equipment</v>
      </c>
      <c r="C65">
        <v>-3</v>
      </c>
    </row>
    <row r="66" spans="1:3" x14ac:dyDescent="0.25">
      <c r="A66" t="s">
        <v>30</v>
      </c>
      <c r="B66" t="str">
        <f t="shared" si="5"/>
        <v>Food, Beverage &amp; Tobacco Products</v>
      </c>
      <c r="C66">
        <v>-2</v>
      </c>
    </row>
    <row r="67" spans="1:3" x14ac:dyDescent="0.25">
      <c r="A67" t="s">
        <v>13</v>
      </c>
      <c r="B67" t="str">
        <f t="shared" si="5"/>
        <v>Electrical Equipment, Appliances &amp; Components</v>
      </c>
      <c r="C67">
        <v>-1</v>
      </c>
    </row>
    <row r="69" spans="1:3" x14ac:dyDescent="0.25">
      <c r="A69" s="187" t="s">
        <v>94</v>
      </c>
      <c r="B69" s="187"/>
      <c r="C69" s="187"/>
    </row>
    <row r="70" spans="1:3" x14ac:dyDescent="0.25">
      <c r="A70" t="s">
        <v>12</v>
      </c>
      <c r="B70" t="str">
        <f>TRIM(A70)</f>
        <v>Fabricated Metal Products</v>
      </c>
      <c r="C70">
        <v>-6</v>
      </c>
    </row>
    <row r="71" spans="1:3" x14ac:dyDescent="0.25">
      <c r="A71" t="s">
        <v>35</v>
      </c>
      <c r="B71" t="str">
        <f t="shared" ref="B71:B79" si="6">TRIM(A71)</f>
        <v>Transportation Equipment</v>
      </c>
      <c r="C71">
        <v>-5</v>
      </c>
    </row>
    <row r="72" spans="1:3" x14ac:dyDescent="0.25">
      <c r="A72" t="s">
        <v>31</v>
      </c>
      <c r="B72" t="str">
        <f t="shared" si="6"/>
        <v>Electrical Equipment, Appliances &amp; Components</v>
      </c>
      <c r="C72">
        <v>-4</v>
      </c>
    </row>
    <row r="73" spans="1:3" x14ac:dyDescent="0.25">
      <c r="A73" t="s">
        <v>30</v>
      </c>
      <c r="B73" t="str">
        <f t="shared" si="6"/>
        <v>Food, Beverage &amp; Tobacco Products</v>
      </c>
      <c r="C73">
        <v>-3</v>
      </c>
    </row>
    <row r="74" spans="1:3" x14ac:dyDescent="0.25">
      <c r="A74" t="s">
        <v>34</v>
      </c>
      <c r="B74" t="str">
        <f t="shared" si="6"/>
        <v>Computer &amp; Electronic Products</v>
      </c>
      <c r="C74">
        <v>-2</v>
      </c>
    </row>
    <row r="75" spans="1:3" x14ac:dyDescent="0.25">
      <c r="A75" t="s">
        <v>11</v>
      </c>
      <c r="B75" t="str">
        <f t="shared" si="6"/>
        <v>Machinery</v>
      </c>
      <c r="C75">
        <v>-1</v>
      </c>
    </row>
    <row r="76" spans="1:3" x14ac:dyDescent="0.25">
      <c r="A76" t="s">
        <v>2</v>
      </c>
      <c r="B76" t="str">
        <f t="shared" si="6"/>
        <v>Miscellaneous Manufacturing</v>
      </c>
      <c r="C76">
        <v>4</v>
      </c>
    </row>
    <row r="77" spans="1:3" x14ac:dyDescent="0.25">
      <c r="A77" t="s">
        <v>38</v>
      </c>
      <c r="B77" t="str">
        <f t="shared" si="6"/>
        <v>Petroleum &amp; Coal Products</v>
      </c>
      <c r="C77">
        <v>3</v>
      </c>
    </row>
    <row r="78" spans="1:3" x14ac:dyDescent="0.25">
      <c r="A78" t="s">
        <v>27</v>
      </c>
      <c r="B78" t="str">
        <f t="shared" si="6"/>
        <v>Plastics &amp; Rubber Products</v>
      </c>
      <c r="C78">
        <v>2</v>
      </c>
    </row>
    <row r="79" spans="1:3" x14ac:dyDescent="0.25">
      <c r="A79" t="s">
        <v>10</v>
      </c>
      <c r="B79" t="str">
        <f t="shared" si="6"/>
        <v>Chemical Products</v>
      </c>
      <c r="C79">
        <v>1</v>
      </c>
    </row>
    <row r="81" spans="1:3" x14ac:dyDescent="0.25">
      <c r="A81" s="187" t="s">
        <v>95</v>
      </c>
      <c r="B81" s="187"/>
      <c r="C81" s="187"/>
    </row>
    <row r="82" spans="1:3" x14ac:dyDescent="0.25">
      <c r="A82" t="s">
        <v>16</v>
      </c>
      <c r="B82" t="str">
        <f>TRIM(A82)</f>
        <v>Primary Metals</v>
      </c>
      <c r="C82">
        <v>5</v>
      </c>
    </row>
    <row r="83" spans="1:3" x14ac:dyDescent="0.25">
      <c r="A83" t="s">
        <v>30</v>
      </c>
      <c r="B83" t="str">
        <f t="shared" ref="B83:B97" si="7">TRIM(A83)</f>
        <v>Food, Beverage &amp; Tobacco Products</v>
      </c>
      <c r="C83">
        <v>4</v>
      </c>
    </row>
    <row r="84" spans="1:3" x14ac:dyDescent="0.25">
      <c r="A84" t="s">
        <v>38</v>
      </c>
      <c r="B84" t="str">
        <f t="shared" si="7"/>
        <v>Petroleum &amp; Coal Products</v>
      </c>
      <c r="C84">
        <v>3</v>
      </c>
    </row>
    <row r="85" spans="1:3" x14ac:dyDescent="0.25">
      <c r="A85" t="s">
        <v>37</v>
      </c>
      <c r="B85" t="str">
        <f t="shared" si="7"/>
        <v>Fabricated Metal Products</v>
      </c>
      <c r="C85">
        <v>2</v>
      </c>
    </row>
    <row r="86" spans="1:3" x14ac:dyDescent="0.25">
      <c r="A86" t="s">
        <v>11</v>
      </c>
      <c r="B86" t="str">
        <f t="shared" si="7"/>
        <v>Machinery</v>
      </c>
      <c r="C86">
        <v>1</v>
      </c>
    </row>
    <row r="87" spans="1:3" x14ac:dyDescent="0.25">
      <c r="A87" t="s">
        <v>1</v>
      </c>
      <c r="B87" t="str">
        <f t="shared" si="7"/>
        <v>Textile Mills</v>
      </c>
      <c r="C87">
        <v>-11</v>
      </c>
    </row>
    <row r="88" spans="1:3" x14ac:dyDescent="0.25">
      <c r="A88" t="s">
        <v>41</v>
      </c>
      <c r="B88" t="str">
        <f t="shared" si="7"/>
        <v>Printing &amp; Related Support Activities</v>
      </c>
      <c r="C88">
        <v>-10</v>
      </c>
    </row>
    <row r="89" spans="1:3" x14ac:dyDescent="0.25">
      <c r="A89" t="s">
        <v>49</v>
      </c>
      <c r="B89" t="str">
        <f t="shared" si="7"/>
        <v>Apparel, Leather &amp; Allied Products</v>
      </c>
      <c r="C89">
        <v>-9</v>
      </c>
    </row>
    <row r="90" spans="1:3" x14ac:dyDescent="0.25">
      <c r="A90" t="s">
        <v>31</v>
      </c>
      <c r="B90" t="str">
        <f t="shared" si="7"/>
        <v>Electrical Equipment, Appliances &amp; Components</v>
      </c>
      <c r="C90">
        <v>-8</v>
      </c>
    </row>
    <row r="91" spans="1:3" x14ac:dyDescent="0.25">
      <c r="A91" t="s">
        <v>34</v>
      </c>
      <c r="B91" t="str">
        <f t="shared" si="7"/>
        <v>Computer &amp; Electronic Products</v>
      </c>
      <c r="C91">
        <v>-7</v>
      </c>
    </row>
    <row r="92" spans="1:3" x14ac:dyDescent="0.25">
      <c r="A92" t="s">
        <v>27</v>
      </c>
      <c r="B92" t="str">
        <f t="shared" si="7"/>
        <v>Plastics &amp; Rubber Products</v>
      </c>
      <c r="C92">
        <v>-6</v>
      </c>
    </row>
    <row r="93" spans="1:3" x14ac:dyDescent="0.25">
      <c r="A93" t="s">
        <v>40</v>
      </c>
      <c r="B93" t="str">
        <f t="shared" si="7"/>
        <v>Nonmetallic Mineral Products</v>
      </c>
      <c r="C93">
        <v>-5</v>
      </c>
    </row>
    <row r="94" spans="1:3" x14ac:dyDescent="0.25">
      <c r="A94" t="s">
        <v>35</v>
      </c>
      <c r="B94" t="str">
        <f t="shared" si="7"/>
        <v>Transportation Equipment</v>
      </c>
      <c r="C94">
        <v>-4</v>
      </c>
    </row>
    <row r="95" spans="1:3" x14ac:dyDescent="0.25">
      <c r="A95" t="s">
        <v>32</v>
      </c>
      <c r="B95" t="str">
        <f t="shared" si="7"/>
        <v>Paper Products</v>
      </c>
      <c r="C95">
        <v>-3</v>
      </c>
    </row>
    <row r="96" spans="1:3" x14ac:dyDescent="0.25">
      <c r="A96" t="s">
        <v>33</v>
      </c>
      <c r="B96" t="str">
        <f t="shared" si="7"/>
        <v>Miscellaneous Manufacturing</v>
      </c>
      <c r="C96">
        <v>-2</v>
      </c>
    </row>
    <row r="97" spans="1:3" x14ac:dyDescent="0.25">
      <c r="A97" t="s">
        <v>10</v>
      </c>
      <c r="B97" t="str">
        <f t="shared" si="7"/>
        <v>Chemical Products</v>
      </c>
      <c r="C97">
        <v>-1</v>
      </c>
    </row>
  </sheetData>
  <mergeCells count="7">
    <mergeCell ref="A81:C81"/>
    <mergeCell ref="A1:C1"/>
    <mergeCell ref="F1:G1"/>
    <mergeCell ref="A20:C20"/>
    <mergeCell ref="A38:C38"/>
    <mergeCell ref="A52:C52"/>
    <mergeCell ref="A69:C69"/>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00"/>
  <sheetViews>
    <sheetView workbookViewId="0">
      <selection activeCell="E2" sqref="E2:E19"/>
    </sheetView>
  </sheetViews>
  <sheetFormatPr defaultRowHeight="15" x14ac:dyDescent="0.25"/>
  <cols>
    <col min="1" max="1" width="45" bestFit="1" customWidth="1"/>
    <col min="2" max="2" width="44.5703125" bestFit="1" customWidth="1"/>
    <col min="5" max="5" width="44.5703125" bestFit="1" customWidth="1"/>
    <col min="6" max="6" width="148.28515625" bestFit="1" customWidth="1"/>
  </cols>
  <sheetData>
    <row r="1" spans="1:8" x14ac:dyDescent="0.25">
      <c r="A1" s="180" t="s">
        <v>89</v>
      </c>
      <c r="B1" s="180"/>
      <c r="C1" s="180"/>
      <c r="E1" s="180" t="s">
        <v>134</v>
      </c>
      <c r="F1" s="180"/>
    </row>
    <row r="2" spans="1:8" x14ac:dyDescent="0.25">
      <c r="A2" s="9" t="s">
        <v>15</v>
      </c>
      <c r="B2" s="9" t="str">
        <f>TRIM(A2)</f>
        <v>Plastics &amp; Rubber Products</v>
      </c>
      <c r="C2" s="9">
        <v>12</v>
      </c>
      <c r="E2" s="9" t="s">
        <v>1</v>
      </c>
      <c r="F2" s="9"/>
      <c r="H2" t="s">
        <v>188</v>
      </c>
    </row>
    <row r="3" spans="1:8" x14ac:dyDescent="0.25">
      <c r="A3" s="9" t="s">
        <v>33</v>
      </c>
      <c r="B3" s="9" t="str">
        <f t="shared" ref="B3:B18" si="0">TRIM(A3)</f>
        <v>Miscellaneous Manufacturing</v>
      </c>
      <c r="C3" s="9">
        <v>11</v>
      </c>
      <c r="E3" s="9" t="s">
        <v>2</v>
      </c>
      <c r="F3" s="9" t="str">
        <f t="shared" ref="F3:F17" si="1">VLOOKUP("*"&amp;E3,$H$2:$H$11,1,0)</f>
        <v>"Business conditions are good, demand is generally increasing." Miscellaneous Manufacturing</v>
      </c>
      <c r="H3" t="s">
        <v>189</v>
      </c>
    </row>
    <row r="4" spans="1:8" x14ac:dyDescent="0.25">
      <c r="A4" s="9" t="s">
        <v>49</v>
      </c>
      <c r="B4" s="9" t="str">
        <f t="shared" si="0"/>
        <v>Apparel, Leather &amp; Allied Products</v>
      </c>
      <c r="C4" s="9">
        <v>10</v>
      </c>
      <c r="E4" s="9" t="s">
        <v>3</v>
      </c>
      <c r="F4" s="9" t="str">
        <f t="shared" si="1"/>
        <v>"Economic outlook remains stable and no current effects of geopolitical changes appear to be penetrating market conditions." Food, Beverage &amp; Tobacco Products</v>
      </c>
      <c r="H4" t="s">
        <v>190</v>
      </c>
    </row>
    <row r="5" spans="1:8" x14ac:dyDescent="0.25">
      <c r="A5" s="9" t="s">
        <v>32</v>
      </c>
      <c r="B5" s="9" t="str">
        <f t="shared" si="0"/>
        <v>Paper Products</v>
      </c>
      <c r="C5" s="9">
        <v>9</v>
      </c>
      <c r="E5" s="9" t="s">
        <v>4</v>
      </c>
      <c r="F5" s="9"/>
      <c r="H5" t="s">
        <v>191</v>
      </c>
    </row>
    <row r="6" spans="1:8" x14ac:dyDescent="0.25">
      <c r="A6" s="9" t="s">
        <v>36</v>
      </c>
      <c r="B6" s="9" t="str">
        <f t="shared" si="0"/>
        <v>Chemical Products</v>
      </c>
      <c r="C6" s="9">
        <v>8</v>
      </c>
      <c r="E6" s="9" t="s">
        <v>5</v>
      </c>
      <c r="F6" s="9" t="str">
        <f t="shared" si="1"/>
        <v>"January revenue target slightly lower following a big December shipment month." Computer &amp; Electronic Products</v>
      </c>
      <c r="H6" t="s">
        <v>192</v>
      </c>
    </row>
    <row r="7" spans="1:8" x14ac:dyDescent="0.25">
      <c r="A7" s="9" t="s">
        <v>35</v>
      </c>
      <c r="B7" s="9" t="str">
        <f t="shared" si="0"/>
        <v>Transportation Equipment</v>
      </c>
      <c r="C7" s="9">
        <v>7</v>
      </c>
      <c r="E7" s="9" t="s">
        <v>6</v>
      </c>
      <c r="F7" s="9"/>
      <c r="H7" t="s">
        <v>193</v>
      </c>
    </row>
    <row r="8" spans="1:8" x14ac:dyDescent="0.25">
      <c r="A8" s="9" t="s">
        <v>30</v>
      </c>
      <c r="B8" s="9" t="str">
        <f t="shared" si="0"/>
        <v>Food, Beverage &amp; Tobacco Products</v>
      </c>
      <c r="C8" s="9">
        <v>6</v>
      </c>
      <c r="E8" s="9" t="s">
        <v>7</v>
      </c>
      <c r="F8" s="9"/>
      <c r="H8" t="s">
        <v>194</v>
      </c>
    </row>
    <row r="9" spans="1:8" x14ac:dyDescent="0.25">
      <c r="A9" s="9" t="s">
        <v>28</v>
      </c>
      <c r="B9" s="9" t="str">
        <f t="shared" si="0"/>
        <v>Machinery</v>
      </c>
      <c r="C9" s="9">
        <v>5</v>
      </c>
      <c r="E9" s="9" t="s">
        <v>8</v>
      </c>
      <c r="F9" s="9"/>
      <c r="H9" t="s">
        <v>195</v>
      </c>
    </row>
    <row r="10" spans="1:8" x14ac:dyDescent="0.25">
      <c r="A10" s="9" t="s">
        <v>38</v>
      </c>
      <c r="B10" s="9" t="str">
        <f t="shared" si="0"/>
        <v>Petroleum &amp; Coal Products</v>
      </c>
      <c r="C10" s="9">
        <v>4</v>
      </c>
      <c r="E10" s="9" t="s">
        <v>9</v>
      </c>
      <c r="F10" s="9" t="str">
        <f t="shared" si="1"/>
        <v>"Conditions and outlook remain positive. Raw material prices are stable resulting in stable margins. Asset utilization remains high." Petroleum &amp; Coal Products</v>
      </c>
      <c r="H10" t="s">
        <v>196</v>
      </c>
    </row>
    <row r="11" spans="1:8" x14ac:dyDescent="0.25">
      <c r="A11" s="9" t="s">
        <v>29</v>
      </c>
      <c r="B11" s="9" t="str">
        <f t="shared" si="0"/>
        <v>Primary Metals</v>
      </c>
      <c r="C11" s="9">
        <v>3</v>
      </c>
      <c r="E11" s="9" t="s">
        <v>10</v>
      </c>
      <c r="F11" s="9" t="str">
        <f t="shared" si="1"/>
        <v>"Demand very steady to start the year." Chemical Products</v>
      </c>
      <c r="H11" t="s">
        <v>197</v>
      </c>
    </row>
    <row r="12" spans="1:8" x14ac:dyDescent="0.25">
      <c r="A12" s="9" t="s">
        <v>37</v>
      </c>
      <c r="B12" s="9" t="str">
        <f t="shared" si="0"/>
        <v>Fabricated Metal Products</v>
      </c>
      <c r="C12" s="9">
        <v>2</v>
      </c>
      <c r="E12" s="9" t="s">
        <v>11</v>
      </c>
      <c r="F12" s="9" t="str">
        <f t="shared" si="1"/>
        <v>"Sales bookings are exceeding expectations. We are starting to see supply shortages in hot rolled steel due to the curtailment of imports." Machinery</v>
      </c>
    </row>
    <row r="13" spans="1:8" x14ac:dyDescent="0.25">
      <c r="A13" s="9" t="s">
        <v>5</v>
      </c>
      <c r="B13" s="9" t="str">
        <f t="shared" si="0"/>
        <v>Computer &amp; Electronic Products</v>
      </c>
      <c r="C13" s="9">
        <v>1</v>
      </c>
      <c r="E13" s="9" t="s">
        <v>12</v>
      </c>
      <c r="F13" s="9" t="str">
        <f t="shared" si="1"/>
        <v>"Steady demand from automotive." Fabricated Metal Products</v>
      </c>
    </row>
    <row r="14" spans="1:8" x14ac:dyDescent="0.25">
      <c r="A14" s="9" t="s">
        <v>4</v>
      </c>
      <c r="B14" s="9" t="str">
        <f t="shared" si="0"/>
        <v>Nonmetallic Mineral Products</v>
      </c>
      <c r="C14" s="9">
        <v>-5</v>
      </c>
      <c r="E14" s="9" t="s">
        <v>13</v>
      </c>
      <c r="F14" s="9"/>
    </row>
    <row r="15" spans="1:8" x14ac:dyDescent="0.25">
      <c r="A15" s="9" t="s">
        <v>45</v>
      </c>
      <c r="B15" s="9" t="str">
        <f t="shared" si="0"/>
        <v>Wood Products</v>
      </c>
      <c r="C15" s="9">
        <v>-4</v>
      </c>
      <c r="E15" s="9" t="s">
        <v>14</v>
      </c>
      <c r="F15" s="9" t="str">
        <f t="shared" si="1"/>
        <v>"Year starting on pace with Q4 2016." Transportation Equipment</v>
      </c>
    </row>
    <row r="16" spans="1:8" x14ac:dyDescent="0.25">
      <c r="A16" s="9" t="s">
        <v>26</v>
      </c>
      <c r="B16" s="9" t="str">
        <f t="shared" si="0"/>
        <v>Furniture &amp; Related Products</v>
      </c>
      <c r="C16" s="9">
        <v>-3</v>
      </c>
      <c r="E16" s="9" t="s">
        <v>15</v>
      </c>
      <c r="F16" s="9" t="str">
        <f t="shared" si="1"/>
        <v>"Strong start to the new year. Production is increasing and we are adding capacity." Plastics &amp; Rubber Products</v>
      </c>
    </row>
    <row r="17" spans="1:6" x14ac:dyDescent="0.25">
      <c r="A17" s="9" t="s">
        <v>31</v>
      </c>
      <c r="B17" s="9" t="str">
        <f t="shared" si="0"/>
        <v>Electrical Equipment, Appliances &amp; Components</v>
      </c>
      <c r="C17" s="9">
        <v>-2</v>
      </c>
      <c r="E17" s="9" t="s">
        <v>16</v>
      </c>
      <c r="F17" s="9" t="str">
        <f t="shared" si="1"/>
        <v>"Business looks stronger moving into the first quarter of 2017." Primary Metals</v>
      </c>
    </row>
    <row r="18" spans="1:6" x14ac:dyDescent="0.25">
      <c r="A18" s="9" t="s">
        <v>8</v>
      </c>
      <c r="B18" s="9" t="str">
        <f t="shared" si="0"/>
        <v>Printing &amp; Related Support Activities</v>
      </c>
      <c r="C18" s="9">
        <v>-1</v>
      </c>
      <c r="E18" s="9" t="s">
        <v>17</v>
      </c>
      <c r="F18" s="9"/>
    </row>
    <row r="19" spans="1:6" x14ac:dyDescent="0.25">
      <c r="E19" s="9" t="s">
        <v>18</v>
      </c>
      <c r="F19" s="9"/>
    </row>
    <row r="20" spans="1:6" x14ac:dyDescent="0.25">
      <c r="A20" s="180" t="s">
        <v>99</v>
      </c>
      <c r="B20" s="180"/>
      <c r="C20" s="180"/>
    </row>
    <row r="21" spans="1:6" x14ac:dyDescent="0.25">
      <c r="A21" s="9" t="s">
        <v>15</v>
      </c>
      <c r="B21" s="9" t="str">
        <f>TRIM(A21)</f>
        <v>Plastics &amp; Rubber Products</v>
      </c>
      <c r="C21" s="9">
        <v>12</v>
      </c>
    </row>
    <row r="22" spans="1:6" x14ac:dyDescent="0.25">
      <c r="A22" s="9" t="s">
        <v>49</v>
      </c>
      <c r="B22" s="9" t="str">
        <f t="shared" ref="B22:B37" si="2">TRIM(A22)</f>
        <v>Apparel, Leather &amp; Allied Products</v>
      </c>
      <c r="C22" s="9">
        <v>11</v>
      </c>
    </row>
    <row r="23" spans="1:6" x14ac:dyDescent="0.25">
      <c r="A23" s="9" t="s">
        <v>33</v>
      </c>
      <c r="B23" s="9" t="str">
        <f t="shared" si="2"/>
        <v>Miscellaneous Manufacturing</v>
      </c>
      <c r="C23" s="9">
        <v>10</v>
      </c>
    </row>
    <row r="24" spans="1:6" x14ac:dyDescent="0.25">
      <c r="A24" s="9" t="s">
        <v>36</v>
      </c>
      <c r="B24" s="9" t="str">
        <f t="shared" si="2"/>
        <v>Chemical Products</v>
      </c>
      <c r="C24" s="9">
        <v>9</v>
      </c>
    </row>
    <row r="25" spans="1:6" x14ac:dyDescent="0.25">
      <c r="A25" s="9" t="s">
        <v>32</v>
      </c>
      <c r="B25" s="9" t="str">
        <f t="shared" si="2"/>
        <v>Paper Products</v>
      </c>
      <c r="C25" s="9">
        <v>8</v>
      </c>
    </row>
    <row r="26" spans="1:6" x14ac:dyDescent="0.25">
      <c r="A26" s="9" t="s">
        <v>35</v>
      </c>
      <c r="B26" s="9" t="str">
        <f t="shared" si="2"/>
        <v>Transportation Equipment</v>
      </c>
      <c r="C26" s="9">
        <v>7</v>
      </c>
    </row>
    <row r="27" spans="1:6" x14ac:dyDescent="0.25">
      <c r="A27" s="9" t="s">
        <v>31</v>
      </c>
      <c r="B27" s="9" t="str">
        <f t="shared" si="2"/>
        <v>Electrical Equipment, Appliances &amp; Components</v>
      </c>
      <c r="C27" s="9">
        <v>6</v>
      </c>
    </row>
    <row r="28" spans="1:6" x14ac:dyDescent="0.25">
      <c r="A28" s="9" t="s">
        <v>38</v>
      </c>
      <c r="B28" s="9" t="str">
        <f t="shared" si="2"/>
        <v>Petroleum &amp; Coal Products</v>
      </c>
      <c r="C28" s="9">
        <v>5</v>
      </c>
    </row>
    <row r="29" spans="1:6" x14ac:dyDescent="0.25">
      <c r="A29" s="9" t="s">
        <v>29</v>
      </c>
      <c r="B29" s="9" t="str">
        <f t="shared" si="2"/>
        <v>Primary Metals</v>
      </c>
      <c r="C29" s="9">
        <v>4</v>
      </c>
    </row>
    <row r="30" spans="1:6" x14ac:dyDescent="0.25">
      <c r="A30" s="9" t="s">
        <v>28</v>
      </c>
      <c r="B30" s="9" t="str">
        <f t="shared" si="2"/>
        <v>Machinery</v>
      </c>
      <c r="C30" s="9">
        <v>3</v>
      </c>
    </row>
    <row r="31" spans="1:6" x14ac:dyDescent="0.25">
      <c r="A31" s="9" t="s">
        <v>37</v>
      </c>
      <c r="B31" s="9" t="str">
        <f t="shared" si="2"/>
        <v>Fabricated Metal Products</v>
      </c>
      <c r="C31" s="9">
        <v>2</v>
      </c>
    </row>
    <row r="32" spans="1:6" x14ac:dyDescent="0.25">
      <c r="A32" s="9" t="s">
        <v>3</v>
      </c>
      <c r="B32" s="9" t="str">
        <f t="shared" si="2"/>
        <v>Food, Beverage &amp; Tobacco Products</v>
      </c>
      <c r="C32" s="9">
        <v>1</v>
      </c>
    </row>
    <row r="33" spans="1:3" x14ac:dyDescent="0.25">
      <c r="A33" s="9" t="s">
        <v>4</v>
      </c>
      <c r="B33" s="9" t="str">
        <f t="shared" si="2"/>
        <v>Nonmetallic Mineral Products</v>
      </c>
      <c r="C33" s="9">
        <v>-5</v>
      </c>
    </row>
    <row r="34" spans="1:3" x14ac:dyDescent="0.25">
      <c r="A34" s="9" t="s">
        <v>45</v>
      </c>
      <c r="B34" s="9" t="str">
        <f t="shared" si="2"/>
        <v>Wood Products</v>
      </c>
      <c r="C34" s="9">
        <v>-4</v>
      </c>
    </row>
    <row r="35" spans="1:3" x14ac:dyDescent="0.25">
      <c r="A35" s="9" t="s">
        <v>39</v>
      </c>
      <c r="B35" s="9" t="str">
        <f t="shared" si="2"/>
        <v>Textile Mills</v>
      </c>
      <c r="C35" s="9">
        <v>-3</v>
      </c>
    </row>
    <row r="36" spans="1:3" x14ac:dyDescent="0.25">
      <c r="A36" s="9" t="s">
        <v>34</v>
      </c>
      <c r="B36" s="9" t="str">
        <f t="shared" si="2"/>
        <v>Computer &amp; Electronic Products</v>
      </c>
      <c r="C36" s="9">
        <v>-2</v>
      </c>
    </row>
    <row r="37" spans="1:3" x14ac:dyDescent="0.25">
      <c r="A37" s="9" t="s">
        <v>6</v>
      </c>
      <c r="B37" s="9" t="str">
        <f t="shared" si="2"/>
        <v>Furniture &amp; Related Products</v>
      </c>
      <c r="C37" s="9">
        <v>-1</v>
      </c>
    </row>
    <row r="39" spans="1:3" x14ac:dyDescent="0.25">
      <c r="A39" s="180" t="s">
        <v>91</v>
      </c>
      <c r="B39" s="180"/>
      <c r="C39" s="180"/>
    </row>
    <row r="40" spans="1:3" x14ac:dyDescent="0.25">
      <c r="A40" s="9" t="s">
        <v>2</v>
      </c>
      <c r="B40" s="9" t="str">
        <f>TRIM(A40)</f>
        <v>Miscellaneous Manufacturing</v>
      </c>
      <c r="C40" s="9">
        <v>10</v>
      </c>
    </row>
    <row r="41" spans="1:3" x14ac:dyDescent="0.25">
      <c r="A41" s="9" t="s">
        <v>49</v>
      </c>
      <c r="B41" s="9" t="str">
        <f t="shared" ref="B41:B54" si="3">TRIM(A41)</f>
        <v>Apparel, Leather &amp; Allied Products</v>
      </c>
      <c r="C41" s="9">
        <v>9</v>
      </c>
    </row>
    <row r="42" spans="1:3" x14ac:dyDescent="0.25">
      <c r="A42" s="9" t="s">
        <v>32</v>
      </c>
      <c r="B42" s="9" t="str">
        <f t="shared" si="3"/>
        <v>Paper Products</v>
      </c>
      <c r="C42" s="9">
        <v>8</v>
      </c>
    </row>
    <row r="43" spans="1:3" x14ac:dyDescent="0.25">
      <c r="A43" s="9" t="s">
        <v>38</v>
      </c>
      <c r="B43" s="9" t="str">
        <f t="shared" si="3"/>
        <v>Petroleum &amp; Coal Products</v>
      </c>
      <c r="C43" s="9">
        <v>7</v>
      </c>
    </row>
    <row r="44" spans="1:3" x14ac:dyDescent="0.25">
      <c r="A44" s="9" t="s">
        <v>27</v>
      </c>
      <c r="B44" s="9" t="str">
        <f t="shared" si="3"/>
        <v>Plastics &amp; Rubber Products</v>
      </c>
      <c r="C44" s="9">
        <v>6</v>
      </c>
    </row>
    <row r="45" spans="1:3" x14ac:dyDescent="0.25">
      <c r="A45" s="9" t="s">
        <v>35</v>
      </c>
      <c r="B45" s="9" t="str">
        <f t="shared" si="3"/>
        <v>Transportation Equipment</v>
      </c>
      <c r="C45" s="9">
        <v>5</v>
      </c>
    </row>
    <row r="46" spans="1:3" x14ac:dyDescent="0.25">
      <c r="A46" s="9" t="s">
        <v>36</v>
      </c>
      <c r="B46" s="9" t="str">
        <f t="shared" si="3"/>
        <v>Chemical Products</v>
      </c>
      <c r="C46" s="9">
        <v>4</v>
      </c>
    </row>
    <row r="47" spans="1:3" x14ac:dyDescent="0.25">
      <c r="A47" s="9" t="s">
        <v>28</v>
      </c>
      <c r="B47" s="9" t="str">
        <f t="shared" si="3"/>
        <v>Machinery</v>
      </c>
      <c r="C47" s="9">
        <v>3</v>
      </c>
    </row>
    <row r="48" spans="1:3" x14ac:dyDescent="0.25">
      <c r="A48" s="9" t="s">
        <v>30</v>
      </c>
      <c r="B48" s="9" t="str">
        <f t="shared" si="3"/>
        <v>Food, Beverage &amp; Tobacco Products</v>
      </c>
      <c r="C48" s="9">
        <v>2</v>
      </c>
    </row>
    <row r="49" spans="1:3" x14ac:dyDescent="0.25">
      <c r="A49" s="9" t="s">
        <v>5</v>
      </c>
      <c r="B49" s="9" t="str">
        <f t="shared" si="3"/>
        <v>Computer &amp; Electronic Products</v>
      </c>
      <c r="C49" s="9">
        <v>1</v>
      </c>
    </row>
    <row r="50" spans="1:3" x14ac:dyDescent="0.25">
      <c r="A50" s="9" t="s">
        <v>18</v>
      </c>
      <c r="B50" s="9" t="str">
        <f t="shared" si="3"/>
        <v>Wood Products</v>
      </c>
      <c r="C50" s="9">
        <v>-5</v>
      </c>
    </row>
    <row r="51" spans="1:3" x14ac:dyDescent="0.25">
      <c r="A51" s="9" t="s">
        <v>39</v>
      </c>
      <c r="B51" s="9" t="str">
        <f t="shared" si="3"/>
        <v>Textile Mills</v>
      </c>
      <c r="C51" s="9">
        <v>-4</v>
      </c>
    </row>
    <row r="52" spans="1:3" x14ac:dyDescent="0.25">
      <c r="A52" s="9" t="s">
        <v>40</v>
      </c>
      <c r="B52" s="9" t="str">
        <f t="shared" si="3"/>
        <v>Nonmetallic Mineral Products</v>
      </c>
      <c r="C52" s="9">
        <v>-3</v>
      </c>
    </row>
    <row r="53" spans="1:3" x14ac:dyDescent="0.25">
      <c r="A53" s="9" t="s">
        <v>31</v>
      </c>
      <c r="B53" s="9" t="str">
        <f t="shared" si="3"/>
        <v>Electrical Equipment, Appliances &amp; Components</v>
      </c>
      <c r="C53" s="9">
        <v>-2</v>
      </c>
    </row>
    <row r="54" spans="1:3" x14ac:dyDescent="0.25">
      <c r="A54" s="9" t="s">
        <v>6</v>
      </c>
      <c r="B54" s="9" t="str">
        <f t="shared" si="3"/>
        <v>Furniture &amp; Related Products</v>
      </c>
      <c r="C54" s="9">
        <v>-1</v>
      </c>
    </row>
    <row r="56" spans="1:3" x14ac:dyDescent="0.25">
      <c r="A56" s="180" t="s">
        <v>92</v>
      </c>
      <c r="B56" s="180"/>
      <c r="C56" s="180"/>
    </row>
    <row r="57" spans="1:3" x14ac:dyDescent="0.25">
      <c r="A57" s="9" t="s">
        <v>1</v>
      </c>
      <c r="B57" s="9" t="str">
        <f>TRIM(A57)</f>
        <v>Textile Mills</v>
      </c>
      <c r="C57" s="9">
        <v>10</v>
      </c>
    </row>
    <row r="58" spans="1:3" x14ac:dyDescent="0.25">
      <c r="A58" s="9" t="s">
        <v>32</v>
      </c>
      <c r="B58" s="9" t="str">
        <f t="shared" ref="B58:B71" si="4">TRIM(A58)</f>
        <v>Paper Products</v>
      </c>
      <c r="C58" s="9">
        <v>9</v>
      </c>
    </row>
    <row r="59" spans="1:3" x14ac:dyDescent="0.25">
      <c r="A59" s="9" t="s">
        <v>30</v>
      </c>
      <c r="B59" s="9" t="str">
        <f t="shared" si="4"/>
        <v>Food, Beverage &amp; Tobacco Products</v>
      </c>
      <c r="C59" s="9">
        <v>8</v>
      </c>
    </row>
    <row r="60" spans="1:3" x14ac:dyDescent="0.25">
      <c r="A60" s="9" t="s">
        <v>28</v>
      </c>
      <c r="B60" s="9" t="str">
        <f t="shared" si="4"/>
        <v>Machinery</v>
      </c>
      <c r="C60" s="9">
        <v>7</v>
      </c>
    </row>
    <row r="61" spans="1:3" x14ac:dyDescent="0.25">
      <c r="A61" s="9" t="s">
        <v>31</v>
      </c>
      <c r="B61" s="9" t="str">
        <f t="shared" si="4"/>
        <v>Electrical Equipment, Appliances &amp; Components</v>
      </c>
      <c r="C61" s="9">
        <v>6</v>
      </c>
    </row>
    <row r="62" spans="1:3" x14ac:dyDescent="0.25">
      <c r="A62" s="9" t="s">
        <v>36</v>
      </c>
      <c r="B62" s="9" t="str">
        <f t="shared" si="4"/>
        <v>Chemical Products</v>
      </c>
      <c r="C62" s="9">
        <v>5</v>
      </c>
    </row>
    <row r="63" spans="1:3" x14ac:dyDescent="0.25">
      <c r="A63" s="9" t="s">
        <v>33</v>
      </c>
      <c r="B63" s="9" t="str">
        <f t="shared" si="4"/>
        <v>Miscellaneous Manufacturing</v>
      </c>
      <c r="C63" s="9">
        <v>4</v>
      </c>
    </row>
    <row r="64" spans="1:3" x14ac:dyDescent="0.25">
      <c r="A64" s="9" t="s">
        <v>35</v>
      </c>
      <c r="B64" s="9" t="str">
        <f t="shared" si="4"/>
        <v>Transportation Equipment</v>
      </c>
      <c r="C64" s="9">
        <v>3</v>
      </c>
    </row>
    <row r="65" spans="1:3" x14ac:dyDescent="0.25">
      <c r="A65" s="9" t="s">
        <v>34</v>
      </c>
      <c r="B65" s="9" t="str">
        <f t="shared" si="4"/>
        <v>Computer &amp; Electronic Products</v>
      </c>
      <c r="C65" s="9">
        <v>2</v>
      </c>
    </row>
    <row r="66" spans="1:3" x14ac:dyDescent="0.25">
      <c r="A66" s="9" t="s">
        <v>4</v>
      </c>
      <c r="B66" s="9" t="str">
        <f t="shared" si="4"/>
        <v>Nonmetallic Mineral Products</v>
      </c>
      <c r="C66" s="9">
        <v>1</v>
      </c>
    </row>
    <row r="67" spans="1:3" x14ac:dyDescent="0.25">
      <c r="A67" s="9" t="s">
        <v>15</v>
      </c>
      <c r="B67" s="9" t="str">
        <f t="shared" si="4"/>
        <v>Plastics &amp; Rubber Products</v>
      </c>
      <c r="C67" s="9">
        <v>-5</v>
      </c>
    </row>
    <row r="68" spans="1:3" x14ac:dyDescent="0.25">
      <c r="A68" s="9" t="s">
        <v>38</v>
      </c>
      <c r="B68" s="9" t="str">
        <f t="shared" si="4"/>
        <v>Petroleum &amp; Coal Products</v>
      </c>
      <c r="C68" s="9">
        <v>-4</v>
      </c>
    </row>
    <row r="69" spans="1:3" x14ac:dyDescent="0.25">
      <c r="A69" s="9" t="s">
        <v>29</v>
      </c>
      <c r="B69" s="9" t="str">
        <f t="shared" si="4"/>
        <v>Primary Metals</v>
      </c>
      <c r="C69" s="9">
        <v>-3</v>
      </c>
    </row>
    <row r="70" spans="1:3" x14ac:dyDescent="0.25">
      <c r="A70" s="9" t="s">
        <v>37</v>
      </c>
      <c r="B70" s="9" t="str">
        <f t="shared" si="4"/>
        <v>Fabricated Metal Products</v>
      </c>
      <c r="C70" s="9">
        <v>-2</v>
      </c>
    </row>
    <row r="71" spans="1:3" x14ac:dyDescent="0.25">
      <c r="A71" s="9" t="s">
        <v>8</v>
      </c>
      <c r="B71" s="9" t="str">
        <f t="shared" si="4"/>
        <v>Printing &amp; Related Support Activities</v>
      </c>
      <c r="C71" s="9">
        <v>-1</v>
      </c>
    </row>
    <row r="73" spans="1:3" x14ac:dyDescent="0.25">
      <c r="A73" s="180" t="s">
        <v>94</v>
      </c>
      <c r="B73" s="180"/>
      <c r="C73" s="180"/>
    </row>
    <row r="74" spans="1:3" x14ac:dyDescent="0.25">
      <c r="A74" s="9" t="s">
        <v>1</v>
      </c>
      <c r="B74" s="9" t="str">
        <f>TRIM(A74)</f>
        <v>Textile Mills</v>
      </c>
      <c r="C74" s="9">
        <v>-11</v>
      </c>
    </row>
    <row r="75" spans="1:3" x14ac:dyDescent="0.25">
      <c r="A75" s="9" t="s">
        <v>32</v>
      </c>
      <c r="B75" s="9" t="str">
        <f t="shared" ref="B75:B86" si="5">TRIM(A75)</f>
        <v>Paper Products</v>
      </c>
      <c r="C75" s="9">
        <v>-10</v>
      </c>
    </row>
    <row r="76" spans="1:3" x14ac:dyDescent="0.25">
      <c r="A76" s="9" t="s">
        <v>27</v>
      </c>
      <c r="B76" s="9" t="str">
        <f t="shared" si="5"/>
        <v>Plastics &amp; Rubber Products</v>
      </c>
      <c r="C76" s="9">
        <v>-9</v>
      </c>
    </row>
    <row r="77" spans="1:3" x14ac:dyDescent="0.25">
      <c r="A77" s="9" t="s">
        <v>28</v>
      </c>
      <c r="B77" s="9" t="str">
        <f t="shared" si="5"/>
        <v>Machinery</v>
      </c>
      <c r="C77" s="9">
        <v>-8</v>
      </c>
    </row>
    <row r="78" spans="1:3" x14ac:dyDescent="0.25">
      <c r="A78" s="9" t="s">
        <v>40</v>
      </c>
      <c r="B78" s="9" t="str">
        <f t="shared" si="5"/>
        <v>Nonmetallic Mineral Products</v>
      </c>
      <c r="C78" s="9">
        <v>-7</v>
      </c>
    </row>
    <row r="79" spans="1:3" x14ac:dyDescent="0.25">
      <c r="A79" s="9" t="s">
        <v>33</v>
      </c>
      <c r="B79" s="9" t="str">
        <f t="shared" si="5"/>
        <v>Miscellaneous Manufacturing</v>
      </c>
      <c r="C79" s="9">
        <v>-6</v>
      </c>
    </row>
    <row r="80" spans="1:3" x14ac:dyDescent="0.25">
      <c r="A80" s="9" t="s">
        <v>38</v>
      </c>
      <c r="B80" s="9" t="str">
        <f t="shared" si="5"/>
        <v>Petroleum &amp; Coal Products</v>
      </c>
      <c r="C80" s="9">
        <v>-5</v>
      </c>
    </row>
    <row r="81" spans="1:3" x14ac:dyDescent="0.25">
      <c r="A81" s="9" t="s">
        <v>29</v>
      </c>
      <c r="B81" s="9" t="str">
        <f t="shared" si="5"/>
        <v>Primary Metals</v>
      </c>
      <c r="C81" s="9">
        <v>-4</v>
      </c>
    </row>
    <row r="82" spans="1:3" x14ac:dyDescent="0.25">
      <c r="A82" s="9" t="s">
        <v>37</v>
      </c>
      <c r="B82" s="9" t="str">
        <f t="shared" si="5"/>
        <v>Fabricated Metal Products</v>
      </c>
      <c r="C82" s="9">
        <v>-3</v>
      </c>
    </row>
    <row r="83" spans="1:3" x14ac:dyDescent="0.25">
      <c r="A83" s="9" t="s">
        <v>30</v>
      </c>
      <c r="B83" s="9" t="str">
        <f t="shared" si="5"/>
        <v>Food, Beverage &amp; Tobacco Products</v>
      </c>
      <c r="C83" s="9">
        <v>-2</v>
      </c>
    </row>
    <row r="84" spans="1:3" x14ac:dyDescent="0.25">
      <c r="A84" s="9" t="s">
        <v>5</v>
      </c>
      <c r="B84" s="9" t="str">
        <f t="shared" si="5"/>
        <v>Computer &amp; Electronic Products</v>
      </c>
      <c r="C84" s="9">
        <v>-1</v>
      </c>
    </row>
    <row r="85" spans="1:3" x14ac:dyDescent="0.25">
      <c r="A85" s="9" t="s">
        <v>13</v>
      </c>
      <c r="B85" s="9" t="str">
        <f t="shared" si="5"/>
        <v>Electrical Equipment, Appliances &amp; Components</v>
      </c>
      <c r="C85" s="9">
        <v>2</v>
      </c>
    </row>
    <row r="86" spans="1:3" x14ac:dyDescent="0.25">
      <c r="A86" s="9" t="s">
        <v>10</v>
      </c>
      <c r="B86" s="9" t="str">
        <f t="shared" si="5"/>
        <v>Chemical Products</v>
      </c>
      <c r="C86" s="9">
        <v>1</v>
      </c>
    </row>
    <row r="88" spans="1:3" x14ac:dyDescent="0.25">
      <c r="A88" s="180" t="s">
        <v>95</v>
      </c>
      <c r="B88" s="180"/>
      <c r="C88" s="180"/>
    </row>
    <row r="89" spans="1:3" x14ac:dyDescent="0.25">
      <c r="A89" s="9" t="s">
        <v>15</v>
      </c>
      <c r="B89" s="9" t="str">
        <f>TRIM(A89)</f>
        <v>Plastics &amp; Rubber Products</v>
      </c>
      <c r="C89" s="9">
        <v>5</v>
      </c>
    </row>
    <row r="90" spans="1:3" x14ac:dyDescent="0.25">
      <c r="A90" s="9" t="s">
        <v>29</v>
      </c>
      <c r="B90" s="9" t="str">
        <f t="shared" ref="B90:B100" si="6">TRIM(A90)</f>
        <v>Primary Metals</v>
      </c>
      <c r="C90" s="9">
        <v>4</v>
      </c>
    </row>
    <row r="91" spans="1:3" x14ac:dyDescent="0.25">
      <c r="A91" s="9" t="s">
        <v>37</v>
      </c>
      <c r="B91" s="9" t="str">
        <f t="shared" si="6"/>
        <v>Fabricated Metal Products</v>
      </c>
      <c r="C91" s="9">
        <v>3</v>
      </c>
    </row>
    <row r="92" spans="1:3" x14ac:dyDescent="0.25">
      <c r="A92" s="9" t="s">
        <v>35</v>
      </c>
      <c r="B92" s="9" t="str">
        <f t="shared" si="6"/>
        <v>Transportation Equipment</v>
      </c>
      <c r="C92" s="9">
        <v>2</v>
      </c>
    </row>
    <row r="93" spans="1:3" x14ac:dyDescent="0.25">
      <c r="A93" s="9" t="s">
        <v>3</v>
      </c>
      <c r="B93" s="9" t="str">
        <f t="shared" si="6"/>
        <v>Food, Beverage &amp; Tobacco Products</v>
      </c>
      <c r="C93" s="9">
        <v>1</v>
      </c>
    </row>
    <row r="94" spans="1:3" x14ac:dyDescent="0.25">
      <c r="A94" s="9" t="s">
        <v>6</v>
      </c>
      <c r="B94" s="9" t="str">
        <f t="shared" si="6"/>
        <v>Furniture &amp; Related Products</v>
      </c>
      <c r="C94" s="9">
        <v>-7</v>
      </c>
    </row>
    <row r="95" spans="1:3" x14ac:dyDescent="0.25">
      <c r="A95" s="9" t="s">
        <v>40</v>
      </c>
      <c r="B95" s="9" t="str">
        <f t="shared" si="6"/>
        <v>Nonmetallic Mineral Products</v>
      </c>
      <c r="C95" s="9">
        <v>-6</v>
      </c>
    </row>
    <row r="96" spans="1:3" x14ac:dyDescent="0.25">
      <c r="A96" s="9" t="s">
        <v>32</v>
      </c>
      <c r="B96" s="9" t="str">
        <f t="shared" si="6"/>
        <v>Paper Products</v>
      </c>
      <c r="C96" s="9">
        <v>-5</v>
      </c>
    </row>
    <row r="97" spans="1:3" x14ac:dyDescent="0.25">
      <c r="A97" s="9" t="s">
        <v>28</v>
      </c>
      <c r="B97" s="9" t="str">
        <f t="shared" si="6"/>
        <v>Machinery</v>
      </c>
      <c r="C97" s="9">
        <v>-4</v>
      </c>
    </row>
    <row r="98" spans="1:3" x14ac:dyDescent="0.25">
      <c r="A98" s="9" t="s">
        <v>31</v>
      </c>
      <c r="B98" s="9" t="str">
        <f t="shared" si="6"/>
        <v>Electrical Equipment, Appliances &amp; Components</v>
      </c>
      <c r="C98" s="9">
        <v>-3</v>
      </c>
    </row>
    <row r="99" spans="1:3" x14ac:dyDescent="0.25">
      <c r="A99" s="9" t="s">
        <v>34</v>
      </c>
      <c r="B99" s="9" t="str">
        <f t="shared" si="6"/>
        <v>Computer &amp; Electronic Products</v>
      </c>
      <c r="C99" s="9">
        <v>-2</v>
      </c>
    </row>
    <row r="100" spans="1:3" x14ac:dyDescent="0.25">
      <c r="A100" s="9" t="s">
        <v>2</v>
      </c>
      <c r="B100" s="9" t="str">
        <f t="shared" si="6"/>
        <v>Miscellaneous Manufacturing</v>
      </c>
      <c r="C100" s="9">
        <v>-1</v>
      </c>
    </row>
  </sheetData>
  <mergeCells count="7">
    <mergeCell ref="A88:C88"/>
    <mergeCell ref="A1:C1"/>
    <mergeCell ref="E1:F1"/>
    <mergeCell ref="A20:C20"/>
    <mergeCell ref="A39:C39"/>
    <mergeCell ref="A56:C56"/>
    <mergeCell ref="A73:C73"/>
  </mergeCell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105"/>
  <sheetViews>
    <sheetView topLeftCell="C1" workbookViewId="0">
      <selection activeCell="E2" sqref="E2:E19"/>
    </sheetView>
  </sheetViews>
  <sheetFormatPr defaultRowHeight="15" x14ac:dyDescent="0.25"/>
  <cols>
    <col min="1" max="1" width="45" bestFit="1" customWidth="1"/>
    <col min="2" max="2" width="44.5703125" bestFit="1" customWidth="1"/>
    <col min="5" max="5" width="44.5703125" bestFit="1" customWidth="1"/>
    <col min="6" max="6" width="152" bestFit="1" customWidth="1"/>
  </cols>
  <sheetData>
    <row r="1" spans="1:8" x14ac:dyDescent="0.25">
      <c r="A1" s="180" t="s">
        <v>89</v>
      </c>
      <c r="B1" s="180"/>
      <c r="C1" s="180"/>
      <c r="E1" s="180" t="s">
        <v>134</v>
      </c>
      <c r="F1" s="180"/>
    </row>
    <row r="2" spans="1:8" x14ac:dyDescent="0.25">
      <c r="A2" s="9" t="s">
        <v>1</v>
      </c>
      <c r="B2" s="9" t="str">
        <f>TRIM(A2)</f>
        <v>Textile Mills</v>
      </c>
      <c r="C2" s="9">
        <v>17</v>
      </c>
      <c r="E2" s="9" t="s">
        <v>1</v>
      </c>
      <c r="F2" s="9"/>
      <c r="H2" t="s">
        <v>198</v>
      </c>
    </row>
    <row r="3" spans="1:8" x14ac:dyDescent="0.25">
      <c r="A3" s="9" t="s">
        <v>49</v>
      </c>
      <c r="B3" s="9" t="str">
        <f t="shared" ref="B3:B19" si="0">TRIM(A3)</f>
        <v>Apparel, Leather &amp; Allied Products</v>
      </c>
      <c r="C3" s="9">
        <v>16</v>
      </c>
      <c r="E3" s="9" t="s">
        <v>2</v>
      </c>
      <c r="F3" s="9" t="str">
        <f t="shared" ref="F3:F17" si="1">VLOOKUP("*"&amp;E3,$H$2:$H$11,1,0)</f>
        <v>"Medical device manufacturing is still strong." Miscellaneous Manufacturing</v>
      </c>
      <c r="H3" t="s">
        <v>199</v>
      </c>
    </row>
    <row r="4" spans="1:8" x14ac:dyDescent="0.25">
      <c r="A4" s="9" t="s">
        <v>28</v>
      </c>
      <c r="B4" s="9" t="str">
        <f t="shared" si="0"/>
        <v>Machinery</v>
      </c>
      <c r="C4" s="9">
        <v>15</v>
      </c>
      <c r="E4" s="9" t="s">
        <v>3</v>
      </c>
      <c r="F4" s="9" t="str">
        <f t="shared" si="1"/>
        <v>"Demand still outstrips capacity. Competitors have announced heavy capital investments to increase capacity." Food, Beverage &amp; Tobacco Products</v>
      </c>
      <c r="H4" t="s">
        <v>200</v>
      </c>
    </row>
    <row r="5" spans="1:8" x14ac:dyDescent="0.25">
      <c r="A5" s="9" t="s">
        <v>34</v>
      </c>
      <c r="B5" s="9" t="str">
        <f t="shared" si="0"/>
        <v>Computer &amp; Electronic Products</v>
      </c>
      <c r="C5" s="9">
        <v>14</v>
      </c>
      <c r="E5" s="9" t="s">
        <v>4</v>
      </c>
      <c r="F5" s="9"/>
      <c r="H5" t="s">
        <v>201</v>
      </c>
    </row>
    <row r="6" spans="1:8" x14ac:dyDescent="0.25">
      <c r="A6" s="9" t="s">
        <v>29</v>
      </c>
      <c r="B6" s="9" t="str">
        <f t="shared" si="0"/>
        <v>Primary Metals</v>
      </c>
      <c r="C6" s="9">
        <v>13</v>
      </c>
      <c r="E6" s="9" t="s">
        <v>5</v>
      </c>
      <c r="F6" s="9" t="str">
        <f t="shared" si="1"/>
        <v>"Very positive outlook for this quarter. Production goals have been adjusted multiple times and increased each time due to demand." Computer &amp; Electronic Products</v>
      </c>
      <c r="H6" t="s">
        <v>202</v>
      </c>
    </row>
    <row r="7" spans="1:8" x14ac:dyDescent="0.25">
      <c r="A7" s="9" t="s">
        <v>27</v>
      </c>
      <c r="B7" s="9" t="str">
        <f t="shared" si="0"/>
        <v>Plastics &amp; Rubber Products</v>
      </c>
      <c r="C7" s="9">
        <v>12</v>
      </c>
      <c r="E7" s="9" t="s">
        <v>6</v>
      </c>
      <c r="F7" s="9"/>
      <c r="H7" t="s">
        <v>203</v>
      </c>
    </row>
    <row r="8" spans="1:8" x14ac:dyDescent="0.25">
      <c r="A8" s="9" t="s">
        <v>40</v>
      </c>
      <c r="B8" s="9" t="str">
        <f t="shared" si="0"/>
        <v>Nonmetallic Mineral Products</v>
      </c>
      <c r="C8" s="9">
        <v>11</v>
      </c>
      <c r="E8" s="9" t="s">
        <v>7</v>
      </c>
      <c r="F8" s="9"/>
      <c r="H8" t="s">
        <v>204</v>
      </c>
    </row>
    <row r="9" spans="1:8" x14ac:dyDescent="0.25">
      <c r="A9" s="9" t="s">
        <v>36</v>
      </c>
      <c r="B9" s="9" t="str">
        <f t="shared" si="0"/>
        <v>Chemical Products</v>
      </c>
      <c r="C9" s="9">
        <v>10</v>
      </c>
      <c r="E9" s="9" t="s">
        <v>8</v>
      </c>
      <c r="F9" s="9"/>
      <c r="H9" t="s">
        <v>205</v>
      </c>
    </row>
    <row r="10" spans="1:8" x14ac:dyDescent="0.25">
      <c r="A10" s="9" t="s">
        <v>32</v>
      </c>
      <c r="B10" s="9" t="str">
        <f t="shared" si="0"/>
        <v>Paper Products</v>
      </c>
      <c r="C10" s="9">
        <v>9</v>
      </c>
      <c r="E10" s="9" t="s">
        <v>9</v>
      </c>
      <c r="F10" s="9" t="str">
        <f t="shared" si="1"/>
        <v>"Even though oil and gas prices are on the upswing, we still face a tough 2017 and will continue to save on costs." Petroleum &amp; Coal Products</v>
      </c>
      <c r="H10" t="s">
        <v>206</v>
      </c>
    </row>
    <row r="11" spans="1:8" x14ac:dyDescent="0.25">
      <c r="A11" s="9" t="s">
        <v>37</v>
      </c>
      <c r="B11" s="9" t="str">
        <f t="shared" si="0"/>
        <v>Fabricated Metal Products</v>
      </c>
      <c r="C11" s="9">
        <v>8</v>
      </c>
      <c r="E11" s="9" t="s">
        <v>10</v>
      </c>
      <c r="F11" s="9" t="str">
        <f t="shared" si="1"/>
        <v>"Business [is] improving and lead times are extending by two or more weeks." Chemical Products</v>
      </c>
      <c r="H11" t="s">
        <v>207</v>
      </c>
    </row>
    <row r="12" spans="1:8" x14ac:dyDescent="0.25">
      <c r="A12" s="9" t="s">
        <v>35</v>
      </c>
      <c r="B12" s="9" t="str">
        <f t="shared" si="0"/>
        <v>Transportation Equipment</v>
      </c>
      <c r="C12" s="9">
        <v>7</v>
      </c>
      <c r="E12" s="9" t="s">
        <v>11</v>
      </c>
      <c r="F12" s="9" t="str">
        <f t="shared" si="1"/>
        <v>"Sales and business continue to be strong and increasing." Machinery</v>
      </c>
    </row>
    <row r="13" spans="1:8" x14ac:dyDescent="0.25">
      <c r="A13" s="9" t="s">
        <v>30</v>
      </c>
      <c r="B13" s="9" t="str">
        <f t="shared" si="0"/>
        <v>Food, Beverage &amp; Tobacco Products</v>
      </c>
      <c r="C13" s="9">
        <v>6</v>
      </c>
      <c r="E13" s="9" t="s">
        <v>12</v>
      </c>
      <c r="F13" s="9"/>
    </row>
    <row r="14" spans="1:8" x14ac:dyDescent="0.25">
      <c r="A14" s="9" t="s">
        <v>45</v>
      </c>
      <c r="B14" s="9" t="str">
        <f t="shared" si="0"/>
        <v>Wood Products</v>
      </c>
      <c r="C14" s="9">
        <v>5</v>
      </c>
      <c r="E14" s="9" t="s">
        <v>13</v>
      </c>
      <c r="F14" s="9" t="str">
        <f t="shared" si="1"/>
        <v>"Major focus on commodities and potential [for] further inflation." Electrical Equipment, Appliances &amp; Components</v>
      </c>
    </row>
    <row r="15" spans="1:8" x14ac:dyDescent="0.25">
      <c r="A15" s="9" t="s">
        <v>31</v>
      </c>
      <c r="B15" s="9" t="str">
        <f t="shared" si="0"/>
        <v>Electrical Equipment, Appliances &amp; Components</v>
      </c>
      <c r="C15" s="9">
        <v>4</v>
      </c>
      <c r="E15" s="9" t="s">
        <v>14</v>
      </c>
      <c r="F15" s="9" t="str">
        <f t="shared" si="1"/>
        <v>"Business holding steady in Q1." Transportation Equipment</v>
      </c>
    </row>
    <row r="16" spans="1:8" x14ac:dyDescent="0.25">
      <c r="A16" s="9" t="s">
        <v>41</v>
      </c>
      <c r="B16" s="9" t="str">
        <f t="shared" si="0"/>
        <v>Printing &amp; Related Support Activities</v>
      </c>
      <c r="C16" s="9">
        <v>3</v>
      </c>
      <c r="E16" s="9" t="s">
        <v>15</v>
      </c>
      <c r="F16" s="9" t="str">
        <f t="shared" si="1"/>
        <v>"Product demand continues to be solid." Plastics &amp; Rubber Products</v>
      </c>
    </row>
    <row r="17" spans="1:6" x14ac:dyDescent="0.25">
      <c r="A17" s="9" t="s">
        <v>38</v>
      </c>
      <c r="B17" s="9" t="str">
        <f t="shared" si="0"/>
        <v>Petroleum &amp; Coal Products</v>
      </c>
      <c r="C17" s="9">
        <v>2</v>
      </c>
      <c r="E17" s="9" t="s">
        <v>16</v>
      </c>
      <c r="F17" s="9" t="str">
        <f t="shared" si="1"/>
        <v>"Bookings are heavy early in the season. Expect robust first half of the year." Primary Metals</v>
      </c>
    </row>
    <row r="18" spans="1:6" x14ac:dyDescent="0.25">
      <c r="A18" s="9" t="s">
        <v>2</v>
      </c>
      <c r="B18" s="9" t="str">
        <f t="shared" si="0"/>
        <v>Miscellaneous Manufacturing</v>
      </c>
      <c r="C18" s="9">
        <v>1</v>
      </c>
      <c r="E18" s="9" t="s">
        <v>17</v>
      </c>
      <c r="F18" s="9"/>
    </row>
    <row r="19" spans="1:6" x14ac:dyDescent="0.25">
      <c r="A19" s="9" t="s">
        <v>6</v>
      </c>
      <c r="B19" s="9" t="str">
        <f t="shared" si="0"/>
        <v>Furniture &amp; Related Products</v>
      </c>
      <c r="C19" s="9">
        <v>-1</v>
      </c>
      <c r="E19" s="9" t="s">
        <v>18</v>
      </c>
      <c r="F19" s="9"/>
    </row>
    <row r="21" spans="1:6" x14ac:dyDescent="0.25">
      <c r="A21" s="180" t="s">
        <v>52</v>
      </c>
      <c r="B21" s="180"/>
      <c r="C21" s="180"/>
    </row>
    <row r="22" spans="1:6" x14ac:dyDescent="0.25">
      <c r="A22" s="9" t="s">
        <v>17</v>
      </c>
      <c r="B22" s="9" t="str">
        <f>TRIM(A22)</f>
        <v>Apparel, Leather &amp; Allied Products</v>
      </c>
      <c r="C22" s="9">
        <v>16</v>
      </c>
    </row>
    <row r="23" spans="1:6" x14ac:dyDescent="0.25">
      <c r="A23" s="9" t="s">
        <v>29</v>
      </c>
      <c r="B23" s="9" t="str">
        <f t="shared" ref="B23:B37" si="2">TRIM(A23)</f>
        <v>Primary Metals</v>
      </c>
      <c r="C23" s="9">
        <v>15</v>
      </c>
    </row>
    <row r="24" spans="1:6" x14ac:dyDescent="0.25">
      <c r="A24" s="9" t="s">
        <v>28</v>
      </c>
      <c r="B24" s="9" t="str">
        <f t="shared" si="2"/>
        <v>Machinery</v>
      </c>
      <c r="C24" s="9">
        <v>14</v>
      </c>
    </row>
    <row r="25" spans="1:6" x14ac:dyDescent="0.25">
      <c r="A25" s="9" t="s">
        <v>45</v>
      </c>
      <c r="B25" s="9" t="str">
        <f t="shared" si="2"/>
        <v>Wood Products</v>
      </c>
      <c r="C25" s="9">
        <v>13</v>
      </c>
    </row>
    <row r="26" spans="1:6" x14ac:dyDescent="0.25">
      <c r="A26" s="9" t="s">
        <v>36</v>
      </c>
      <c r="B26" s="9" t="str">
        <f t="shared" si="2"/>
        <v>Chemical Products</v>
      </c>
      <c r="C26" s="9">
        <v>12</v>
      </c>
    </row>
    <row r="27" spans="1:6" x14ac:dyDescent="0.25">
      <c r="A27" s="9" t="s">
        <v>34</v>
      </c>
      <c r="B27" s="9" t="str">
        <f t="shared" si="2"/>
        <v>Computer &amp; Electronic Products</v>
      </c>
      <c r="C27" s="9">
        <v>11</v>
      </c>
    </row>
    <row r="28" spans="1:6" x14ac:dyDescent="0.25">
      <c r="A28" s="9" t="s">
        <v>27</v>
      </c>
      <c r="B28" s="9" t="str">
        <f t="shared" si="2"/>
        <v>Plastics &amp; Rubber Products</v>
      </c>
      <c r="C28" s="9">
        <v>10</v>
      </c>
    </row>
    <row r="29" spans="1:6" x14ac:dyDescent="0.25">
      <c r="A29" s="9" t="s">
        <v>40</v>
      </c>
      <c r="B29" s="9" t="str">
        <f t="shared" si="2"/>
        <v>Nonmetallic Mineral Products</v>
      </c>
      <c r="C29" s="9">
        <v>9</v>
      </c>
    </row>
    <row r="30" spans="1:6" x14ac:dyDescent="0.25">
      <c r="A30" s="9" t="s">
        <v>32</v>
      </c>
      <c r="B30" s="9" t="str">
        <f t="shared" si="2"/>
        <v>Paper Products</v>
      </c>
      <c r="C30" s="9">
        <v>8</v>
      </c>
    </row>
    <row r="31" spans="1:6" x14ac:dyDescent="0.25">
      <c r="A31" s="9" t="s">
        <v>35</v>
      </c>
      <c r="B31" s="9" t="str">
        <f t="shared" si="2"/>
        <v>Transportation Equipment</v>
      </c>
      <c r="C31" s="9">
        <v>7</v>
      </c>
    </row>
    <row r="32" spans="1:6" x14ac:dyDescent="0.25">
      <c r="A32" s="9" t="s">
        <v>26</v>
      </c>
      <c r="B32" s="9" t="str">
        <f t="shared" si="2"/>
        <v>Furniture &amp; Related Products</v>
      </c>
      <c r="C32" s="9">
        <v>6</v>
      </c>
    </row>
    <row r="33" spans="1:3" x14ac:dyDescent="0.25">
      <c r="A33" s="9" t="s">
        <v>37</v>
      </c>
      <c r="B33" s="9" t="str">
        <f t="shared" si="2"/>
        <v>Fabricated Metal Products</v>
      </c>
      <c r="C33" s="9">
        <v>5</v>
      </c>
    </row>
    <row r="34" spans="1:3" x14ac:dyDescent="0.25">
      <c r="A34" s="9" t="s">
        <v>33</v>
      </c>
      <c r="B34" s="9" t="str">
        <f t="shared" si="2"/>
        <v>Miscellaneous Manufacturing</v>
      </c>
      <c r="C34" s="9">
        <v>4</v>
      </c>
    </row>
    <row r="35" spans="1:3" x14ac:dyDescent="0.25">
      <c r="A35" s="9" t="s">
        <v>30</v>
      </c>
      <c r="B35" s="9" t="str">
        <f t="shared" si="2"/>
        <v>Food, Beverage &amp; Tobacco Products</v>
      </c>
      <c r="C35" s="9">
        <v>3</v>
      </c>
    </row>
    <row r="36" spans="1:3" x14ac:dyDescent="0.25">
      <c r="A36" s="9" t="s">
        <v>31</v>
      </c>
      <c r="B36" s="9" t="str">
        <f t="shared" si="2"/>
        <v>Electrical Equipment, Appliances &amp; Components</v>
      </c>
      <c r="C36" s="9">
        <v>2</v>
      </c>
    </row>
    <row r="37" spans="1:3" x14ac:dyDescent="0.25">
      <c r="A37" s="9" t="s">
        <v>9</v>
      </c>
      <c r="B37" s="9" t="str">
        <f t="shared" si="2"/>
        <v>Petroleum &amp; Coal Products</v>
      </c>
      <c r="C37" s="9">
        <v>1</v>
      </c>
    </row>
    <row r="39" spans="1:3" x14ac:dyDescent="0.25">
      <c r="A39" s="180" t="s">
        <v>91</v>
      </c>
      <c r="B39" s="180"/>
      <c r="C39" s="180"/>
    </row>
    <row r="40" spans="1:3" x14ac:dyDescent="0.25">
      <c r="A40" s="9" t="s">
        <v>15</v>
      </c>
      <c r="B40" s="9" t="str">
        <f>TRIM(A40)</f>
        <v>Plastics &amp; Rubber Products</v>
      </c>
      <c r="C40" s="9">
        <v>14</v>
      </c>
    </row>
    <row r="41" spans="1:3" x14ac:dyDescent="0.25">
      <c r="A41" s="9" t="s">
        <v>28</v>
      </c>
      <c r="B41" s="9" t="str">
        <f t="shared" ref="B41:B56" si="3">TRIM(A41)</f>
        <v>Machinery</v>
      </c>
      <c r="C41" s="9">
        <v>13</v>
      </c>
    </row>
    <row r="42" spans="1:3" x14ac:dyDescent="0.25">
      <c r="A42" s="9" t="s">
        <v>29</v>
      </c>
      <c r="B42" s="9" t="str">
        <f t="shared" si="3"/>
        <v>Primary Metals</v>
      </c>
      <c r="C42" s="9">
        <v>12</v>
      </c>
    </row>
    <row r="43" spans="1:3" x14ac:dyDescent="0.25">
      <c r="A43" s="9" t="s">
        <v>39</v>
      </c>
      <c r="B43" s="9" t="str">
        <f t="shared" si="3"/>
        <v>Textile Mills</v>
      </c>
      <c r="C43" s="9">
        <v>11</v>
      </c>
    </row>
    <row r="44" spans="1:3" x14ac:dyDescent="0.25">
      <c r="A44" s="9" t="s">
        <v>49</v>
      </c>
      <c r="B44" s="9" t="str">
        <f t="shared" si="3"/>
        <v>Apparel, Leather &amp; Allied Products</v>
      </c>
      <c r="C44" s="9">
        <v>10</v>
      </c>
    </row>
    <row r="45" spans="1:3" x14ac:dyDescent="0.25">
      <c r="A45" s="9" t="s">
        <v>40</v>
      </c>
      <c r="B45" s="9" t="str">
        <f t="shared" si="3"/>
        <v>Nonmetallic Mineral Products</v>
      </c>
      <c r="C45" s="9">
        <v>9</v>
      </c>
    </row>
    <row r="46" spans="1:3" x14ac:dyDescent="0.25">
      <c r="A46" s="9" t="s">
        <v>36</v>
      </c>
      <c r="B46" s="9" t="str">
        <f t="shared" si="3"/>
        <v>Chemical Products</v>
      </c>
      <c r="C46" s="9">
        <v>8</v>
      </c>
    </row>
    <row r="47" spans="1:3" x14ac:dyDescent="0.25">
      <c r="A47" s="9" t="s">
        <v>35</v>
      </c>
      <c r="B47" s="9" t="str">
        <f t="shared" si="3"/>
        <v>Transportation Equipment</v>
      </c>
      <c r="C47" s="9">
        <v>7</v>
      </c>
    </row>
    <row r="48" spans="1:3" x14ac:dyDescent="0.25">
      <c r="A48" s="9" t="s">
        <v>32</v>
      </c>
      <c r="B48" s="9" t="str">
        <f t="shared" si="3"/>
        <v>Paper Products</v>
      </c>
      <c r="C48" s="9">
        <v>6</v>
      </c>
    </row>
    <row r="49" spans="1:3" x14ac:dyDescent="0.25">
      <c r="A49" s="9" t="s">
        <v>37</v>
      </c>
      <c r="B49" s="9" t="str">
        <f t="shared" si="3"/>
        <v>Fabricated Metal Products</v>
      </c>
      <c r="C49" s="9">
        <v>5</v>
      </c>
    </row>
    <row r="50" spans="1:3" x14ac:dyDescent="0.25">
      <c r="A50" s="9" t="s">
        <v>30</v>
      </c>
      <c r="B50" s="9" t="str">
        <f t="shared" si="3"/>
        <v>Food, Beverage &amp; Tobacco Products</v>
      </c>
      <c r="C50" s="9">
        <v>4</v>
      </c>
    </row>
    <row r="51" spans="1:3" x14ac:dyDescent="0.25">
      <c r="A51" s="9" t="s">
        <v>34</v>
      </c>
      <c r="B51" s="9" t="str">
        <f t="shared" si="3"/>
        <v>Computer &amp; Electronic Products</v>
      </c>
      <c r="C51" s="9">
        <v>3</v>
      </c>
    </row>
    <row r="52" spans="1:3" x14ac:dyDescent="0.25">
      <c r="A52" s="9" t="s">
        <v>33</v>
      </c>
      <c r="B52" s="9" t="str">
        <f t="shared" si="3"/>
        <v>Miscellaneous Manufacturing</v>
      </c>
      <c r="C52" s="9">
        <v>2</v>
      </c>
    </row>
    <row r="53" spans="1:3" x14ac:dyDescent="0.25">
      <c r="A53" s="9" t="s">
        <v>9</v>
      </c>
      <c r="B53" s="9" t="str">
        <f t="shared" si="3"/>
        <v>Petroleum &amp; Coal Products</v>
      </c>
      <c r="C53" s="9">
        <v>1</v>
      </c>
    </row>
    <row r="54" spans="1:3" x14ac:dyDescent="0.25">
      <c r="A54" s="9" t="s">
        <v>8</v>
      </c>
      <c r="B54" s="9" t="str">
        <f t="shared" si="3"/>
        <v>Printing &amp; Related Support Activities</v>
      </c>
      <c r="C54" s="9">
        <v>-3</v>
      </c>
    </row>
    <row r="55" spans="1:3" x14ac:dyDescent="0.25">
      <c r="A55" s="9" t="s">
        <v>26</v>
      </c>
      <c r="B55" s="9" t="str">
        <f t="shared" si="3"/>
        <v>Furniture &amp; Related Products</v>
      </c>
      <c r="C55" s="9">
        <v>-2</v>
      </c>
    </row>
    <row r="56" spans="1:3" x14ac:dyDescent="0.25">
      <c r="A56" s="9" t="s">
        <v>13</v>
      </c>
      <c r="B56" s="9" t="str">
        <f t="shared" si="3"/>
        <v>Electrical Equipment, Appliances &amp; Components</v>
      </c>
      <c r="C56" s="9">
        <v>-1</v>
      </c>
    </row>
    <row r="58" spans="1:3" x14ac:dyDescent="0.25">
      <c r="A58" s="180" t="s">
        <v>92</v>
      </c>
      <c r="B58" s="180"/>
      <c r="C58" s="180"/>
    </row>
    <row r="59" spans="1:3" x14ac:dyDescent="0.25">
      <c r="A59" s="9" t="s">
        <v>1</v>
      </c>
      <c r="B59" s="9" t="str">
        <f>TRIM(A59)</f>
        <v>Textile Mills</v>
      </c>
      <c r="C59" s="9">
        <v>10</v>
      </c>
    </row>
    <row r="60" spans="1:3" x14ac:dyDescent="0.25">
      <c r="A60" s="9" t="s">
        <v>41</v>
      </c>
      <c r="B60" s="9" t="str">
        <f t="shared" ref="B60:B73" si="4">TRIM(A60)</f>
        <v>Printing &amp; Related Support Activities</v>
      </c>
      <c r="C60" s="9">
        <v>9</v>
      </c>
    </row>
    <row r="61" spans="1:3" x14ac:dyDescent="0.25">
      <c r="A61" s="9" t="s">
        <v>28</v>
      </c>
      <c r="B61" s="9" t="str">
        <f t="shared" si="4"/>
        <v>Machinery</v>
      </c>
      <c r="C61" s="9">
        <v>8</v>
      </c>
    </row>
    <row r="62" spans="1:3" x14ac:dyDescent="0.25">
      <c r="A62" s="9" t="s">
        <v>34</v>
      </c>
      <c r="B62" s="9" t="str">
        <f t="shared" si="4"/>
        <v>Computer &amp; Electronic Products</v>
      </c>
      <c r="C62" s="9">
        <v>7</v>
      </c>
    </row>
    <row r="63" spans="1:3" x14ac:dyDescent="0.25">
      <c r="A63" s="9" t="s">
        <v>32</v>
      </c>
      <c r="B63" s="9" t="str">
        <f t="shared" si="4"/>
        <v>Paper Products</v>
      </c>
      <c r="C63" s="9">
        <v>6</v>
      </c>
    </row>
    <row r="64" spans="1:3" x14ac:dyDescent="0.25">
      <c r="A64" s="9" t="s">
        <v>40</v>
      </c>
      <c r="B64" s="9" t="str">
        <f t="shared" si="4"/>
        <v>Nonmetallic Mineral Products</v>
      </c>
      <c r="C64" s="9">
        <v>5</v>
      </c>
    </row>
    <row r="65" spans="1:3" x14ac:dyDescent="0.25">
      <c r="A65" s="9" t="s">
        <v>36</v>
      </c>
      <c r="B65" s="9" t="str">
        <f t="shared" si="4"/>
        <v>Chemical Products</v>
      </c>
      <c r="C65" s="9">
        <v>4</v>
      </c>
    </row>
    <row r="66" spans="1:3" x14ac:dyDescent="0.25">
      <c r="A66" s="9" t="s">
        <v>30</v>
      </c>
      <c r="B66" s="9" t="str">
        <f t="shared" si="4"/>
        <v>Food, Beverage &amp; Tobacco Products</v>
      </c>
      <c r="C66" s="9">
        <v>3</v>
      </c>
    </row>
    <row r="67" spans="1:3" x14ac:dyDescent="0.25">
      <c r="A67" s="9" t="s">
        <v>38</v>
      </c>
      <c r="B67" s="9" t="str">
        <f t="shared" si="4"/>
        <v>Petroleum &amp; Coal Products</v>
      </c>
      <c r="C67" s="9">
        <v>2</v>
      </c>
    </row>
    <row r="68" spans="1:3" x14ac:dyDescent="0.25">
      <c r="A68" s="9" t="s">
        <v>13</v>
      </c>
      <c r="B68" s="9" t="str">
        <f t="shared" si="4"/>
        <v>Electrical Equipment, Appliances &amp; Components</v>
      </c>
      <c r="C68" s="9">
        <v>1</v>
      </c>
    </row>
    <row r="69" spans="1:3" x14ac:dyDescent="0.25">
      <c r="A69" s="9" t="s">
        <v>6</v>
      </c>
      <c r="B69" s="9" t="str">
        <f t="shared" si="4"/>
        <v>Furniture &amp; Related Products</v>
      </c>
      <c r="C69" s="9">
        <v>-5</v>
      </c>
    </row>
    <row r="70" spans="1:3" x14ac:dyDescent="0.25">
      <c r="A70" s="9" t="s">
        <v>27</v>
      </c>
      <c r="B70" s="9" t="str">
        <f t="shared" si="4"/>
        <v>Plastics &amp; Rubber Products</v>
      </c>
      <c r="C70" s="9">
        <v>-4</v>
      </c>
    </row>
    <row r="71" spans="1:3" x14ac:dyDescent="0.25">
      <c r="A71" s="9" t="s">
        <v>33</v>
      </c>
      <c r="B71" s="9" t="str">
        <f t="shared" si="4"/>
        <v>Miscellaneous Manufacturing</v>
      </c>
      <c r="C71" s="9">
        <v>-3</v>
      </c>
    </row>
    <row r="72" spans="1:3" x14ac:dyDescent="0.25">
      <c r="A72" s="9" t="s">
        <v>35</v>
      </c>
      <c r="B72" s="9" t="str">
        <f t="shared" si="4"/>
        <v>Transportation Equipment</v>
      </c>
      <c r="C72" s="9">
        <v>-2</v>
      </c>
    </row>
    <row r="73" spans="1:3" x14ac:dyDescent="0.25">
      <c r="A73" s="9" t="s">
        <v>16</v>
      </c>
      <c r="B73" s="9" t="str">
        <f t="shared" si="4"/>
        <v>Primary Metals</v>
      </c>
      <c r="C73" s="9">
        <v>-1</v>
      </c>
    </row>
    <row r="75" spans="1:3" x14ac:dyDescent="0.25">
      <c r="A75" s="180" t="s">
        <v>94</v>
      </c>
      <c r="B75" s="180"/>
      <c r="C75" s="180"/>
    </row>
    <row r="76" spans="1:3" x14ac:dyDescent="0.25">
      <c r="A76" s="9" t="s">
        <v>208</v>
      </c>
      <c r="B76" s="9" t="str">
        <f>TRIM(A76)</f>
        <v> Textile Mills</v>
      </c>
      <c r="C76" s="9">
        <v>13</v>
      </c>
    </row>
    <row r="77" spans="1:3" x14ac:dyDescent="0.25">
      <c r="A77" s="9" t="s">
        <v>28</v>
      </c>
      <c r="B77" s="9" t="str">
        <f t="shared" ref="B77:B89" si="5">TRIM(A77)</f>
        <v>Machinery</v>
      </c>
      <c r="C77" s="9">
        <v>12</v>
      </c>
    </row>
    <row r="78" spans="1:3" x14ac:dyDescent="0.25">
      <c r="A78" s="9" t="s">
        <v>37</v>
      </c>
      <c r="B78" s="9" t="str">
        <f t="shared" si="5"/>
        <v>Fabricated Metal Products</v>
      </c>
      <c r="C78" s="9">
        <v>11</v>
      </c>
    </row>
    <row r="79" spans="1:3" x14ac:dyDescent="0.25">
      <c r="A79" s="9" t="s">
        <v>40</v>
      </c>
      <c r="B79" s="9" t="str">
        <f t="shared" si="5"/>
        <v>Nonmetallic Mineral Products</v>
      </c>
      <c r="C79" s="9">
        <v>10</v>
      </c>
    </row>
    <row r="80" spans="1:3" x14ac:dyDescent="0.25">
      <c r="A80" s="9" t="s">
        <v>36</v>
      </c>
      <c r="B80" s="9" t="str">
        <f t="shared" si="5"/>
        <v>Chemical Products</v>
      </c>
      <c r="C80" s="9">
        <v>9</v>
      </c>
    </row>
    <row r="81" spans="1:3" x14ac:dyDescent="0.25">
      <c r="A81" s="9" t="s">
        <v>32</v>
      </c>
      <c r="B81" s="9" t="str">
        <f t="shared" si="5"/>
        <v>Paper Products</v>
      </c>
      <c r="C81" s="9">
        <v>8</v>
      </c>
    </row>
    <row r="82" spans="1:3" x14ac:dyDescent="0.25">
      <c r="A82" s="9" t="s">
        <v>31</v>
      </c>
      <c r="B82" s="9" t="str">
        <f t="shared" si="5"/>
        <v>Electrical Equipment, Appliances &amp; Components</v>
      </c>
      <c r="C82" s="9">
        <v>7</v>
      </c>
    </row>
    <row r="83" spans="1:3" x14ac:dyDescent="0.25">
      <c r="A83" s="9" t="s">
        <v>34</v>
      </c>
      <c r="B83" s="9" t="str">
        <f t="shared" si="5"/>
        <v>Computer &amp; Electronic Products</v>
      </c>
      <c r="C83" s="9">
        <v>6</v>
      </c>
    </row>
    <row r="84" spans="1:3" x14ac:dyDescent="0.25">
      <c r="A84" s="9" t="s">
        <v>38</v>
      </c>
      <c r="B84" s="9" t="str">
        <f t="shared" si="5"/>
        <v>Petroleum &amp; Coal Products</v>
      </c>
      <c r="C84" s="9">
        <v>5</v>
      </c>
    </row>
    <row r="85" spans="1:3" x14ac:dyDescent="0.25">
      <c r="A85" s="9" t="s">
        <v>27</v>
      </c>
      <c r="B85" s="9" t="str">
        <f t="shared" si="5"/>
        <v>Plastics &amp; Rubber Products</v>
      </c>
      <c r="C85" s="9">
        <v>4</v>
      </c>
    </row>
    <row r="86" spans="1:3" x14ac:dyDescent="0.25">
      <c r="A86" s="9" t="s">
        <v>33</v>
      </c>
      <c r="B86" s="9" t="str">
        <f t="shared" si="5"/>
        <v>Miscellaneous Manufacturing</v>
      </c>
      <c r="C86" s="9">
        <v>3</v>
      </c>
    </row>
    <row r="87" spans="1:3" x14ac:dyDescent="0.25">
      <c r="A87" s="9" t="s">
        <v>35</v>
      </c>
      <c r="B87" s="9" t="str">
        <f t="shared" si="5"/>
        <v>Transportation Equipment</v>
      </c>
      <c r="C87" s="9">
        <v>2</v>
      </c>
    </row>
    <row r="88" spans="1:3" x14ac:dyDescent="0.25">
      <c r="A88" s="9" t="s">
        <v>3</v>
      </c>
      <c r="B88" s="9" t="str">
        <f t="shared" si="5"/>
        <v>Food, Beverage &amp; Tobacco Products</v>
      </c>
      <c r="C88" s="9">
        <v>1</v>
      </c>
    </row>
    <row r="89" spans="1:3" x14ac:dyDescent="0.25">
      <c r="A89" s="9" t="s">
        <v>16</v>
      </c>
      <c r="B89" s="9" t="str">
        <f t="shared" si="5"/>
        <v>Primary Metals</v>
      </c>
      <c r="C89" s="9">
        <v>-1</v>
      </c>
    </row>
    <row r="91" spans="1:3" x14ac:dyDescent="0.25">
      <c r="A91" s="180" t="s">
        <v>166</v>
      </c>
      <c r="B91" s="180"/>
      <c r="C91" s="180"/>
    </row>
    <row r="92" spans="1:3" x14ac:dyDescent="0.25">
      <c r="A92" s="9" t="s">
        <v>1</v>
      </c>
      <c r="B92" s="9" t="str">
        <f>TRIM(A92)</f>
        <v>Textile Mills</v>
      </c>
      <c r="C92" s="9">
        <v>9</v>
      </c>
    </row>
    <row r="93" spans="1:3" x14ac:dyDescent="0.25">
      <c r="A93" s="9" t="s">
        <v>49</v>
      </c>
      <c r="B93" s="9" t="str">
        <f t="shared" ref="B93:B105" si="6">TRIM(A93)</f>
        <v>Apparel, Leather &amp; Allied Products</v>
      </c>
      <c r="C93" s="9">
        <v>8</v>
      </c>
    </row>
    <row r="94" spans="1:3" x14ac:dyDescent="0.25">
      <c r="A94" s="9" t="s">
        <v>34</v>
      </c>
      <c r="B94" s="9" t="str">
        <f t="shared" si="6"/>
        <v>Computer &amp; Electronic Products</v>
      </c>
      <c r="C94" s="9">
        <v>7</v>
      </c>
    </row>
    <row r="95" spans="1:3" x14ac:dyDescent="0.25">
      <c r="A95" s="9" t="s">
        <v>31</v>
      </c>
      <c r="B95" s="9" t="str">
        <f t="shared" si="6"/>
        <v>Electrical Equipment, Appliances &amp; Components</v>
      </c>
      <c r="C95" s="9">
        <v>6</v>
      </c>
    </row>
    <row r="96" spans="1:3" x14ac:dyDescent="0.25">
      <c r="A96" s="9" t="s">
        <v>30</v>
      </c>
      <c r="B96" s="9" t="str">
        <f t="shared" si="6"/>
        <v>Food, Beverage &amp; Tobacco Products</v>
      </c>
      <c r="C96" s="9">
        <v>5</v>
      </c>
    </row>
    <row r="97" spans="1:3" x14ac:dyDescent="0.25">
      <c r="A97" s="9" t="s">
        <v>37</v>
      </c>
      <c r="B97" s="9" t="str">
        <f t="shared" si="6"/>
        <v>Fabricated Metal Products</v>
      </c>
      <c r="C97" s="9">
        <v>4</v>
      </c>
    </row>
    <row r="98" spans="1:3" x14ac:dyDescent="0.25">
      <c r="A98" s="9" t="s">
        <v>28</v>
      </c>
      <c r="B98" s="9" t="str">
        <f t="shared" si="6"/>
        <v>Machinery</v>
      </c>
      <c r="C98" s="9">
        <v>3</v>
      </c>
    </row>
    <row r="99" spans="1:3" x14ac:dyDescent="0.25">
      <c r="A99" s="9" t="s">
        <v>35</v>
      </c>
      <c r="B99" s="9" t="str">
        <f t="shared" si="6"/>
        <v>Transportation Equipment</v>
      </c>
      <c r="C99" s="9">
        <v>2</v>
      </c>
    </row>
    <row r="100" spans="1:3" x14ac:dyDescent="0.25">
      <c r="A100" s="9" t="s">
        <v>9</v>
      </c>
      <c r="B100" s="9" t="str">
        <f t="shared" si="6"/>
        <v>Petroleum &amp; Coal Products</v>
      </c>
      <c r="C100" s="9">
        <v>1</v>
      </c>
    </row>
    <row r="101" spans="1:3" x14ac:dyDescent="0.25">
      <c r="A101" s="9" t="s">
        <v>4</v>
      </c>
      <c r="B101" s="9" t="str">
        <f t="shared" si="6"/>
        <v>Nonmetallic Mineral Products</v>
      </c>
      <c r="C101" s="9">
        <v>-5</v>
      </c>
    </row>
    <row r="102" spans="1:3" x14ac:dyDescent="0.25">
      <c r="A102" s="9" t="s">
        <v>32</v>
      </c>
      <c r="B102" s="9" t="str">
        <f t="shared" si="6"/>
        <v>Paper Products</v>
      </c>
      <c r="C102" s="9">
        <v>-4</v>
      </c>
    </row>
    <row r="103" spans="1:3" x14ac:dyDescent="0.25">
      <c r="A103" s="9" t="s">
        <v>33</v>
      </c>
      <c r="B103" s="9" t="str">
        <f t="shared" si="6"/>
        <v>Miscellaneous Manufacturing</v>
      </c>
      <c r="C103" s="9">
        <v>-3</v>
      </c>
    </row>
    <row r="104" spans="1:3" x14ac:dyDescent="0.25">
      <c r="A104" s="9" t="s">
        <v>36</v>
      </c>
      <c r="B104" s="9" t="str">
        <f t="shared" si="6"/>
        <v>Chemical Products</v>
      </c>
      <c r="C104" s="9">
        <v>-2</v>
      </c>
    </row>
    <row r="105" spans="1:3" x14ac:dyDescent="0.25">
      <c r="A105" s="9" t="s">
        <v>8</v>
      </c>
      <c r="B105" s="9" t="str">
        <f t="shared" si="6"/>
        <v>Printing &amp; Related Support Activities</v>
      </c>
      <c r="C105" s="9">
        <v>-1</v>
      </c>
    </row>
  </sheetData>
  <mergeCells count="7">
    <mergeCell ref="A91:C91"/>
    <mergeCell ref="A1:C1"/>
    <mergeCell ref="E1:F1"/>
    <mergeCell ref="A21:C21"/>
    <mergeCell ref="A39:C39"/>
    <mergeCell ref="A58:C58"/>
    <mergeCell ref="A75:C75"/>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106"/>
  <sheetViews>
    <sheetView topLeftCell="E1" workbookViewId="0">
      <selection activeCell="E2" sqref="E2:E19"/>
    </sheetView>
  </sheetViews>
  <sheetFormatPr defaultRowHeight="15" x14ac:dyDescent="0.25"/>
  <cols>
    <col min="1" max="2" width="44.5703125" bestFit="1" customWidth="1"/>
    <col min="5" max="5" width="44.5703125" bestFit="1" customWidth="1"/>
    <col min="6" max="6" width="205.7109375" bestFit="1" customWidth="1"/>
  </cols>
  <sheetData>
    <row r="1" spans="1:8" x14ac:dyDescent="0.25">
      <c r="A1" s="180" t="s">
        <v>89</v>
      </c>
      <c r="B1" s="180"/>
      <c r="C1" s="180"/>
      <c r="E1" s="180" t="s">
        <v>134</v>
      </c>
      <c r="F1" s="180"/>
    </row>
    <row r="2" spans="1:8" x14ac:dyDescent="0.25">
      <c r="A2" s="9" t="s">
        <v>13</v>
      </c>
      <c r="B2" s="9" t="str">
        <f>TRIM(A2)</f>
        <v>Electrical Equipment, Appliances &amp; Components</v>
      </c>
      <c r="C2" s="9">
        <v>17</v>
      </c>
      <c r="E2" s="9" t="s">
        <v>1</v>
      </c>
      <c r="F2" s="9"/>
      <c r="H2" t="s">
        <v>209</v>
      </c>
    </row>
    <row r="3" spans="1:8" x14ac:dyDescent="0.25">
      <c r="A3" s="9" t="s">
        <v>41</v>
      </c>
      <c r="B3" s="9" t="str">
        <f t="shared" ref="B3:B18" si="0">TRIM(A3)</f>
        <v>Printing &amp; Related Support Activities</v>
      </c>
      <c r="C3" s="9">
        <v>16</v>
      </c>
      <c r="E3" s="9" t="s">
        <v>2</v>
      </c>
      <c r="F3" s="9" t="str">
        <f t="shared" ref="F3:F15" si="1">VLOOKUP("*"&amp;E3,$H$2:$H$11,1,0)</f>
        <v>"We had a lot of storm orders, so it really pushed our sales up this month." Miscellaneous Manufacturing</v>
      </c>
      <c r="H3" t="s">
        <v>210</v>
      </c>
    </row>
    <row r="4" spans="1:8" x14ac:dyDescent="0.25">
      <c r="A4" s="9" t="s">
        <v>26</v>
      </c>
      <c r="B4" s="9" t="str">
        <f t="shared" si="0"/>
        <v>Furniture &amp; Related Products</v>
      </c>
      <c r="C4" s="9">
        <v>15</v>
      </c>
      <c r="E4" s="9" t="s">
        <v>3</v>
      </c>
      <c r="F4" s="9" t="str">
        <f t="shared" si="1"/>
        <v>"Starting to see some prices creeping up. We are raising our sales prices as well." Food, Beverage &amp; Tobacco Products</v>
      </c>
      <c r="H4" t="s">
        <v>211</v>
      </c>
    </row>
    <row r="5" spans="1:8" x14ac:dyDescent="0.25">
      <c r="A5" s="9" t="s">
        <v>39</v>
      </c>
      <c r="B5" s="9" t="str">
        <f t="shared" si="0"/>
        <v>Textile Mills</v>
      </c>
      <c r="C5" s="9">
        <v>14</v>
      </c>
      <c r="E5" s="9" t="s">
        <v>4</v>
      </c>
      <c r="F5" s="9" t="str">
        <f t="shared" si="1"/>
        <v>"Opportunities for new business seem more abundant now. Orders and RFQs increasing." Nonmetallic Mineral Products</v>
      </c>
      <c r="H5" t="s">
        <v>212</v>
      </c>
    </row>
    <row r="6" spans="1:8" x14ac:dyDescent="0.25">
      <c r="A6" s="9" t="s">
        <v>28</v>
      </c>
      <c r="B6" s="9" t="str">
        <f t="shared" si="0"/>
        <v>Machinery</v>
      </c>
      <c r="C6" s="9">
        <v>13</v>
      </c>
      <c r="E6" s="9" t="s">
        <v>5</v>
      </c>
      <c r="F6" s="9" t="str">
        <f t="shared" si="1"/>
        <v>"Business outlook is positive." Computer &amp; Electronic Products</v>
      </c>
      <c r="H6" t="s">
        <v>213</v>
      </c>
    </row>
    <row r="7" spans="1:8" x14ac:dyDescent="0.25">
      <c r="A7" s="9" t="s">
        <v>29</v>
      </c>
      <c r="B7" s="9" t="str">
        <f t="shared" si="0"/>
        <v>Primary Metals</v>
      </c>
      <c r="C7" s="9">
        <v>12</v>
      </c>
      <c r="E7" s="9" t="s">
        <v>6</v>
      </c>
      <c r="F7" s="9" t="str">
        <f t="shared" si="1"/>
        <v>"Business is strong and looking up." Furniture &amp; Related Products</v>
      </c>
      <c r="H7" t="s">
        <v>214</v>
      </c>
    </row>
    <row r="8" spans="1:8" x14ac:dyDescent="0.25">
      <c r="A8" s="9" t="s">
        <v>33</v>
      </c>
      <c r="B8" s="9" t="str">
        <f t="shared" si="0"/>
        <v>Miscellaneous Manufacturing</v>
      </c>
      <c r="C8" s="9">
        <v>11</v>
      </c>
      <c r="E8" s="9" t="s">
        <v>7</v>
      </c>
      <c r="F8" s="9" t="str">
        <f t="shared" si="1"/>
        <v>"Overall, material inflation is now clearly upon us." Paper Products</v>
      </c>
      <c r="H8" t="s">
        <v>215</v>
      </c>
    </row>
    <row r="9" spans="1:8" x14ac:dyDescent="0.25">
      <c r="A9" s="9" t="s">
        <v>45</v>
      </c>
      <c r="B9" s="9" t="str">
        <f t="shared" si="0"/>
        <v>Wood Products</v>
      </c>
      <c r="C9" s="9">
        <v>10</v>
      </c>
      <c r="E9" s="9" t="s">
        <v>8</v>
      </c>
      <c r="F9" s="9"/>
      <c r="H9" t="s">
        <v>216</v>
      </c>
    </row>
    <row r="10" spans="1:8" x14ac:dyDescent="0.25">
      <c r="A10" s="9" t="s">
        <v>40</v>
      </c>
      <c r="B10" s="9" t="str">
        <f t="shared" si="0"/>
        <v>Nonmetallic Mineral Products</v>
      </c>
      <c r="C10" s="9">
        <v>9</v>
      </c>
      <c r="E10" s="9" t="s">
        <v>9</v>
      </c>
      <c r="F10" s="9"/>
      <c r="H10" t="s">
        <v>217</v>
      </c>
    </row>
    <row r="11" spans="1:8" x14ac:dyDescent="0.25">
      <c r="A11" s="9" t="s">
        <v>27</v>
      </c>
      <c r="B11" s="9" t="str">
        <f t="shared" si="0"/>
        <v>Plastics &amp; Rubber Products</v>
      </c>
      <c r="C11" s="9">
        <v>8</v>
      </c>
      <c r="E11" s="9" t="s">
        <v>10</v>
      </c>
      <c r="F11" s="9" t="str">
        <f t="shared" si="1"/>
        <v>"Business conditions continue to improve." Chemical Products</v>
      </c>
      <c r="H11" t="s">
        <v>218</v>
      </c>
    </row>
    <row r="12" spans="1:8" x14ac:dyDescent="0.25">
      <c r="A12" s="9" t="s">
        <v>32</v>
      </c>
      <c r="B12" s="9" t="str">
        <f t="shared" si="0"/>
        <v>Paper Products</v>
      </c>
      <c r="C12" s="9">
        <v>7</v>
      </c>
      <c r="E12" s="9" t="s">
        <v>11</v>
      </c>
      <c r="F12" s="9" t="str">
        <f t="shared" si="1"/>
        <v>"Business up 10-15 percent." Machinery</v>
      </c>
    </row>
    <row r="13" spans="1:8" x14ac:dyDescent="0.25">
      <c r="A13" s="9" t="s">
        <v>35</v>
      </c>
      <c r="B13" s="9" t="str">
        <f t="shared" si="0"/>
        <v>Transportation Equipment</v>
      </c>
      <c r="C13" s="9">
        <v>6</v>
      </c>
      <c r="E13" s="9" t="s">
        <v>12</v>
      </c>
      <c r="F13" s="9" t="str">
        <f t="shared" si="1"/>
        <v>"Regional business is strong. Hiring qualified team members has improved." Fabricated Metal Products</v>
      </c>
    </row>
    <row r="14" spans="1:8" x14ac:dyDescent="0.25">
      <c r="A14" s="9" t="s">
        <v>36</v>
      </c>
      <c r="B14" s="9" t="str">
        <f t="shared" si="0"/>
        <v>Chemical Products</v>
      </c>
      <c r="C14" s="9">
        <v>5</v>
      </c>
      <c r="E14" s="9" t="s">
        <v>13</v>
      </c>
      <c r="F14" s="9"/>
    </row>
    <row r="15" spans="1:8" x14ac:dyDescent="0.25">
      <c r="A15" s="9" t="s">
        <v>34</v>
      </c>
      <c r="B15" s="9" t="str">
        <f t="shared" si="0"/>
        <v>Computer &amp; Electronic Products</v>
      </c>
      <c r="C15" s="9">
        <v>4</v>
      </c>
      <c r="E15" s="9" t="s">
        <v>14</v>
      </c>
      <c r="F15" s="9" t="str">
        <f t="shared" si="1"/>
        <v>"Industry outlook is looking relatively flat currently, and the view for calendar year 2017 looks to be flat as well. Job market has been very good in the region, and finding talent has been challenging." Transportation Equipment</v>
      </c>
    </row>
    <row r="16" spans="1:8" x14ac:dyDescent="0.25">
      <c r="A16" s="9" t="s">
        <v>30</v>
      </c>
      <c r="B16" s="9" t="str">
        <f t="shared" si="0"/>
        <v>Food, Beverage &amp; Tobacco Products</v>
      </c>
      <c r="C16" s="9">
        <v>3</v>
      </c>
      <c r="E16" s="9" t="s">
        <v>15</v>
      </c>
      <c r="F16" s="9"/>
    </row>
    <row r="17" spans="1:6" x14ac:dyDescent="0.25">
      <c r="A17" s="9" t="s">
        <v>37</v>
      </c>
      <c r="B17" s="9" t="str">
        <f t="shared" si="0"/>
        <v>Fabricated Metal Products</v>
      </c>
      <c r="C17" s="9">
        <v>2</v>
      </c>
      <c r="E17" s="9" t="s">
        <v>16</v>
      </c>
      <c r="F17" s="9"/>
    </row>
    <row r="18" spans="1:6" x14ac:dyDescent="0.25">
      <c r="A18" s="9" t="s">
        <v>9</v>
      </c>
      <c r="B18" s="9" t="str">
        <f t="shared" si="0"/>
        <v>Petroleum &amp; Coal Products</v>
      </c>
      <c r="C18" s="9">
        <v>1</v>
      </c>
      <c r="E18" s="9" t="s">
        <v>17</v>
      </c>
      <c r="F18" s="9"/>
    </row>
    <row r="19" spans="1:6" x14ac:dyDescent="0.25">
      <c r="E19" s="9" t="s">
        <v>18</v>
      </c>
      <c r="F19" s="9"/>
    </row>
    <row r="20" spans="1:6" x14ac:dyDescent="0.25">
      <c r="A20" s="180" t="s">
        <v>52</v>
      </c>
      <c r="B20" s="180"/>
      <c r="C20" s="180"/>
    </row>
    <row r="21" spans="1:6" x14ac:dyDescent="0.25">
      <c r="A21" s="9" t="s">
        <v>18</v>
      </c>
      <c r="B21" s="9" t="str">
        <f>TRIM(A21)</f>
        <v>Wood Products</v>
      </c>
      <c r="C21" s="9">
        <v>18</v>
      </c>
    </row>
    <row r="22" spans="1:6" x14ac:dyDescent="0.25">
      <c r="A22" s="9" t="s">
        <v>41</v>
      </c>
      <c r="B22" s="9" t="str">
        <f t="shared" ref="B22:B38" si="2">TRIM(A22)</f>
        <v>Printing &amp; Related Support Activities</v>
      </c>
      <c r="C22" s="9">
        <v>17</v>
      </c>
    </row>
    <row r="23" spans="1:6" x14ac:dyDescent="0.25">
      <c r="A23" s="9" t="s">
        <v>31</v>
      </c>
      <c r="B23" s="9" t="str">
        <f t="shared" si="2"/>
        <v>Electrical Equipment, Appliances &amp; Components</v>
      </c>
      <c r="C23" s="9">
        <v>16</v>
      </c>
    </row>
    <row r="24" spans="1:6" x14ac:dyDescent="0.25">
      <c r="A24" s="9" t="s">
        <v>49</v>
      </c>
      <c r="B24" s="9" t="str">
        <f t="shared" si="2"/>
        <v>Apparel, Leather &amp; Allied Products</v>
      </c>
      <c r="C24" s="9">
        <v>15</v>
      </c>
    </row>
    <row r="25" spans="1:6" x14ac:dyDescent="0.25">
      <c r="A25" s="9" t="s">
        <v>32</v>
      </c>
      <c r="B25" s="9" t="str">
        <f t="shared" si="2"/>
        <v>Paper Products</v>
      </c>
      <c r="C25" s="9">
        <v>14</v>
      </c>
    </row>
    <row r="26" spans="1:6" x14ac:dyDescent="0.25">
      <c r="A26" s="9" t="s">
        <v>27</v>
      </c>
      <c r="B26" s="9" t="str">
        <f t="shared" si="2"/>
        <v>Plastics &amp; Rubber Products</v>
      </c>
      <c r="C26" s="9">
        <v>13</v>
      </c>
    </row>
    <row r="27" spans="1:6" x14ac:dyDescent="0.25">
      <c r="A27" s="9" t="s">
        <v>29</v>
      </c>
      <c r="B27" s="9" t="str">
        <f t="shared" si="2"/>
        <v>Primary Metals</v>
      </c>
      <c r="C27" s="9">
        <v>12</v>
      </c>
    </row>
    <row r="28" spans="1:6" x14ac:dyDescent="0.25">
      <c r="A28" s="9" t="s">
        <v>26</v>
      </c>
      <c r="B28" s="9" t="str">
        <f t="shared" si="2"/>
        <v>Furniture &amp; Related Products</v>
      </c>
      <c r="C28" s="9">
        <v>11</v>
      </c>
    </row>
    <row r="29" spans="1:6" x14ac:dyDescent="0.25">
      <c r="A29" s="9" t="s">
        <v>28</v>
      </c>
      <c r="B29" s="9" t="str">
        <f t="shared" si="2"/>
        <v>Machinery</v>
      </c>
      <c r="C29" s="9">
        <v>10</v>
      </c>
    </row>
    <row r="30" spans="1:6" x14ac:dyDescent="0.25">
      <c r="A30" s="9" t="s">
        <v>40</v>
      </c>
      <c r="B30" s="9" t="str">
        <f t="shared" si="2"/>
        <v>Nonmetallic Mineral Products</v>
      </c>
      <c r="C30" s="9">
        <v>9</v>
      </c>
    </row>
    <row r="31" spans="1:6" x14ac:dyDescent="0.25">
      <c r="A31" s="9" t="s">
        <v>35</v>
      </c>
      <c r="B31" s="9" t="str">
        <f t="shared" si="2"/>
        <v>Transportation Equipment</v>
      </c>
      <c r="C31" s="9">
        <v>8</v>
      </c>
    </row>
    <row r="32" spans="1:6" x14ac:dyDescent="0.25">
      <c r="A32" s="9" t="s">
        <v>33</v>
      </c>
      <c r="B32" s="9" t="str">
        <f t="shared" si="2"/>
        <v>Miscellaneous Manufacturing</v>
      </c>
      <c r="C32" s="9">
        <v>7</v>
      </c>
    </row>
    <row r="33" spans="1:3" x14ac:dyDescent="0.25">
      <c r="A33" s="9" t="s">
        <v>39</v>
      </c>
      <c r="B33" s="9" t="str">
        <f t="shared" si="2"/>
        <v>Textile Mills</v>
      </c>
      <c r="C33" s="9">
        <v>6</v>
      </c>
    </row>
    <row r="34" spans="1:3" x14ac:dyDescent="0.25">
      <c r="A34" s="9" t="s">
        <v>36</v>
      </c>
      <c r="B34" s="9" t="str">
        <f t="shared" si="2"/>
        <v>Chemical Products</v>
      </c>
      <c r="C34" s="9">
        <v>5</v>
      </c>
    </row>
    <row r="35" spans="1:3" x14ac:dyDescent="0.25">
      <c r="A35" s="9" t="s">
        <v>34</v>
      </c>
      <c r="B35" s="9" t="str">
        <f t="shared" si="2"/>
        <v>Computer &amp; Electronic Products</v>
      </c>
      <c r="C35" s="9">
        <v>4</v>
      </c>
    </row>
    <row r="36" spans="1:3" x14ac:dyDescent="0.25">
      <c r="A36" s="9" t="s">
        <v>37</v>
      </c>
      <c r="B36" s="9" t="str">
        <f t="shared" si="2"/>
        <v>Fabricated Metal Products</v>
      </c>
      <c r="C36" s="9">
        <v>3</v>
      </c>
    </row>
    <row r="37" spans="1:3" x14ac:dyDescent="0.25">
      <c r="A37" s="9" t="s">
        <v>38</v>
      </c>
      <c r="B37" s="9" t="str">
        <f t="shared" si="2"/>
        <v>Petroleum &amp; Coal Products</v>
      </c>
      <c r="C37" s="9">
        <v>2</v>
      </c>
    </row>
    <row r="38" spans="1:3" x14ac:dyDescent="0.25">
      <c r="A38" s="9" t="s">
        <v>3</v>
      </c>
      <c r="B38" s="9" t="str">
        <f t="shared" si="2"/>
        <v>Food, Beverage &amp; Tobacco Products</v>
      </c>
      <c r="C38" s="9">
        <v>1</v>
      </c>
    </row>
    <row r="40" spans="1:3" x14ac:dyDescent="0.25">
      <c r="A40" s="184" t="s">
        <v>91</v>
      </c>
      <c r="B40" s="185"/>
      <c r="C40" s="186"/>
    </row>
    <row r="41" spans="1:3" x14ac:dyDescent="0.25">
      <c r="A41" s="9" t="s">
        <v>208</v>
      </c>
      <c r="B41" s="9" t="str">
        <f>TRIM(A41)</f>
        <v> Textile Mills</v>
      </c>
      <c r="C41" s="9">
        <v>17</v>
      </c>
    </row>
    <row r="42" spans="1:3" x14ac:dyDescent="0.25">
      <c r="A42" s="9" t="s">
        <v>49</v>
      </c>
      <c r="B42" s="9" t="str">
        <f t="shared" ref="B42:B57" si="3">TRIM(A42)</f>
        <v>Apparel, Leather &amp; Allied Products</v>
      </c>
      <c r="C42" s="9">
        <v>16</v>
      </c>
    </row>
    <row r="43" spans="1:3" x14ac:dyDescent="0.25">
      <c r="A43" s="9" t="s">
        <v>31</v>
      </c>
      <c r="B43" s="9" t="str">
        <f t="shared" si="3"/>
        <v>Electrical Equipment, Appliances &amp; Components</v>
      </c>
      <c r="C43" s="9">
        <v>15</v>
      </c>
    </row>
    <row r="44" spans="1:3" x14ac:dyDescent="0.25">
      <c r="A44" s="9" t="s">
        <v>26</v>
      </c>
      <c r="B44" s="9" t="str">
        <f t="shared" si="3"/>
        <v>Furniture &amp; Related Products</v>
      </c>
      <c r="C44" s="9">
        <v>14</v>
      </c>
    </row>
    <row r="45" spans="1:3" x14ac:dyDescent="0.25">
      <c r="A45" s="9" t="s">
        <v>33</v>
      </c>
      <c r="B45" s="9" t="str">
        <f t="shared" si="3"/>
        <v>Miscellaneous Manufacturing</v>
      </c>
      <c r="C45" s="9">
        <v>13</v>
      </c>
    </row>
    <row r="46" spans="1:3" x14ac:dyDescent="0.25">
      <c r="A46" s="9" t="s">
        <v>28</v>
      </c>
      <c r="B46" s="9" t="str">
        <f t="shared" si="3"/>
        <v>Machinery</v>
      </c>
      <c r="C46" s="9">
        <v>12</v>
      </c>
    </row>
    <row r="47" spans="1:3" x14ac:dyDescent="0.25">
      <c r="A47" s="9" t="s">
        <v>41</v>
      </c>
      <c r="B47" s="9" t="str">
        <f t="shared" si="3"/>
        <v>Printing &amp; Related Support Activities</v>
      </c>
      <c r="C47" s="9">
        <v>11</v>
      </c>
    </row>
    <row r="48" spans="1:3" x14ac:dyDescent="0.25">
      <c r="A48" s="9" t="s">
        <v>40</v>
      </c>
      <c r="B48" s="9" t="str">
        <f t="shared" si="3"/>
        <v>Nonmetallic Mineral Products</v>
      </c>
      <c r="C48" s="9">
        <v>10</v>
      </c>
    </row>
    <row r="49" spans="1:3" x14ac:dyDescent="0.25">
      <c r="A49" s="9" t="s">
        <v>37</v>
      </c>
      <c r="B49" s="9" t="str">
        <f t="shared" si="3"/>
        <v>Fabricated Metal Products</v>
      </c>
      <c r="C49" s="9">
        <v>9</v>
      </c>
    </row>
    <row r="50" spans="1:3" x14ac:dyDescent="0.25">
      <c r="A50" s="9" t="s">
        <v>29</v>
      </c>
      <c r="B50" s="9" t="str">
        <f t="shared" si="3"/>
        <v>Primary Metals</v>
      </c>
      <c r="C50" s="9">
        <v>8</v>
      </c>
    </row>
    <row r="51" spans="1:3" x14ac:dyDescent="0.25">
      <c r="A51" s="9" t="s">
        <v>35</v>
      </c>
      <c r="B51" s="9" t="str">
        <f t="shared" si="3"/>
        <v>Transportation Equipment</v>
      </c>
      <c r="C51" s="9">
        <v>7</v>
      </c>
    </row>
    <row r="52" spans="1:3" x14ac:dyDescent="0.25">
      <c r="A52" s="9" t="s">
        <v>36</v>
      </c>
      <c r="B52" s="9" t="str">
        <f t="shared" si="3"/>
        <v>Chemical Products</v>
      </c>
      <c r="C52" s="9">
        <v>6</v>
      </c>
    </row>
    <row r="53" spans="1:3" x14ac:dyDescent="0.25">
      <c r="A53" s="9" t="s">
        <v>38</v>
      </c>
      <c r="B53" s="9" t="str">
        <f t="shared" si="3"/>
        <v>Petroleum &amp; Coal Products</v>
      </c>
      <c r="C53" s="9">
        <v>5</v>
      </c>
    </row>
    <row r="54" spans="1:3" x14ac:dyDescent="0.25">
      <c r="A54" s="9" t="s">
        <v>27</v>
      </c>
      <c r="B54" s="9" t="str">
        <f t="shared" si="3"/>
        <v>Plastics &amp; Rubber Products</v>
      </c>
      <c r="C54" s="9">
        <v>4</v>
      </c>
    </row>
    <row r="55" spans="1:3" x14ac:dyDescent="0.25">
      <c r="A55" s="9" t="s">
        <v>32</v>
      </c>
      <c r="B55" s="9" t="str">
        <f t="shared" si="3"/>
        <v>Paper Products</v>
      </c>
      <c r="C55" s="9">
        <v>3</v>
      </c>
    </row>
    <row r="56" spans="1:3" x14ac:dyDescent="0.25">
      <c r="A56" s="9" t="s">
        <v>30</v>
      </c>
      <c r="B56" s="9" t="str">
        <f t="shared" si="3"/>
        <v>Food, Beverage &amp; Tobacco Products</v>
      </c>
      <c r="C56" s="9">
        <v>2</v>
      </c>
    </row>
    <row r="57" spans="1:3" x14ac:dyDescent="0.25">
      <c r="A57" s="9" t="s">
        <v>5</v>
      </c>
      <c r="B57" s="9" t="str">
        <f t="shared" si="3"/>
        <v>Computer &amp; Electronic Products</v>
      </c>
      <c r="C57" s="9">
        <v>1</v>
      </c>
    </row>
    <row r="59" spans="1:3" x14ac:dyDescent="0.25">
      <c r="A59" s="180" t="s">
        <v>92</v>
      </c>
      <c r="B59" s="180"/>
      <c r="C59" s="180"/>
    </row>
    <row r="60" spans="1:3" x14ac:dyDescent="0.25">
      <c r="A60" s="9" t="s">
        <v>13</v>
      </c>
      <c r="B60" s="9" t="str">
        <f>TRIM(A60)</f>
        <v>Electrical Equipment, Appliances &amp; Components</v>
      </c>
      <c r="C60" s="9">
        <v>14</v>
      </c>
    </row>
    <row r="61" spans="1:3" x14ac:dyDescent="0.25">
      <c r="A61" s="9" t="s">
        <v>41</v>
      </c>
      <c r="B61" s="9" t="str">
        <f t="shared" ref="B61:B76" si="4">TRIM(A61)</f>
        <v>Printing &amp; Related Support Activities</v>
      </c>
      <c r="C61" s="9">
        <v>13</v>
      </c>
    </row>
    <row r="62" spans="1:3" x14ac:dyDescent="0.25">
      <c r="A62" s="9" t="s">
        <v>26</v>
      </c>
      <c r="B62" s="9" t="str">
        <f t="shared" si="4"/>
        <v>Furniture &amp; Related Products</v>
      </c>
      <c r="C62" s="9">
        <v>12</v>
      </c>
    </row>
    <row r="63" spans="1:3" x14ac:dyDescent="0.25">
      <c r="A63" s="9" t="s">
        <v>40</v>
      </c>
      <c r="B63" s="9" t="str">
        <f t="shared" si="4"/>
        <v>Nonmetallic Mineral Products</v>
      </c>
      <c r="C63" s="9">
        <v>11</v>
      </c>
    </row>
    <row r="64" spans="1:3" x14ac:dyDescent="0.25">
      <c r="A64" s="9" t="s">
        <v>29</v>
      </c>
      <c r="B64" s="9" t="str">
        <f t="shared" si="4"/>
        <v>Primary Metals</v>
      </c>
      <c r="C64" s="9">
        <v>10</v>
      </c>
    </row>
    <row r="65" spans="1:3" x14ac:dyDescent="0.25">
      <c r="A65" s="9" t="s">
        <v>32</v>
      </c>
      <c r="B65" s="9" t="str">
        <f t="shared" si="4"/>
        <v>Paper Products</v>
      </c>
      <c r="C65" s="9">
        <v>9</v>
      </c>
    </row>
    <row r="66" spans="1:3" x14ac:dyDescent="0.25">
      <c r="A66" s="9" t="s">
        <v>28</v>
      </c>
      <c r="B66" s="9" t="str">
        <f t="shared" si="4"/>
        <v>Machinery</v>
      </c>
      <c r="C66" s="9">
        <v>8</v>
      </c>
    </row>
    <row r="67" spans="1:3" x14ac:dyDescent="0.25">
      <c r="A67" s="9" t="s">
        <v>35</v>
      </c>
      <c r="B67" s="9" t="str">
        <f t="shared" si="4"/>
        <v>Transportation Equipment</v>
      </c>
      <c r="C67" s="9">
        <v>7</v>
      </c>
    </row>
    <row r="68" spans="1:3" x14ac:dyDescent="0.25">
      <c r="A68" s="9" t="s">
        <v>30</v>
      </c>
      <c r="B68" s="9" t="str">
        <f t="shared" si="4"/>
        <v>Food, Beverage &amp; Tobacco Products</v>
      </c>
      <c r="C68" s="9">
        <v>6</v>
      </c>
    </row>
    <row r="69" spans="1:3" x14ac:dyDescent="0.25">
      <c r="A69" s="9" t="s">
        <v>34</v>
      </c>
      <c r="B69" s="9" t="str">
        <f t="shared" si="4"/>
        <v>Computer &amp; Electronic Products</v>
      </c>
      <c r="C69" s="9">
        <v>5</v>
      </c>
    </row>
    <row r="70" spans="1:3" x14ac:dyDescent="0.25">
      <c r="A70" s="9" t="s">
        <v>27</v>
      </c>
      <c r="B70" s="9" t="str">
        <f t="shared" si="4"/>
        <v>Plastics &amp; Rubber Products</v>
      </c>
      <c r="C70" s="9">
        <v>4</v>
      </c>
    </row>
    <row r="71" spans="1:3" x14ac:dyDescent="0.25">
      <c r="A71" s="9" t="s">
        <v>37</v>
      </c>
      <c r="B71" s="9" t="str">
        <f t="shared" si="4"/>
        <v>Fabricated Metal Products</v>
      </c>
      <c r="C71" s="9">
        <v>3</v>
      </c>
    </row>
    <row r="72" spans="1:3" x14ac:dyDescent="0.25">
      <c r="A72" s="9" t="s">
        <v>33</v>
      </c>
      <c r="B72" s="9" t="str">
        <f t="shared" si="4"/>
        <v>Miscellaneous Manufacturing</v>
      </c>
      <c r="C72" s="9">
        <v>2</v>
      </c>
    </row>
    <row r="73" spans="1:3" x14ac:dyDescent="0.25">
      <c r="A73" s="9" t="s">
        <v>10</v>
      </c>
      <c r="B73" s="9" t="str">
        <f t="shared" si="4"/>
        <v>Chemical Products</v>
      </c>
      <c r="C73" s="9">
        <v>1</v>
      </c>
    </row>
    <row r="74" spans="1:3" x14ac:dyDescent="0.25">
      <c r="A74" s="9" t="s">
        <v>17</v>
      </c>
      <c r="B74" s="9" t="str">
        <f t="shared" si="4"/>
        <v>Apparel, Leather &amp; Allied Products</v>
      </c>
      <c r="C74" s="9">
        <v>-3</v>
      </c>
    </row>
    <row r="75" spans="1:3" x14ac:dyDescent="0.25">
      <c r="A75" s="9" t="s">
        <v>38</v>
      </c>
      <c r="B75" s="9" t="str">
        <f t="shared" si="4"/>
        <v>Petroleum &amp; Coal Products</v>
      </c>
      <c r="C75" s="9">
        <v>-2</v>
      </c>
    </row>
    <row r="76" spans="1:3" x14ac:dyDescent="0.25">
      <c r="A76" s="9" t="s">
        <v>1</v>
      </c>
      <c r="B76" s="9" t="str">
        <f t="shared" si="4"/>
        <v>Textile Mills</v>
      </c>
      <c r="C76" s="9">
        <v>-1</v>
      </c>
    </row>
    <row r="78" spans="1:3" x14ac:dyDescent="0.25">
      <c r="A78" s="180" t="s">
        <v>94</v>
      </c>
      <c r="B78" s="180"/>
      <c r="C78" s="180"/>
    </row>
    <row r="79" spans="1:3" x14ac:dyDescent="0.25">
      <c r="A79" s="9" t="s">
        <v>1</v>
      </c>
      <c r="B79" s="9" t="str">
        <f>TRIM(A79)</f>
        <v>Textile Mills</v>
      </c>
      <c r="C79" s="9">
        <v>-12</v>
      </c>
    </row>
    <row r="80" spans="1:3" x14ac:dyDescent="0.25">
      <c r="A80" s="9" t="s">
        <v>28</v>
      </c>
      <c r="B80" s="9" t="str">
        <f t="shared" ref="B80:B90" si="5">TRIM(A80)</f>
        <v>Machinery</v>
      </c>
      <c r="C80" s="9">
        <v>-11</v>
      </c>
    </row>
    <row r="81" spans="1:3" x14ac:dyDescent="0.25">
      <c r="A81" s="9" t="s">
        <v>31</v>
      </c>
      <c r="B81" s="9" t="str">
        <f t="shared" si="5"/>
        <v>Electrical Equipment, Appliances &amp; Components</v>
      </c>
      <c r="C81" s="9">
        <v>-10</v>
      </c>
    </row>
    <row r="82" spans="1:3" x14ac:dyDescent="0.25">
      <c r="A82" s="9" t="s">
        <v>30</v>
      </c>
      <c r="B82" s="9" t="str">
        <f t="shared" si="5"/>
        <v>Food, Beverage &amp; Tobacco Products</v>
      </c>
      <c r="C82" s="9">
        <v>-9</v>
      </c>
    </row>
    <row r="83" spans="1:3" x14ac:dyDescent="0.25">
      <c r="A83" s="9" t="s">
        <v>36</v>
      </c>
      <c r="B83" s="9" t="str">
        <f t="shared" si="5"/>
        <v>Chemical Products</v>
      </c>
      <c r="C83" s="9">
        <v>-8</v>
      </c>
    </row>
    <row r="84" spans="1:3" x14ac:dyDescent="0.25">
      <c r="A84" s="9" t="s">
        <v>38</v>
      </c>
      <c r="B84" s="9" t="str">
        <f t="shared" si="5"/>
        <v>Petroleum &amp; Coal Products</v>
      </c>
      <c r="C84" s="9">
        <v>-7</v>
      </c>
    </row>
    <row r="85" spans="1:3" x14ac:dyDescent="0.25">
      <c r="A85" s="9" t="s">
        <v>40</v>
      </c>
      <c r="B85" s="9" t="str">
        <f t="shared" si="5"/>
        <v>Nonmetallic Mineral Products</v>
      </c>
      <c r="C85" s="9">
        <v>-6</v>
      </c>
    </row>
    <row r="86" spans="1:3" x14ac:dyDescent="0.25">
      <c r="A86" s="9" t="s">
        <v>27</v>
      </c>
      <c r="B86" s="9" t="str">
        <f t="shared" si="5"/>
        <v>Plastics &amp; Rubber Products</v>
      </c>
      <c r="C86" s="9">
        <v>-5</v>
      </c>
    </row>
    <row r="87" spans="1:3" x14ac:dyDescent="0.25">
      <c r="A87" s="9" t="s">
        <v>34</v>
      </c>
      <c r="B87" s="9" t="str">
        <f t="shared" si="5"/>
        <v>Computer &amp; Electronic Products</v>
      </c>
      <c r="C87" s="9">
        <v>-4</v>
      </c>
    </row>
    <row r="88" spans="1:3" x14ac:dyDescent="0.25">
      <c r="A88" s="9" t="s">
        <v>33</v>
      </c>
      <c r="B88" s="9" t="str">
        <f t="shared" si="5"/>
        <v>Miscellaneous Manufacturing</v>
      </c>
      <c r="C88" s="9">
        <v>-3</v>
      </c>
    </row>
    <row r="89" spans="1:3" x14ac:dyDescent="0.25">
      <c r="A89" s="9" t="s">
        <v>35</v>
      </c>
      <c r="B89" s="9" t="str">
        <f t="shared" si="5"/>
        <v>Transportation Equipment</v>
      </c>
      <c r="C89" s="9">
        <v>-2</v>
      </c>
    </row>
    <row r="90" spans="1:3" x14ac:dyDescent="0.25">
      <c r="A90" s="9" t="s">
        <v>12</v>
      </c>
      <c r="B90" s="9" t="str">
        <f t="shared" si="5"/>
        <v>Fabricated Metal Products</v>
      </c>
      <c r="C90" s="9">
        <v>-1</v>
      </c>
    </row>
    <row r="92" spans="1:3" x14ac:dyDescent="0.25">
      <c r="A92" s="180" t="s">
        <v>166</v>
      </c>
      <c r="B92" s="180"/>
      <c r="C92" s="180"/>
    </row>
    <row r="93" spans="1:3" x14ac:dyDescent="0.25">
      <c r="A93" s="9" t="s">
        <v>1</v>
      </c>
      <c r="B93" s="9" t="str">
        <f>TRIM(A93)</f>
        <v>Textile Mills</v>
      </c>
      <c r="C93" s="9">
        <v>8</v>
      </c>
    </row>
    <row r="94" spans="1:3" x14ac:dyDescent="0.25">
      <c r="A94" s="9" t="s">
        <v>26</v>
      </c>
      <c r="B94" s="9" t="str">
        <f t="shared" ref="B94:B106" si="6">TRIM(A94)</f>
        <v>Furniture &amp; Related Products</v>
      </c>
      <c r="C94" s="9">
        <v>7</v>
      </c>
    </row>
    <row r="95" spans="1:3" x14ac:dyDescent="0.25">
      <c r="A95" s="9" t="s">
        <v>41</v>
      </c>
      <c r="B95" s="9" t="str">
        <f t="shared" si="6"/>
        <v>Printing &amp; Related Support Activities</v>
      </c>
      <c r="C95" s="9">
        <v>6</v>
      </c>
    </row>
    <row r="96" spans="1:3" x14ac:dyDescent="0.25">
      <c r="A96" s="9" t="s">
        <v>31</v>
      </c>
      <c r="B96" s="9" t="str">
        <f t="shared" si="6"/>
        <v>Electrical Equipment, Appliances &amp; Components</v>
      </c>
      <c r="C96" s="9">
        <v>5</v>
      </c>
    </row>
    <row r="97" spans="1:3" x14ac:dyDescent="0.25">
      <c r="A97" s="9" t="s">
        <v>29</v>
      </c>
      <c r="B97" s="9" t="str">
        <f t="shared" si="6"/>
        <v>Primary Metals</v>
      </c>
      <c r="C97" s="9">
        <v>4</v>
      </c>
    </row>
    <row r="98" spans="1:3" x14ac:dyDescent="0.25">
      <c r="A98" s="9" t="s">
        <v>33</v>
      </c>
      <c r="B98" s="9" t="str">
        <f t="shared" si="6"/>
        <v>Miscellaneous Manufacturing</v>
      </c>
      <c r="C98" s="9">
        <v>3</v>
      </c>
    </row>
    <row r="99" spans="1:3" x14ac:dyDescent="0.25">
      <c r="A99" s="9" t="s">
        <v>30</v>
      </c>
      <c r="B99" s="9" t="str">
        <f t="shared" si="6"/>
        <v>Food, Beverage &amp; Tobacco Products</v>
      </c>
      <c r="C99" s="9">
        <v>2</v>
      </c>
    </row>
    <row r="100" spans="1:3" x14ac:dyDescent="0.25">
      <c r="A100" s="9" t="s">
        <v>5</v>
      </c>
      <c r="B100" s="9" t="str">
        <f t="shared" si="6"/>
        <v>Computer &amp; Electronic Products</v>
      </c>
      <c r="C100" s="9">
        <v>1</v>
      </c>
    </row>
    <row r="101" spans="1:3" x14ac:dyDescent="0.25">
      <c r="A101" s="9" t="s">
        <v>17</v>
      </c>
      <c r="B101" s="9" t="str">
        <f t="shared" si="6"/>
        <v>Apparel, Leather &amp; Allied Products</v>
      </c>
      <c r="C101" s="9">
        <v>-6</v>
      </c>
    </row>
    <row r="102" spans="1:3" x14ac:dyDescent="0.25">
      <c r="A102" s="9" t="s">
        <v>37</v>
      </c>
      <c r="B102" s="9" t="str">
        <f t="shared" si="6"/>
        <v>Fabricated Metal Products</v>
      </c>
      <c r="C102" s="9">
        <v>-5</v>
      </c>
    </row>
    <row r="103" spans="1:3" x14ac:dyDescent="0.25">
      <c r="A103" s="9" t="s">
        <v>40</v>
      </c>
      <c r="B103" s="9" t="str">
        <f t="shared" si="6"/>
        <v>Nonmetallic Mineral Products</v>
      </c>
      <c r="C103" s="9">
        <v>-4</v>
      </c>
    </row>
    <row r="104" spans="1:3" x14ac:dyDescent="0.25">
      <c r="A104" s="9" t="s">
        <v>35</v>
      </c>
      <c r="B104" s="9" t="str">
        <f t="shared" si="6"/>
        <v>Transportation Equipment</v>
      </c>
      <c r="C104" s="9">
        <v>-3</v>
      </c>
    </row>
    <row r="105" spans="1:3" x14ac:dyDescent="0.25">
      <c r="A105" s="9" t="s">
        <v>36</v>
      </c>
      <c r="B105" s="9" t="str">
        <f t="shared" si="6"/>
        <v>Chemical Products</v>
      </c>
      <c r="C105" s="9">
        <v>-2</v>
      </c>
    </row>
    <row r="106" spans="1:3" x14ac:dyDescent="0.25">
      <c r="A106" s="9" t="s">
        <v>11</v>
      </c>
      <c r="B106" s="9" t="str">
        <f t="shared" si="6"/>
        <v>Machinery</v>
      </c>
      <c r="C106" s="9">
        <v>-1</v>
      </c>
    </row>
  </sheetData>
  <mergeCells count="7">
    <mergeCell ref="A92:C92"/>
    <mergeCell ref="A1:C1"/>
    <mergeCell ref="E1:F1"/>
    <mergeCell ref="A20:C20"/>
    <mergeCell ref="A40:C40"/>
    <mergeCell ref="A59:C59"/>
    <mergeCell ref="A78:C78"/>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07"/>
  <sheetViews>
    <sheetView zoomScaleNormal="100" workbookViewId="0">
      <selection activeCell="E2" sqref="E2:E19"/>
    </sheetView>
  </sheetViews>
  <sheetFormatPr defaultRowHeight="15" x14ac:dyDescent="0.25"/>
  <cols>
    <col min="1" max="2" width="44.5703125" bestFit="1" customWidth="1"/>
    <col min="3" max="3" width="11" customWidth="1"/>
    <col min="4" max="4" width="8" customWidth="1"/>
    <col min="5" max="5" width="44.5703125" bestFit="1" customWidth="1"/>
    <col min="6" max="6" width="159" bestFit="1" customWidth="1"/>
  </cols>
  <sheetData>
    <row r="1" spans="1:8" x14ac:dyDescent="0.25">
      <c r="A1" s="180" t="s">
        <v>89</v>
      </c>
      <c r="B1" s="180"/>
      <c r="C1" s="180"/>
      <c r="E1" s="180" t="s">
        <v>134</v>
      </c>
      <c r="F1" s="180"/>
    </row>
    <row r="2" spans="1:8" x14ac:dyDescent="0.25">
      <c r="A2" s="9" t="s">
        <v>13</v>
      </c>
      <c r="B2" s="9" t="str">
        <f>TRIM(A2)</f>
        <v>Electrical Equipment, Appliances &amp; Components</v>
      </c>
      <c r="C2" s="9">
        <v>16</v>
      </c>
      <c r="E2" s="9" t="s">
        <v>1</v>
      </c>
      <c r="F2" s="9"/>
      <c r="H2" t="s">
        <v>219</v>
      </c>
    </row>
    <row r="3" spans="1:8" x14ac:dyDescent="0.25">
      <c r="A3" s="9" t="s">
        <v>1</v>
      </c>
      <c r="B3" s="9" t="str">
        <f t="shared" ref="B3:B18" si="0">TRIM(A3)</f>
        <v>Textile Mills</v>
      </c>
      <c r="C3" s="9">
        <v>15</v>
      </c>
      <c r="E3" s="9" t="s">
        <v>2</v>
      </c>
      <c r="F3" s="9" t="str">
        <f t="shared" ref="F3:F16" si="1">VLOOKUP("*"&amp;E3,$H$3:$H$11,1,0)</f>
        <v>"Ongoing market strength. While world/political headlines cause personal anxiety, business conditions remain solid." Miscellaneous Manufacturing</v>
      </c>
      <c r="H3" t="s">
        <v>220</v>
      </c>
    </row>
    <row r="4" spans="1:8" x14ac:dyDescent="0.25">
      <c r="A4" s="9" t="s">
        <v>4</v>
      </c>
      <c r="B4" s="9" t="str">
        <f t="shared" si="0"/>
        <v>Nonmetallic Mineral Products</v>
      </c>
      <c r="C4" s="9">
        <v>14</v>
      </c>
      <c r="E4" s="9" t="s">
        <v>3</v>
      </c>
      <c r="F4" s="9" t="str">
        <f t="shared" si="1"/>
        <v>"The poultry market continues to be stronger than anticipated." Food, Beverage &amp; Tobacco Products</v>
      </c>
      <c r="H4" t="s">
        <v>221</v>
      </c>
    </row>
    <row r="5" spans="1:8" x14ac:dyDescent="0.25">
      <c r="A5" s="9" t="s">
        <v>6</v>
      </c>
      <c r="B5" s="9" t="str">
        <f t="shared" si="0"/>
        <v>Furniture &amp; Related Products</v>
      </c>
      <c r="C5" s="9">
        <v>13</v>
      </c>
      <c r="E5" s="9" t="s">
        <v>4</v>
      </c>
      <c r="F5" s="9"/>
      <c r="H5" t="s">
        <v>222</v>
      </c>
    </row>
    <row r="6" spans="1:8" x14ac:dyDescent="0.25">
      <c r="A6" s="9" t="s">
        <v>15</v>
      </c>
      <c r="B6" s="9" t="str">
        <f t="shared" si="0"/>
        <v>Plastics &amp; Rubber Products</v>
      </c>
      <c r="C6" s="9">
        <v>12</v>
      </c>
      <c r="E6" s="9" t="s">
        <v>5</v>
      </c>
      <c r="F6" s="9" t="str">
        <f t="shared" si="1"/>
        <v>"Bookings are slow; however, we did receive a very large government order." Computer &amp; Electronic Products</v>
      </c>
      <c r="H6" t="s">
        <v>223</v>
      </c>
    </row>
    <row r="7" spans="1:8" x14ac:dyDescent="0.25">
      <c r="A7" s="9" t="s">
        <v>12</v>
      </c>
      <c r="B7" s="9" t="str">
        <f t="shared" si="0"/>
        <v>Fabricated Metal Products</v>
      </c>
      <c r="C7" s="9">
        <v>11</v>
      </c>
      <c r="E7" s="9" t="s">
        <v>6</v>
      </c>
      <c r="F7" s="9" t="str">
        <f t="shared" si="1"/>
        <v>"Business is solid. Pricing pressures on commodities." Furniture &amp; Related Products</v>
      </c>
      <c r="H7" t="s">
        <v>224</v>
      </c>
    </row>
    <row r="8" spans="1:8" x14ac:dyDescent="0.25">
      <c r="A8" s="9" t="s">
        <v>8</v>
      </c>
      <c r="B8" s="9" t="str">
        <f t="shared" si="0"/>
        <v>Printing &amp; Related Support Activities</v>
      </c>
      <c r="C8" s="9">
        <v>10</v>
      </c>
      <c r="E8" s="9" t="s">
        <v>7</v>
      </c>
      <c r="F8" s="9"/>
      <c r="H8" t="s">
        <v>225</v>
      </c>
    </row>
    <row r="9" spans="1:8" x14ac:dyDescent="0.25">
      <c r="A9" s="9" t="s">
        <v>11</v>
      </c>
      <c r="B9" s="9" t="str">
        <f t="shared" si="0"/>
        <v>Machinery</v>
      </c>
      <c r="C9" s="9">
        <v>9</v>
      </c>
      <c r="E9" s="9" t="s">
        <v>8</v>
      </c>
      <c r="F9" s="9"/>
      <c r="H9" t="s">
        <v>226</v>
      </c>
    </row>
    <row r="10" spans="1:8" x14ac:dyDescent="0.25">
      <c r="A10" s="9" t="s">
        <v>7</v>
      </c>
      <c r="B10" s="9" t="str">
        <f t="shared" si="0"/>
        <v>Paper Products</v>
      </c>
      <c r="C10" s="9">
        <v>8</v>
      </c>
      <c r="E10" s="9" t="s">
        <v>9</v>
      </c>
      <c r="F10" s="9"/>
      <c r="H10" t="s">
        <v>227</v>
      </c>
    </row>
    <row r="11" spans="1:8" x14ac:dyDescent="0.25">
      <c r="A11" s="9" t="s">
        <v>10</v>
      </c>
      <c r="B11" s="9" t="str">
        <f t="shared" si="0"/>
        <v>Chemical Products</v>
      </c>
      <c r="C11" s="9">
        <v>7</v>
      </c>
      <c r="E11" s="9" t="s">
        <v>10</v>
      </c>
      <c r="F11" s="9" t="str">
        <f t="shared" si="1"/>
        <v>"Seeing increased orders and new projects." Chemical Products</v>
      </c>
      <c r="H11" t="s">
        <v>228</v>
      </c>
    </row>
    <row r="12" spans="1:8" x14ac:dyDescent="0.25">
      <c r="A12" s="9" t="s">
        <v>3</v>
      </c>
      <c r="B12" s="9" t="str">
        <f t="shared" si="0"/>
        <v>Food, Beverage &amp; Tobacco Products</v>
      </c>
      <c r="C12" s="9">
        <v>6</v>
      </c>
      <c r="E12" s="9" t="s">
        <v>11</v>
      </c>
      <c r="F12" s="9" t="str">
        <f t="shared" si="1"/>
        <v>"Continuing to source more raw materials locally and reduce exposure outside U.S." Machinery</v>
      </c>
    </row>
    <row r="13" spans="1:8" x14ac:dyDescent="0.25">
      <c r="A13" s="9" t="s">
        <v>16</v>
      </c>
      <c r="B13" s="9" t="str">
        <f t="shared" si="0"/>
        <v>Primary Metals</v>
      </c>
      <c r="C13" s="9">
        <v>5</v>
      </c>
      <c r="E13" s="9" t="s">
        <v>12</v>
      </c>
      <c r="F13" s="9" t="str">
        <f t="shared" si="1"/>
        <v>"Business is definitely improving. Profit margins are increasing." Fabricated Metal Products</v>
      </c>
    </row>
    <row r="14" spans="1:8" x14ac:dyDescent="0.25">
      <c r="A14" s="9" t="s">
        <v>2</v>
      </c>
      <c r="B14" s="9" t="str">
        <f t="shared" si="0"/>
        <v>Miscellaneous Manufacturing</v>
      </c>
      <c r="C14" s="9">
        <v>4</v>
      </c>
      <c r="E14" s="9" t="s">
        <v>13</v>
      </c>
      <c r="F14" s="9"/>
    </row>
    <row r="15" spans="1:8" x14ac:dyDescent="0.25">
      <c r="A15" s="9" t="s">
        <v>5</v>
      </c>
      <c r="B15" s="9" t="str">
        <f t="shared" si="0"/>
        <v>Computer &amp; Electronic Products</v>
      </c>
      <c r="C15" s="9">
        <v>3</v>
      </c>
      <c r="E15" s="9" t="s">
        <v>14</v>
      </c>
      <c r="F15" s="9" t="str">
        <f t="shared" si="1"/>
        <v>"Military and government spending is remaining strong. Commercial business has been flat to slightly down." Transportation Equipment</v>
      </c>
    </row>
    <row r="16" spans="1:8" x14ac:dyDescent="0.25">
      <c r="A16" s="9" t="s">
        <v>9</v>
      </c>
      <c r="B16" s="9" t="str">
        <f t="shared" si="0"/>
        <v>Petroleum &amp; Coal Products</v>
      </c>
      <c r="C16" s="9">
        <v>2</v>
      </c>
      <c r="E16" s="9" t="s">
        <v>15</v>
      </c>
      <c r="F16" s="9" t="str">
        <f t="shared" si="1"/>
        <v>"Our business and outlook are [strong]. We are seeing price increases from suppliers in many categories." Plastics &amp; Rubber Products</v>
      </c>
    </row>
    <row r="17" spans="1:6" x14ac:dyDescent="0.25">
      <c r="A17" s="9" t="s">
        <v>14</v>
      </c>
      <c r="B17" s="9" t="str">
        <f t="shared" si="0"/>
        <v>Transportation Equipment</v>
      </c>
      <c r="C17" s="9">
        <v>1</v>
      </c>
      <c r="E17" s="9" t="s">
        <v>16</v>
      </c>
      <c r="F17" s="9"/>
    </row>
    <row r="18" spans="1:6" x14ac:dyDescent="0.25">
      <c r="A18" s="9" t="s">
        <v>17</v>
      </c>
      <c r="B18" s="9" t="str">
        <f t="shared" si="0"/>
        <v>Apparel, Leather &amp; Allied Products</v>
      </c>
      <c r="C18" s="9">
        <v>-1</v>
      </c>
      <c r="E18" s="9" t="s">
        <v>17</v>
      </c>
      <c r="F18" s="9" t="s">
        <v>219</v>
      </c>
    </row>
    <row r="19" spans="1:6" x14ac:dyDescent="0.25">
      <c r="E19" s="9" t="s">
        <v>18</v>
      </c>
      <c r="F19" s="9"/>
    </row>
    <row r="20" spans="1:6" x14ac:dyDescent="0.25">
      <c r="A20" s="180" t="s">
        <v>52</v>
      </c>
      <c r="B20" s="180"/>
      <c r="C20" s="180"/>
    </row>
    <row r="21" spans="1:6" x14ac:dyDescent="0.25">
      <c r="A21" s="9" t="s">
        <v>6</v>
      </c>
      <c r="B21" s="9" t="str">
        <f>TRIM(A21)</f>
        <v>Furniture &amp; Related Products</v>
      </c>
      <c r="C21" s="9">
        <v>16</v>
      </c>
    </row>
    <row r="22" spans="1:6" x14ac:dyDescent="0.25">
      <c r="A22" s="9" t="s">
        <v>40</v>
      </c>
      <c r="B22" s="9" t="str">
        <f t="shared" ref="B22:B36" si="2">TRIM(A22)</f>
        <v>Nonmetallic Mineral Products</v>
      </c>
      <c r="C22" s="9">
        <v>15</v>
      </c>
    </row>
    <row r="23" spans="1:6" x14ac:dyDescent="0.25">
      <c r="A23" s="9" t="s">
        <v>39</v>
      </c>
      <c r="B23" s="9" t="str">
        <f t="shared" si="2"/>
        <v>Textile Mills</v>
      </c>
      <c r="C23" s="9">
        <v>14</v>
      </c>
    </row>
    <row r="24" spans="1:6" x14ac:dyDescent="0.25">
      <c r="A24" s="9" t="s">
        <v>49</v>
      </c>
      <c r="B24" s="9" t="str">
        <f t="shared" si="2"/>
        <v>Apparel, Leather &amp; Allied Products</v>
      </c>
      <c r="C24" s="9">
        <v>13</v>
      </c>
    </row>
    <row r="25" spans="1:6" x14ac:dyDescent="0.25">
      <c r="A25" s="9" t="s">
        <v>28</v>
      </c>
      <c r="B25" s="9" t="str">
        <f t="shared" si="2"/>
        <v>Machinery</v>
      </c>
      <c r="C25" s="9">
        <v>12</v>
      </c>
    </row>
    <row r="26" spans="1:6" x14ac:dyDescent="0.25">
      <c r="A26" s="9" t="s">
        <v>37</v>
      </c>
      <c r="B26" s="9" t="str">
        <f t="shared" si="2"/>
        <v>Fabricated Metal Products</v>
      </c>
      <c r="C26" s="9">
        <v>11</v>
      </c>
    </row>
    <row r="27" spans="1:6" x14ac:dyDescent="0.25">
      <c r="A27" s="9" t="s">
        <v>33</v>
      </c>
      <c r="B27" s="9" t="str">
        <f t="shared" si="2"/>
        <v>Miscellaneous Manufacturing</v>
      </c>
      <c r="C27" s="9">
        <v>10</v>
      </c>
    </row>
    <row r="28" spans="1:6" x14ac:dyDescent="0.25">
      <c r="A28" s="9" t="s">
        <v>41</v>
      </c>
      <c r="B28" s="9" t="str">
        <f t="shared" si="2"/>
        <v>Printing &amp; Related Support Activities</v>
      </c>
      <c r="C28" s="9">
        <v>9</v>
      </c>
    </row>
    <row r="29" spans="1:6" x14ac:dyDescent="0.25">
      <c r="A29" s="9" t="s">
        <v>36</v>
      </c>
      <c r="B29" s="9" t="str">
        <f t="shared" si="2"/>
        <v>Chemical Products</v>
      </c>
      <c r="C29" s="9">
        <v>8</v>
      </c>
    </row>
    <row r="30" spans="1:6" x14ac:dyDescent="0.25">
      <c r="A30" s="9" t="s">
        <v>29</v>
      </c>
      <c r="B30" s="9" t="str">
        <f t="shared" si="2"/>
        <v>Primary Metals</v>
      </c>
      <c r="C30" s="9">
        <v>7</v>
      </c>
    </row>
    <row r="31" spans="1:6" x14ac:dyDescent="0.25">
      <c r="A31" s="9" t="s">
        <v>27</v>
      </c>
      <c r="B31" s="9" t="str">
        <f t="shared" si="2"/>
        <v>Plastics &amp; Rubber Products</v>
      </c>
      <c r="C31" s="9">
        <v>6</v>
      </c>
    </row>
    <row r="32" spans="1:6" x14ac:dyDescent="0.25">
      <c r="A32" s="9" t="s">
        <v>35</v>
      </c>
      <c r="B32" s="9" t="str">
        <f t="shared" si="2"/>
        <v>Transportation Equipment</v>
      </c>
      <c r="C32" s="9">
        <v>5</v>
      </c>
    </row>
    <row r="33" spans="1:3" x14ac:dyDescent="0.25">
      <c r="A33" s="9" t="s">
        <v>32</v>
      </c>
      <c r="B33" s="9" t="str">
        <f t="shared" si="2"/>
        <v>Paper Products</v>
      </c>
      <c r="C33" s="9">
        <v>4</v>
      </c>
    </row>
    <row r="34" spans="1:3" x14ac:dyDescent="0.25">
      <c r="A34" s="9" t="s">
        <v>38</v>
      </c>
      <c r="B34" s="9" t="str">
        <f t="shared" si="2"/>
        <v>Petroleum &amp; Coal Products</v>
      </c>
      <c r="C34" s="9">
        <v>3</v>
      </c>
    </row>
    <row r="35" spans="1:3" x14ac:dyDescent="0.25">
      <c r="A35" s="9" t="s">
        <v>34</v>
      </c>
      <c r="B35" s="9" t="str">
        <f t="shared" si="2"/>
        <v>Computer &amp; Electronic Products</v>
      </c>
      <c r="C35" s="9">
        <v>2</v>
      </c>
    </row>
    <row r="36" spans="1:3" x14ac:dyDescent="0.25">
      <c r="A36" s="9" t="s">
        <v>3</v>
      </c>
      <c r="B36" s="9" t="str">
        <f t="shared" si="2"/>
        <v>Food, Beverage &amp; Tobacco Products</v>
      </c>
      <c r="C36" s="9">
        <v>1</v>
      </c>
    </row>
    <row r="38" spans="1:3" x14ac:dyDescent="0.25">
      <c r="A38" s="180" t="s">
        <v>91</v>
      </c>
      <c r="B38" s="180"/>
      <c r="C38" s="180"/>
    </row>
    <row r="39" spans="1:3" x14ac:dyDescent="0.25">
      <c r="A39" s="9" t="s">
        <v>6</v>
      </c>
      <c r="B39" s="9" t="str">
        <f>TRIM(A39)</f>
        <v>Furniture &amp; Related Products</v>
      </c>
      <c r="C39" s="9">
        <v>17</v>
      </c>
    </row>
    <row r="40" spans="1:3" x14ac:dyDescent="0.25">
      <c r="A40" s="9" t="s">
        <v>40</v>
      </c>
      <c r="B40" s="9" t="str">
        <f t="shared" ref="B40:B55" si="3">TRIM(A40)</f>
        <v>Nonmetallic Mineral Products</v>
      </c>
      <c r="C40" s="9">
        <v>16</v>
      </c>
    </row>
    <row r="41" spans="1:3" x14ac:dyDescent="0.25">
      <c r="A41" s="9" t="s">
        <v>39</v>
      </c>
      <c r="B41" s="9" t="str">
        <f t="shared" si="3"/>
        <v>Textile Mills</v>
      </c>
      <c r="C41" s="9">
        <v>15</v>
      </c>
    </row>
    <row r="42" spans="1:3" x14ac:dyDescent="0.25">
      <c r="A42" s="9" t="s">
        <v>49</v>
      </c>
      <c r="B42" s="9" t="str">
        <f t="shared" si="3"/>
        <v>Apparel, Leather &amp; Allied Products</v>
      </c>
      <c r="C42" s="9">
        <v>14</v>
      </c>
    </row>
    <row r="43" spans="1:3" x14ac:dyDescent="0.25">
      <c r="A43" s="9" t="s">
        <v>27</v>
      </c>
      <c r="B43" s="9" t="str">
        <f t="shared" si="3"/>
        <v>Plastics &amp; Rubber Products</v>
      </c>
      <c r="C43" s="9">
        <v>13</v>
      </c>
    </row>
    <row r="44" spans="1:3" x14ac:dyDescent="0.25">
      <c r="A44" s="9" t="s">
        <v>28</v>
      </c>
      <c r="B44" s="9" t="str">
        <f t="shared" si="3"/>
        <v>Machinery</v>
      </c>
      <c r="C44" s="9">
        <v>12</v>
      </c>
    </row>
    <row r="45" spans="1:3" x14ac:dyDescent="0.25">
      <c r="A45" s="9" t="s">
        <v>29</v>
      </c>
      <c r="B45" s="9" t="str">
        <f t="shared" si="3"/>
        <v>Primary Metals</v>
      </c>
      <c r="C45" s="9">
        <v>11</v>
      </c>
    </row>
    <row r="46" spans="1:3" x14ac:dyDescent="0.25">
      <c r="A46" s="9" t="s">
        <v>33</v>
      </c>
      <c r="B46" s="9" t="str">
        <f t="shared" si="3"/>
        <v>Miscellaneous Manufacturing</v>
      </c>
      <c r="C46" s="9">
        <v>10</v>
      </c>
    </row>
    <row r="47" spans="1:3" x14ac:dyDescent="0.25">
      <c r="A47" s="9" t="s">
        <v>32</v>
      </c>
      <c r="B47" s="9" t="str">
        <f t="shared" si="3"/>
        <v>Paper Products</v>
      </c>
      <c r="C47" s="9">
        <v>9</v>
      </c>
    </row>
    <row r="48" spans="1:3" x14ac:dyDescent="0.25">
      <c r="A48" s="9" t="s">
        <v>41</v>
      </c>
      <c r="B48" s="9" t="str">
        <f t="shared" si="3"/>
        <v>Printing &amp; Related Support Activities</v>
      </c>
      <c r="C48" s="9">
        <v>8</v>
      </c>
    </row>
    <row r="49" spans="1:3" x14ac:dyDescent="0.25">
      <c r="A49" s="9" t="s">
        <v>37</v>
      </c>
      <c r="B49" s="9" t="str">
        <f t="shared" si="3"/>
        <v>Fabricated Metal Products</v>
      </c>
      <c r="C49" s="9">
        <v>7</v>
      </c>
    </row>
    <row r="50" spans="1:3" x14ac:dyDescent="0.25">
      <c r="A50" s="9" t="s">
        <v>36</v>
      </c>
      <c r="B50" s="9" t="str">
        <f t="shared" si="3"/>
        <v>Chemical Products</v>
      </c>
      <c r="C50" s="9">
        <v>6</v>
      </c>
    </row>
    <row r="51" spans="1:3" x14ac:dyDescent="0.25">
      <c r="A51" s="9" t="s">
        <v>31</v>
      </c>
      <c r="B51" s="9" t="str">
        <f t="shared" si="3"/>
        <v>Electrical Equipment, Appliances &amp; Components</v>
      </c>
      <c r="C51" s="9">
        <v>5</v>
      </c>
    </row>
    <row r="52" spans="1:3" x14ac:dyDescent="0.25">
      <c r="A52" s="9" t="s">
        <v>35</v>
      </c>
      <c r="B52" s="9" t="str">
        <f t="shared" si="3"/>
        <v>Transportation Equipment</v>
      </c>
      <c r="C52" s="9">
        <v>4</v>
      </c>
    </row>
    <row r="53" spans="1:3" x14ac:dyDescent="0.25">
      <c r="A53" s="9" t="s">
        <v>34</v>
      </c>
      <c r="B53" s="9" t="str">
        <f t="shared" si="3"/>
        <v>Computer &amp; Electronic Products</v>
      </c>
      <c r="C53" s="9">
        <v>3</v>
      </c>
    </row>
    <row r="54" spans="1:3" x14ac:dyDescent="0.25">
      <c r="A54" s="9" t="s">
        <v>30</v>
      </c>
      <c r="B54" s="9" t="str">
        <f t="shared" si="3"/>
        <v>Food, Beverage &amp; Tobacco Products</v>
      </c>
      <c r="C54" s="9">
        <v>2</v>
      </c>
    </row>
    <row r="55" spans="1:3" x14ac:dyDescent="0.25">
      <c r="A55" s="9" t="s">
        <v>9</v>
      </c>
      <c r="B55" s="9" t="str">
        <f t="shared" si="3"/>
        <v>Petroleum &amp; Coal Products</v>
      </c>
      <c r="C55" s="9">
        <v>1</v>
      </c>
    </row>
    <row r="57" spans="1:3" x14ac:dyDescent="0.25">
      <c r="A57" s="180" t="s">
        <v>92</v>
      </c>
      <c r="B57" s="180"/>
      <c r="C57" s="180"/>
    </row>
    <row r="58" spans="1:3" x14ac:dyDescent="0.25">
      <c r="A58" s="9" t="s">
        <v>13</v>
      </c>
      <c r="B58" s="9" t="str">
        <f>TRIM(A58)</f>
        <v>Electrical Equipment, Appliances &amp; Components</v>
      </c>
      <c r="C58" s="9">
        <v>12</v>
      </c>
    </row>
    <row r="59" spans="1:3" x14ac:dyDescent="0.25">
      <c r="A59" s="9" t="s">
        <v>26</v>
      </c>
      <c r="B59" s="9" t="str">
        <f t="shared" ref="B59:B73" si="4">TRIM(A59)</f>
        <v>Furniture &amp; Related Products</v>
      </c>
      <c r="C59" s="9">
        <v>11</v>
      </c>
    </row>
    <row r="60" spans="1:3" x14ac:dyDescent="0.25">
      <c r="A60" s="9" t="s">
        <v>41</v>
      </c>
      <c r="B60" s="9" t="str">
        <f t="shared" si="4"/>
        <v>Printing &amp; Related Support Activities</v>
      </c>
      <c r="C60" s="9">
        <v>10</v>
      </c>
    </row>
    <row r="61" spans="1:3" x14ac:dyDescent="0.25">
      <c r="A61" s="9" t="s">
        <v>40</v>
      </c>
      <c r="B61" s="9" t="str">
        <f t="shared" si="4"/>
        <v>Nonmetallic Mineral Products</v>
      </c>
      <c r="C61" s="9">
        <v>9</v>
      </c>
    </row>
    <row r="62" spans="1:3" x14ac:dyDescent="0.25">
      <c r="A62" s="9" t="s">
        <v>30</v>
      </c>
      <c r="B62" s="9" t="str">
        <f t="shared" si="4"/>
        <v>Food, Beverage &amp; Tobacco Products</v>
      </c>
      <c r="C62" s="9">
        <v>8</v>
      </c>
    </row>
    <row r="63" spans="1:3" x14ac:dyDescent="0.25">
      <c r="A63" s="9" t="s">
        <v>32</v>
      </c>
      <c r="B63" s="9" t="str">
        <f t="shared" si="4"/>
        <v>Paper Products</v>
      </c>
      <c r="C63" s="9">
        <v>7</v>
      </c>
    </row>
    <row r="64" spans="1:3" x14ac:dyDescent="0.25">
      <c r="A64" s="9" t="s">
        <v>27</v>
      </c>
      <c r="B64" s="9" t="str">
        <f t="shared" si="4"/>
        <v>Plastics &amp; Rubber Products</v>
      </c>
      <c r="C64" s="9">
        <v>6</v>
      </c>
    </row>
    <row r="65" spans="1:3" x14ac:dyDescent="0.25">
      <c r="A65" s="9" t="s">
        <v>37</v>
      </c>
      <c r="B65" s="9" t="str">
        <f t="shared" si="4"/>
        <v>Fabricated Metal Products</v>
      </c>
      <c r="C65" s="9">
        <v>5</v>
      </c>
    </row>
    <row r="66" spans="1:3" x14ac:dyDescent="0.25">
      <c r="A66" s="9" t="s">
        <v>34</v>
      </c>
      <c r="B66" s="9" t="str">
        <f t="shared" si="4"/>
        <v>Computer &amp; Electronic Products</v>
      </c>
      <c r="C66" s="9">
        <v>4</v>
      </c>
    </row>
    <row r="67" spans="1:3" x14ac:dyDescent="0.25">
      <c r="A67" s="9" t="s">
        <v>29</v>
      </c>
      <c r="B67" s="9" t="str">
        <f t="shared" si="4"/>
        <v>Primary Metals</v>
      </c>
      <c r="C67" s="9">
        <v>3</v>
      </c>
    </row>
    <row r="68" spans="1:3" x14ac:dyDescent="0.25">
      <c r="A68" s="9" t="s">
        <v>28</v>
      </c>
      <c r="B68" s="9" t="str">
        <f t="shared" si="4"/>
        <v>Machinery</v>
      </c>
      <c r="C68" s="9">
        <v>2</v>
      </c>
    </row>
    <row r="69" spans="1:3" x14ac:dyDescent="0.25">
      <c r="A69" s="9" t="s">
        <v>2</v>
      </c>
      <c r="B69" s="9" t="str">
        <f t="shared" si="4"/>
        <v>Miscellaneous Manufacturing</v>
      </c>
      <c r="C69" s="9">
        <v>1</v>
      </c>
    </row>
    <row r="70" spans="1:3" x14ac:dyDescent="0.25">
      <c r="A70" s="9" t="s">
        <v>17</v>
      </c>
      <c r="B70" s="9" t="str">
        <f t="shared" si="4"/>
        <v>Apparel, Leather &amp; Allied Products</v>
      </c>
      <c r="C70" s="9">
        <v>-4</v>
      </c>
    </row>
    <row r="71" spans="1:3" x14ac:dyDescent="0.25">
      <c r="A71" s="9" t="s">
        <v>38</v>
      </c>
      <c r="B71" s="9" t="str">
        <f t="shared" si="4"/>
        <v>Petroleum &amp; Coal Products</v>
      </c>
      <c r="C71" s="9">
        <v>-3</v>
      </c>
    </row>
    <row r="72" spans="1:3" x14ac:dyDescent="0.25">
      <c r="A72" s="9" t="s">
        <v>35</v>
      </c>
      <c r="B72" s="9" t="str">
        <f t="shared" si="4"/>
        <v>Transportation Equipment</v>
      </c>
      <c r="C72" s="9">
        <v>-2</v>
      </c>
    </row>
    <row r="73" spans="1:3" x14ac:dyDescent="0.25">
      <c r="A73" s="9" t="s">
        <v>10</v>
      </c>
      <c r="B73" s="9" t="str">
        <f t="shared" si="4"/>
        <v>Chemical Products</v>
      </c>
      <c r="C73" s="9">
        <v>-1</v>
      </c>
    </row>
    <row r="75" spans="1:3" x14ac:dyDescent="0.25">
      <c r="A75" s="180" t="s">
        <v>94</v>
      </c>
      <c r="B75" s="180"/>
      <c r="C75" s="180"/>
    </row>
    <row r="76" spans="1:3" x14ac:dyDescent="0.25">
      <c r="A76" s="9" t="s">
        <v>1</v>
      </c>
      <c r="B76" s="9" t="str">
        <f>TRIM(A76)</f>
        <v>Textile Mills</v>
      </c>
      <c r="C76" s="9">
        <v>-12</v>
      </c>
    </row>
    <row r="77" spans="1:3" x14ac:dyDescent="0.25">
      <c r="A77" s="9" t="s">
        <v>31</v>
      </c>
      <c r="B77" s="9" t="str">
        <f t="shared" ref="B77:B89" si="5">TRIM(A77)</f>
        <v>Electrical Equipment, Appliances &amp; Components</v>
      </c>
      <c r="C77" s="9">
        <v>-11</v>
      </c>
    </row>
    <row r="78" spans="1:3" x14ac:dyDescent="0.25">
      <c r="A78" s="9" t="s">
        <v>27</v>
      </c>
      <c r="B78" s="9" t="str">
        <f t="shared" si="5"/>
        <v>Plastics &amp; Rubber Products</v>
      </c>
      <c r="C78" s="9">
        <v>-10</v>
      </c>
    </row>
    <row r="79" spans="1:3" x14ac:dyDescent="0.25">
      <c r="A79" s="9" t="s">
        <v>38</v>
      </c>
      <c r="B79" s="9" t="str">
        <f t="shared" si="5"/>
        <v>Petroleum &amp; Coal Products</v>
      </c>
      <c r="C79" s="9">
        <v>-9</v>
      </c>
    </row>
    <row r="80" spans="1:3" x14ac:dyDescent="0.25">
      <c r="A80" s="9" t="s">
        <v>28</v>
      </c>
      <c r="B80" s="9" t="str">
        <f t="shared" si="5"/>
        <v>Machinery</v>
      </c>
      <c r="C80" s="9">
        <v>-8</v>
      </c>
    </row>
    <row r="81" spans="1:3" x14ac:dyDescent="0.25">
      <c r="A81" s="9" t="s">
        <v>30</v>
      </c>
      <c r="B81" s="9" t="str">
        <f t="shared" si="5"/>
        <v>Food, Beverage &amp; Tobacco Products</v>
      </c>
      <c r="C81" s="9">
        <v>-7</v>
      </c>
    </row>
    <row r="82" spans="1:3" x14ac:dyDescent="0.25">
      <c r="A82" s="9" t="s">
        <v>40</v>
      </c>
      <c r="B82" s="9" t="str">
        <f t="shared" si="5"/>
        <v>Nonmetallic Mineral Products</v>
      </c>
      <c r="C82" s="9">
        <v>-6</v>
      </c>
    </row>
    <row r="83" spans="1:3" x14ac:dyDescent="0.25">
      <c r="A83" s="9" t="s">
        <v>37</v>
      </c>
      <c r="B83" s="9" t="str">
        <f t="shared" si="5"/>
        <v>Fabricated Metal Products</v>
      </c>
      <c r="C83" s="9">
        <v>-5</v>
      </c>
    </row>
    <row r="84" spans="1:3" x14ac:dyDescent="0.25">
      <c r="A84" s="9" t="s">
        <v>34</v>
      </c>
      <c r="B84" s="9" t="str">
        <f t="shared" si="5"/>
        <v>Computer &amp; Electronic Products</v>
      </c>
      <c r="C84" s="9">
        <v>-4</v>
      </c>
    </row>
    <row r="85" spans="1:3" x14ac:dyDescent="0.25">
      <c r="A85" s="9" t="s">
        <v>36</v>
      </c>
      <c r="B85" s="9" t="str">
        <f t="shared" si="5"/>
        <v>Chemical Products</v>
      </c>
      <c r="C85" s="9">
        <v>-3</v>
      </c>
    </row>
    <row r="86" spans="1:3" x14ac:dyDescent="0.25">
      <c r="A86" s="9" t="s">
        <v>35</v>
      </c>
      <c r="B86" s="9" t="str">
        <f t="shared" si="5"/>
        <v>Transportation Equipment</v>
      </c>
      <c r="C86" s="9">
        <v>-2</v>
      </c>
    </row>
    <row r="87" spans="1:3" x14ac:dyDescent="0.25">
      <c r="A87" s="9" t="s">
        <v>16</v>
      </c>
      <c r="B87" s="9" t="str">
        <f t="shared" si="5"/>
        <v>Primary Metals</v>
      </c>
      <c r="C87" s="9">
        <v>-1</v>
      </c>
    </row>
    <row r="88" spans="1:3" x14ac:dyDescent="0.25">
      <c r="A88" s="9" t="s">
        <v>18</v>
      </c>
      <c r="B88" s="9" t="str">
        <f t="shared" si="5"/>
        <v>Wood Products</v>
      </c>
      <c r="C88" s="9">
        <v>2</v>
      </c>
    </row>
    <row r="89" spans="1:3" x14ac:dyDescent="0.25">
      <c r="A89" s="9" t="s">
        <v>17</v>
      </c>
      <c r="B89" s="9" t="str">
        <f t="shared" si="5"/>
        <v>Apparel, Leather &amp; Allied Products</v>
      </c>
      <c r="C89" s="9">
        <v>1</v>
      </c>
    </row>
    <row r="91" spans="1:3" x14ac:dyDescent="0.25">
      <c r="A91" s="180" t="s">
        <v>95</v>
      </c>
      <c r="B91" s="180"/>
      <c r="C91" s="180"/>
    </row>
    <row r="92" spans="1:3" x14ac:dyDescent="0.25">
      <c r="A92" s="9" t="s">
        <v>13</v>
      </c>
      <c r="B92" s="9" t="str">
        <f>TRIM(A92)</f>
        <v>Electrical Equipment, Appliances &amp; Components</v>
      </c>
      <c r="C92" s="9">
        <v>7</v>
      </c>
    </row>
    <row r="93" spans="1:3" x14ac:dyDescent="0.25">
      <c r="A93" s="9" t="s">
        <v>39</v>
      </c>
      <c r="B93" s="9" t="str">
        <f t="shared" ref="B93:B107" si="6">TRIM(A93)</f>
        <v>Textile Mills</v>
      </c>
      <c r="C93" s="9">
        <v>6</v>
      </c>
    </row>
    <row r="94" spans="1:3" x14ac:dyDescent="0.25">
      <c r="A94" s="9" t="s">
        <v>45</v>
      </c>
      <c r="B94" s="9" t="str">
        <f t="shared" si="6"/>
        <v>Wood Products</v>
      </c>
      <c r="C94" s="9">
        <v>5</v>
      </c>
    </row>
    <row r="95" spans="1:3" x14ac:dyDescent="0.25">
      <c r="A95" s="9" t="s">
        <v>40</v>
      </c>
      <c r="B95" s="9" t="str">
        <f t="shared" si="6"/>
        <v>Nonmetallic Mineral Products</v>
      </c>
      <c r="C95" s="9">
        <v>4</v>
      </c>
    </row>
    <row r="96" spans="1:3" x14ac:dyDescent="0.25">
      <c r="A96" s="9" t="s">
        <v>36</v>
      </c>
      <c r="B96" s="9" t="str">
        <f t="shared" si="6"/>
        <v>Chemical Products</v>
      </c>
      <c r="C96" s="9">
        <v>3</v>
      </c>
    </row>
    <row r="97" spans="1:3" x14ac:dyDescent="0.25">
      <c r="A97" s="9" t="s">
        <v>30</v>
      </c>
      <c r="B97" s="9" t="str">
        <f t="shared" si="6"/>
        <v>Food, Beverage &amp; Tobacco Products</v>
      </c>
      <c r="C97" s="9">
        <v>2</v>
      </c>
    </row>
    <row r="98" spans="1:3" x14ac:dyDescent="0.25">
      <c r="A98" s="9" t="s">
        <v>7</v>
      </c>
      <c r="B98" s="9" t="str">
        <f t="shared" si="6"/>
        <v>Paper Products</v>
      </c>
      <c r="C98" s="9">
        <v>1</v>
      </c>
    </row>
    <row r="99" spans="1:3" x14ac:dyDescent="0.25">
      <c r="A99" s="9" t="s">
        <v>17</v>
      </c>
      <c r="B99" s="9" t="str">
        <f t="shared" si="6"/>
        <v>Apparel, Leather &amp; Allied Products</v>
      </c>
      <c r="C99" s="9">
        <v>-9</v>
      </c>
    </row>
    <row r="100" spans="1:3" x14ac:dyDescent="0.25">
      <c r="A100" s="9" t="s">
        <v>26</v>
      </c>
      <c r="B100" s="9" t="str">
        <f t="shared" si="6"/>
        <v>Furniture &amp; Related Products</v>
      </c>
      <c r="C100" s="9">
        <v>-8</v>
      </c>
    </row>
    <row r="101" spans="1:3" x14ac:dyDescent="0.25">
      <c r="A101" s="9" t="s">
        <v>28</v>
      </c>
      <c r="B101" s="9" t="str">
        <f t="shared" si="6"/>
        <v>Machinery</v>
      </c>
      <c r="C101" s="9">
        <v>-7</v>
      </c>
    </row>
    <row r="102" spans="1:3" x14ac:dyDescent="0.25">
      <c r="A102" s="9" t="s">
        <v>27</v>
      </c>
      <c r="B102" s="9" t="str">
        <f t="shared" si="6"/>
        <v>Plastics &amp; Rubber Products</v>
      </c>
      <c r="C102" s="9">
        <v>-6</v>
      </c>
    </row>
    <row r="103" spans="1:3" x14ac:dyDescent="0.25">
      <c r="A103" s="9" t="s">
        <v>35</v>
      </c>
      <c r="B103" s="9" t="str">
        <f t="shared" si="6"/>
        <v>Transportation Equipment</v>
      </c>
      <c r="C103" s="9">
        <v>-5</v>
      </c>
    </row>
    <row r="104" spans="1:3" x14ac:dyDescent="0.25">
      <c r="A104" s="9" t="s">
        <v>34</v>
      </c>
      <c r="B104" s="9" t="str">
        <f t="shared" si="6"/>
        <v>Computer &amp; Electronic Products</v>
      </c>
      <c r="C104" s="9">
        <v>-4</v>
      </c>
    </row>
    <row r="105" spans="1:3" x14ac:dyDescent="0.25">
      <c r="A105" s="9" t="s">
        <v>37</v>
      </c>
      <c r="B105" s="9" t="str">
        <f t="shared" si="6"/>
        <v>Fabricated Metal Products</v>
      </c>
      <c r="C105" s="9">
        <v>-3</v>
      </c>
    </row>
    <row r="106" spans="1:3" x14ac:dyDescent="0.25">
      <c r="A106" s="9" t="s">
        <v>29</v>
      </c>
      <c r="B106" s="9" t="str">
        <f t="shared" si="6"/>
        <v>Primary Metals</v>
      </c>
      <c r="C106" s="9">
        <v>-2</v>
      </c>
    </row>
    <row r="107" spans="1:3" x14ac:dyDescent="0.25">
      <c r="A107" s="9" t="s">
        <v>8</v>
      </c>
      <c r="B107" s="9" t="str">
        <f t="shared" si="6"/>
        <v>Printing &amp; Related Support Activities</v>
      </c>
      <c r="C107" s="9">
        <v>-1</v>
      </c>
    </row>
  </sheetData>
  <mergeCells count="7">
    <mergeCell ref="A91:C91"/>
    <mergeCell ref="A1:C1"/>
    <mergeCell ref="E1:F1"/>
    <mergeCell ref="A20:C20"/>
    <mergeCell ref="A38:C38"/>
    <mergeCell ref="A57:C57"/>
    <mergeCell ref="A75:C75"/>
  </mergeCell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95"/>
  <sheetViews>
    <sheetView workbookViewId="0">
      <selection activeCell="E2" sqref="E2:E19"/>
    </sheetView>
  </sheetViews>
  <sheetFormatPr defaultRowHeight="15" x14ac:dyDescent="0.25"/>
  <cols>
    <col min="1" max="1" width="45" bestFit="1" customWidth="1"/>
    <col min="2" max="2" width="44.5703125" bestFit="1" customWidth="1"/>
    <col min="5" max="5" width="44.5703125" bestFit="1" customWidth="1"/>
    <col min="6" max="6" width="160.7109375" bestFit="1" customWidth="1"/>
  </cols>
  <sheetData>
    <row r="1" spans="1:8" x14ac:dyDescent="0.25">
      <c r="A1" s="180" t="s">
        <v>89</v>
      </c>
      <c r="B1" s="180"/>
      <c r="C1" s="180"/>
      <c r="E1" s="180" t="s">
        <v>134</v>
      </c>
      <c r="F1" s="180"/>
    </row>
    <row r="2" spans="1:8" x14ac:dyDescent="0.25">
      <c r="A2" s="9" t="s">
        <v>4</v>
      </c>
      <c r="B2" s="9" t="str">
        <f>TRIM(A2)</f>
        <v>Nonmetallic Mineral Products</v>
      </c>
      <c r="C2" s="9">
        <v>15</v>
      </c>
      <c r="E2" s="9" t="s">
        <v>1</v>
      </c>
      <c r="F2" s="9"/>
      <c r="H2" t="s">
        <v>229</v>
      </c>
    </row>
    <row r="3" spans="1:8" x14ac:dyDescent="0.25">
      <c r="A3" s="9" t="s">
        <v>26</v>
      </c>
      <c r="B3" s="9" t="str">
        <f t="shared" ref="B3:B15" si="0">TRIM(A3)</f>
        <v>Furniture &amp; Related Products</v>
      </c>
      <c r="C3" s="9">
        <v>14</v>
      </c>
      <c r="E3" s="9" t="s">
        <v>2</v>
      </c>
      <c r="F3" s="9"/>
      <c r="H3" t="s">
        <v>230</v>
      </c>
    </row>
    <row r="4" spans="1:8" x14ac:dyDescent="0.25">
      <c r="A4" s="9" t="s">
        <v>27</v>
      </c>
      <c r="B4" s="9" t="str">
        <f t="shared" si="0"/>
        <v>Plastics &amp; Rubber Products</v>
      </c>
      <c r="C4" s="9">
        <v>13</v>
      </c>
      <c r="E4" s="9" t="s">
        <v>3</v>
      </c>
      <c r="F4" s="9" t="str">
        <f t="shared" ref="F4:F16" si="1">VLOOKUP("*"&amp;E4,$H$2:$H$11,1,0)</f>
        <v>"Difficult to find qualified labor for factory positions." Food, Beverage &amp; Tobacco Products</v>
      </c>
      <c r="H4" t="s">
        <v>231</v>
      </c>
    </row>
    <row r="5" spans="1:8" x14ac:dyDescent="0.25">
      <c r="A5" s="9" t="s">
        <v>28</v>
      </c>
      <c r="B5" s="9" t="str">
        <f t="shared" si="0"/>
        <v>Machinery</v>
      </c>
      <c r="C5" s="9">
        <v>12</v>
      </c>
      <c r="E5" s="9" t="s">
        <v>4</v>
      </c>
      <c r="F5" s="9" t="str">
        <f t="shared" si="1"/>
        <v>"OEM longer lead parts possibly longer lead time due to more orders." Nonmetallic Mineral Products</v>
      </c>
      <c r="H5" t="s">
        <v>232</v>
      </c>
    </row>
    <row r="6" spans="1:8" x14ac:dyDescent="0.25">
      <c r="A6" s="9" t="s">
        <v>29</v>
      </c>
      <c r="B6" s="9" t="str">
        <f t="shared" si="0"/>
        <v>Primary Metals</v>
      </c>
      <c r="C6" s="9">
        <v>11</v>
      </c>
      <c r="E6" s="9" t="s">
        <v>5</v>
      </c>
      <c r="F6" s="9"/>
      <c r="H6" t="s">
        <v>233</v>
      </c>
    </row>
    <row r="7" spans="1:8" x14ac:dyDescent="0.25">
      <c r="A7" s="9" t="s">
        <v>30</v>
      </c>
      <c r="B7" s="9" t="str">
        <f t="shared" si="0"/>
        <v>Food, Beverage &amp; Tobacco Products</v>
      </c>
      <c r="C7" s="9">
        <v>10</v>
      </c>
      <c r="E7" s="9" t="s">
        <v>6</v>
      </c>
      <c r="F7" s="9" t="str">
        <f t="shared" si="1"/>
        <v>"Business sales/production is steady. Pricing pressures on raw materials. Skilled labor in short supply." Furniture &amp; Related Products</v>
      </c>
      <c r="H7" t="s">
        <v>234</v>
      </c>
    </row>
    <row r="8" spans="1:8" x14ac:dyDescent="0.25">
      <c r="A8" s="9" t="s">
        <v>31</v>
      </c>
      <c r="B8" s="9" t="str">
        <f t="shared" si="0"/>
        <v>Electrical Equipment, Appliances &amp; Components</v>
      </c>
      <c r="C8" s="9">
        <v>9</v>
      </c>
      <c r="E8" s="9" t="s">
        <v>7</v>
      </c>
      <c r="F8" s="9" t="str">
        <f t="shared" si="1"/>
        <v>"Our business is definitely paying attention to developments with the Canadian lumber tariff announcement. The final outcome could change our fiber pricing." Paper Products</v>
      </c>
      <c r="H8" t="s">
        <v>235</v>
      </c>
    </row>
    <row r="9" spans="1:8" x14ac:dyDescent="0.25">
      <c r="A9" s="9" t="s">
        <v>32</v>
      </c>
      <c r="B9" s="9" t="str">
        <f t="shared" si="0"/>
        <v>Paper Products</v>
      </c>
      <c r="C9" s="9">
        <v>8</v>
      </c>
      <c r="E9" s="9" t="s">
        <v>8</v>
      </c>
      <c r="F9" s="9"/>
      <c r="H9" t="s">
        <v>236</v>
      </c>
    </row>
    <row r="10" spans="1:8" x14ac:dyDescent="0.25">
      <c r="A10" s="9" t="s">
        <v>33</v>
      </c>
      <c r="B10" s="9" t="str">
        <f t="shared" si="0"/>
        <v>Miscellaneous Manufacturing</v>
      </c>
      <c r="C10" s="9">
        <v>7</v>
      </c>
      <c r="E10" s="9" t="s">
        <v>9</v>
      </c>
      <c r="F10" s="9"/>
      <c r="H10" t="s">
        <v>237</v>
      </c>
    </row>
    <row r="11" spans="1:8" x14ac:dyDescent="0.25">
      <c r="A11" s="9" t="s">
        <v>34</v>
      </c>
      <c r="B11" s="9" t="str">
        <f t="shared" si="0"/>
        <v>Computer &amp; Electronic Products</v>
      </c>
      <c r="C11" s="9">
        <v>6</v>
      </c>
      <c r="E11" s="9" t="s">
        <v>10</v>
      </c>
      <c r="F11" s="9" t="str">
        <f t="shared" si="1"/>
        <v>"Agricultural demand very strong." Chemical Products</v>
      </c>
      <c r="H11" t="s">
        <v>238</v>
      </c>
    </row>
    <row r="12" spans="1:8" x14ac:dyDescent="0.25">
      <c r="A12" s="9" t="s">
        <v>35</v>
      </c>
      <c r="B12" s="9" t="str">
        <f t="shared" si="0"/>
        <v>Transportation Equipment</v>
      </c>
      <c r="C12" s="9">
        <v>5</v>
      </c>
      <c r="E12" s="9" t="s">
        <v>11</v>
      </c>
      <c r="F12" s="9" t="str">
        <f t="shared" si="1"/>
        <v>"Business conditions are steady, and with competition increasing, it's making negotiations even more intense to reduce costs." Machinery</v>
      </c>
    </row>
    <row r="13" spans="1:8" x14ac:dyDescent="0.25">
      <c r="A13" s="9" t="s">
        <v>36</v>
      </c>
      <c r="B13" s="9" t="str">
        <f t="shared" si="0"/>
        <v>Chemical Products</v>
      </c>
      <c r="C13" s="9">
        <v>4</v>
      </c>
      <c r="E13" s="9" t="s">
        <v>12</v>
      </c>
      <c r="F13" s="9" t="str">
        <f t="shared" si="1"/>
        <v>"Business is booming, and getting direct employees is increasingly difficult." Fabricated Metal Products</v>
      </c>
    </row>
    <row r="14" spans="1:8" x14ac:dyDescent="0.25">
      <c r="A14" s="9" t="s">
        <v>37</v>
      </c>
      <c r="B14" s="9" t="str">
        <f t="shared" si="0"/>
        <v>Fabricated Metal Products</v>
      </c>
      <c r="C14" s="9">
        <v>3</v>
      </c>
      <c r="E14" s="9" t="s">
        <v>13</v>
      </c>
      <c r="F14" s="9" t="str">
        <f t="shared" si="1"/>
        <v>"Global price increases for commodities." Electrical Equipment, Appliances &amp; Components</v>
      </c>
    </row>
    <row r="15" spans="1:8" x14ac:dyDescent="0.25">
      <c r="A15" s="9" t="s">
        <v>38</v>
      </c>
      <c r="B15" s="9" t="str">
        <f t="shared" si="0"/>
        <v>Petroleum &amp; Coal Products</v>
      </c>
      <c r="C15" s="9">
        <v>2</v>
      </c>
      <c r="E15" s="9" t="s">
        <v>14</v>
      </c>
      <c r="F15" s="9" t="str">
        <f t="shared" si="1"/>
        <v>"Economy is still strong, but [the] political climate can change things very quickly." Transportation Equipment</v>
      </c>
    </row>
    <row r="16" spans="1:8" x14ac:dyDescent="0.25">
      <c r="A16" s="9" t="s">
        <v>8</v>
      </c>
      <c r="B16" s="9" t="str">
        <f>TRIM(A16)</f>
        <v>Printing &amp; Related Support Activities</v>
      </c>
      <c r="C16" s="9">
        <v>1</v>
      </c>
      <c r="E16" s="9" t="s">
        <v>15</v>
      </c>
      <c r="F16" s="9" t="str">
        <f t="shared" si="1"/>
        <v>"Sales have picked up compared to the last two months. Customer demand has increased." Plastics &amp; Rubber Products</v>
      </c>
    </row>
    <row r="17" spans="1:6" x14ac:dyDescent="0.25">
      <c r="E17" s="9" t="s">
        <v>16</v>
      </c>
      <c r="F17" s="9"/>
    </row>
    <row r="18" spans="1:6" x14ac:dyDescent="0.25">
      <c r="A18" s="180" t="s">
        <v>52</v>
      </c>
      <c r="B18" s="180"/>
      <c r="C18" s="180"/>
      <c r="E18" s="9" t="s">
        <v>17</v>
      </c>
      <c r="F18" s="9"/>
    </row>
    <row r="19" spans="1:6" x14ac:dyDescent="0.25">
      <c r="A19" s="9" t="s">
        <v>7</v>
      </c>
      <c r="B19" s="9" t="str">
        <f>TRIM(A19)</f>
        <v>Paper Products</v>
      </c>
      <c r="C19" s="9">
        <v>14</v>
      </c>
      <c r="E19" s="9" t="s">
        <v>18</v>
      </c>
      <c r="F19" s="9"/>
    </row>
    <row r="20" spans="1:6" x14ac:dyDescent="0.25">
      <c r="A20" s="9" t="s">
        <v>29</v>
      </c>
      <c r="B20" s="9" t="str">
        <f t="shared" ref="B20:B33" si="2">TRIM(A20)</f>
        <v>Primary Metals</v>
      </c>
      <c r="C20" s="9">
        <v>13</v>
      </c>
    </row>
    <row r="21" spans="1:6" x14ac:dyDescent="0.25">
      <c r="A21" s="9" t="s">
        <v>28</v>
      </c>
      <c r="B21" s="9" t="str">
        <f t="shared" si="2"/>
        <v>Machinery</v>
      </c>
      <c r="C21" s="9">
        <v>12</v>
      </c>
    </row>
    <row r="22" spans="1:6" x14ac:dyDescent="0.25">
      <c r="A22" s="9" t="s">
        <v>40</v>
      </c>
      <c r="B22" s="9" t="str">
        <f t="shared" si="2"/>
        <v>Nonmetallic Mineral Products</v>
      </c>
      <c r="C22" s="9">
        <v>11</v>
      </c>
    </row>
    <row r="23" spans="1:6" x14ac:dyDescent="0.25">
      <c r="A23" s="9" t="s">
        <v>36</v>
      </c>
      <c r="B23" s="9" t="str">
        <f t="shared" si="2"/>
        <v>Chemical Products</v>
      </c>
      <c r="C23" s="9">
        <v>10</v>
      </c>
    </row>
    <row r="24" spans="1:6" x14ac:dyDescent="0.25">
      <c r="A24" s="9" t="s">
        <v>37</v>
      </c>
      <c r="B24" s="9" t="str">
        <f t="shared" si="2"/>
        <v>Fabricated Metal Products</v>
      </c>
      <c r="C24" s="9">
        <v>9</v>
      </c>
    </row>
    <row r="25" spans="1:6" x14ac:dyDescent="0.25">
      <c r="A25" s="9" t="s">
        <v>30</v>
      </c>
      <c r="B25" s="9" t="str">
        <f t="shared" si="2"/>
        <v>Food, Beverage &amp; Tobacco Products</v>
      </c>
      <c r="C25" s="9">
        <v>8</v>
      </c>
    </row>
    <row r="26" spans="1:6" x14ac:dyDescent="0.25">
      <c r="A26" s="9" t="s">
        <v>41</v>
      </c>
      <c r="B26" s="9" t="str">
        <f t="shared" si="2"/>
        <v>Printing &amp; Related Support Activities</v>
      </c>
      <c r="C26" s="9">
        <v>7</v>
      </c>
    </row>
    <row r="27" spans="1:6" x14ac:dyDescent="0.25">
      <c r="A27" s="9" t="s">
        <v>26</v>
      </c>
      <c r="B27" s="9" t="str">
        <f t="shared" si="2"/>
        <v>Furniture &amp; Related Products</v>
      </c>
      <c r="C27" s="9">
        <v>6</v>
      </c>
    </row>
    <row r="28" spans="1:6" x14ac:dyDescent="0.25">
      <c r="A28" s="9" t="s">
        <v>31</v>
      </c>
      <c r="B28" s="9" t="str">
        <f t="shared" si="2"/>
        <v>Electrical Equipment, Appliances &amp; Components</v>
      </c>
      <c r="C28" s="9">
        <v>5</v>
      </c>
    </row>
    <row r="29" spans="1:6" x14ac:dyDescent="0.25">
      <c r="A29" s="9" t="s">
        <v>38</v>
      </c>
      <c r="B29" s="9" t="str">
        <f t="shared" si="2"/>
        <v>Petroleum &amp; Coal Products</v>
      </c>
      <c r="C29" s="9">
        <v>4</v>
      </c>
    </row>
    <row r="30" spans="1:6" x14ac:dyDescent="0.25">
      <c r="A30" s="9" t="s">
        <v>27</v>
      </c>
      <c r="B30" s="9" t="str">
        <f t="shared" si="2"/>
        <v>Plastics &amp; Rubber Products</v>
      </c>
      <c r="C30" s="9">
        <v>3</v>
      </c>
    </row>
    <row r="31" spans="1:6" x14ac:dyDescent="0.25">
      <c r="A31" s="9" t="s">
        <v>34</v>
      </c>
      <c r="B31" s="9" t="str">
        <f t="shared" si="2"/>
        <v>Computer &amp; Electronic Products</v>
      </c>
      <c r="C31" s="9">
        <v>2</v>
      </c>
    </row>
    <row r="32" spans="1:6" x14ac:dyDescent="0.25">
      <c r="A32" s="9" t="s">
        <v>14</v>
      </c>
      <c r="B32" s="9" t="str">
        <f t="shared" si="2"/>
        <v>Transportation Equipment</v>
      </c>
      <c r="C32" s="9">
        <v>1</v>
      </c>
    </row>
    <row r="33" spans="1:3" x14ac:dyDescent="0.25">
      <c r="A33" s="9" t="s">
        <v>17</v>
      </c>
      <c r="B33" s="9" t="str">
        <f t="shared" si="2"/>
        <v>Apparel, Leather &amp; Allied Products</v>
      </c>
      <c r="C33" s="9">
        <v>-1</v>
      </c>
    </row>
    <row r="35" spans="1:3" x14ac:dyDescent="0.25">
      <c r="A35" s="180" t="s">
        <v>91</v>
      </c>
      <c r="B35" s="180"/>
      <c r="C35" s="180"/>
    </row>
    <row r="36" spans="1:3" x14ac:dyDescent="0.25">
      <c r="A36" s="9" t="s">
        <v>15</v>
      </c>
      <c r="B36" s="9" t="str">
        <f>TRIM(A36)</f>
        <v>Plastics &amp; Rubber Products</v>
      </c>
      <c r="C36" s="9">
        <v>14</v>
      </c>
    </row>
    <row r="37" spans="1:3" x14ac:dyDescent="0.25">
      <c r="A37" s="9" t="s">
        <v>40</v>
      </c>
      <c r="B37" s="9" t="str">
        <f t="shared" ref="B37:B50" si="3">TRIM(A37)</f>
        <v>Nonmetallic Mineral Products</v>
      </c>
      <c r="C37" s="9">
        <v>13</v>
      </c>
    </row>
    <row r="38" spans="1:3" x14ac:dyDescent="0.25">
      <c r="A38" s="9" t="s">
        <v>29</v>
      </c>
      <c r="B38" s="9" t="str">
        <f t="shared" si="3"/>
        <v>Primary Metals</v>
      </c>
      <c r="C38" s="9">
        <v>12</v>
      </c>
    </row>
    <row r="39" spans="1:3" x14ac:dyDescent="0.25">
      <c r="A39" s="9" t="s">
        <v>26</v>
      </c>
      <c r="B39" s="9" t="str">
        <f t="shared" si="3"/>
        <v>Furniture &amp; Related Products</v>
      </c>
      <c r="C39" s="9">
        <v>11</v>
      </c>
    </row>
    <row r="40" spans="1:3" x14ac:dyDescent="0.25">
      <c r="A40" s="9" t="s">
        <v>32</v>
      </c>
      <c r="B40" s="9" t="str">
        <f t="shared" si="3"/>
        <v>Paper Products</v>
      </c>
      <c r="C40" s="9">
        <v>10</v>
      </c>
    </row>
    <row r="41" spans="1:3" x14ac:dyDescent="0.25">
      <c r="A41" s="9" t="s">
        <v>37</v>
      </c>
      <c r="B41" s="9" t="str">
        <f t="shared" si="3"/>
        <v>Fabricated Metal Products</v>
      </c>
      <c r="C41" s="9">
        <v>9</v>
      </c>
    </row>
    <row r="42" spans="1:3" x14ac:dyDescent="0.25">
      <c r="A42" s="9" t="s">
        <v>41</v>
      </c>
      <c r="B42" s="9" t="str">
        <f t="shared" si="3"/>
        <v>Printing &amp; Related Support Activities</v>
      </c>
      <c r="C42" s="9">
        <v>8</v>
      </c>
    </row>
    <row r="43" spans="1:3" x14ac:dyDescent="0.25">
      <c r="A43" s="9" t="s">
        <v>36</v>
      </c>
      <c r="B43" s="9" t="str">
        <f t="shared" si="3"/>
        <v>Chemical Products</v>
      </c>
      <c r="C43" s="9">
        <v>7</v>
      </c>
    </row>
    <row r="44" spans="1:3" x14ac:dyDescent="0.25">
      <c r="A44" s="9" t="s">
        <v>31</v>
      </c>
      <c r="B44" s="9" t="str">
        <f t="shared" si="3"/>
        <v>Electrical Equipment, Appliances &amp; Components</v>
      </c>
      <c r="C44" s="9">
        <v>6</v>
      </c>
    </row>
    <row r="45" spans="1:3" x14ac:dyDescent="0.25">
      <c r="A45" s="9" t="s">
        <v>33</v>
      </c>
      <c r="B45" s="9" t="str">
        <f t="shared" si="3"/>
        <v>Miscellaneous Manufacturing</v>
      </c>
      <c r="C45" s="9">
        <v>5</v>
      </c>
    </row>
    <row r="46" spans="1:3" x14ac:dyDescent="0.25">
      <c r="A46" s="9" t="s">
        <v>28</v>
      </c>
      <c r="B46" s="9" t="str">
        <f t="shared" si="3"/>
        <v>Machinery</v>
      </c>
      <c r="C46" s="9">
        <v>4</v>
      </c>
    </row>
    <row r="47" spans="1:3" x14ac:dyDescent="0.25">
      <c r="A47" s="9" t="s">
        <v>35</v>
      </c>
      <c r="B47" s="9" t="str">
        <f t="shared" si="3"/>
        <v>Transportation Equipment</v>
      </c>
      <c r="C47" s="9">
        <v>3</v>
      </c>
    </row>
    <row r="48" spans="1:3" x14ac:dyDescent="0.25">
      <c r="A48" s="9" t="s">
        <v>30</v>
      </c>
      <c r="B48" s="9" t="str">
        <f t="shared" si="3"/>
        <v>Food, Beverage &amp; Tobacco Products</v>
      </c>
      <c r="C48" s="9">
        <v>2</v>
      </c>
    </row>
    <row r="49" spans="1:3" x14ac:dyDescent="0.25">
      <c r="A49" s="9" t="s">
        <v>5</v>
      </c>
      <c r="B49" s="9" t="str">
        <f t="shared" si="3"/>
        <v>Computer &amp; Electronic Products</v>
      </c>
      <c r="C49" s="9">
        <v>1</v>
      </c>
    </row>
    <row r="50" spans="1:3" x14ac:dyDescent="0.25">
      <c r="A50" s="9" t="s">
        <v>17</v>
      </c>
      <c r="B50" s="9" t="str">
        <f t="shared" si="3"/>
        <v>Apparel, Leather &amp; Allied Products</v>
      </c>
      <c r="C50" s="9">
        <v>-1</v>
      </c>
    </row>
    <row r="52" spans="1:3" x14ac:dyDescent="0.25">
      <c r="A52" s="184" t="s">
        <v>92</v>
      </c>
      <c r="B52" s="185"/>
      <c r="C52" s="186"/>
    </row>
    <row r="53" spans="1:3" x14ac:dyDescent="0.25">
      <c r="A53" s="9" t="s">
        <v>239</v>
      </c>
      <c r="B53" s="9" t="str">
        <f>TRIM(A53)</f>
        <v> Furniture &amp; Related Products</v>
      </c>
      <c r="C53" s="9">
        <v>11</v>
      </c>
    </row>
    <row r="54" spans="1:3" x14ac:dyDescent="0.25">
      <c r="A54" s="9" t="s">
        <v>40</v>
      </c>
      <c r="B54" s="9" t="str">
        <f t="shared" ref="B54:B68" si="4">TRIM(A54)</f>
        <v>Nonmetallic Mineral Products</v>
      </c>
      <c r="C54" s="9">
        <v>10</v>
      </c>
    </row>
    <row r="55" spans="1:3" x14ac:dyDescent="0.25">
      <c r="A55" s="9" t="s">
        <v>31</v>
      </c>
      <c r="B55" s="9" t="str">
        <f t="shared" si="4"/>
        <v>Electrical Equipment, Appliances &amp; Components</v>
      </c>
      <c r="C55" s="9">
        <v>9</v>
      </c>
    </row>
    <row r="56" spans="1:3" x14ac:dyDescent="0.25">
      <c r="A56" s="9" t="s">
        <v>33</v>
      </c>
      <c r="B56" s="9" t="str">
        <f t="shared" si="4"/>
        <v>Miscellaneous Manufacturing</v>
      </c>
      <c r="C56" s="9">
        <v>8</v>
      </c>
    </row>
    <row r="57" spans="1:3" x14ac:dyDescent="0.25">
      <c r="A57" s="9" t="s">
        <v>34</v>
      </c>
      <c r="B57" s="9" t="str">
        <f t="shared" si="4"/>
        <v>Computer &amp; Electronic Products</v>
      </c>
      <c r="C57" s="9">
        <v>7</v>
      </c>
    </row>
    <row r="58" spans="1:3" x14ac:dyDescent="0.25">
      <c r="A58" s="9" t="s">
        <v>30</v>
      </c>
      <c r="B58" s="9" t="str">
        <f t="shared" si="4"/>
        <v>Food, Beverage &amp; Tobacco Products</v>
      </c>
      <c r="C58" s="9">
        <v>6</v>
      </c>
    </row>
    <row r="59" spans="1:3" x14ac:dyDescent="0.25">
      <c r="A59" s="9" t="s">
        <v>28</v>
      </c>
      <c r="B59" s="9" t="str">
        <f t="shared" si="4"/>
        <v>Machinery</v>
      </c>
      <c r="C59" s="9">
        <v>5</v>
      </c>
    </row>
    <row r="60" spans="1:3" x14ac:dyDescent="0.25">
      <c r="A60" s="9" t="s">
        <v>32</v>
      </c>
      <c r="B60" s="9" t="str">
        <f t="shared" si="4"/>
        <v>Paper Products</v>
      </c>
      <c r="C60" s="9">
        <v>4</v>
      </c>
    </row>
    <row r="61" spans="1:3" x14ac:dyDescent="0.25">
      <c r="A61" s="9" t="s">
        <v>29</v>
      </c>
      <c r="B61" s="9" t="str">
        <f t="shared" si="4"/>
        <v>Primary Metals</v>
      </c>
      <c r="C61" s="9">
        <v>3</v>
      </c>
    </row>
    <row r="62" spans="1:3" x14ac:dyDescent="0.25">
      <c r="A62" s="9" t="s">
        <v>38</v>
      </c>
      <c r="B62" s="9" t="str">
        <f t="shared" si="4"/>
        <v>Petroleum &amp; Coal Products</v>
      </c>
      <c r="C62" s="9">
        <v>2</v>
      </c>
    </row>
    <row r="63" spans="1:3" x14ac:dyDescent="0.25">
      <c r="A63" s="9" t="s">
        <v>15</v>
      </c>
      <c r="B63" s="9" t="str">
        <f t="shared" si="4"/>
        <v>Plastics &amp; Rubber Products</v>
      </c>
      <c r="C63" s="9">
        <v>1</v>
      </c>
    </row>
    <row r="64" spans="1:3" x14ac:dyDescent="0.25">
      <c r="A64" s="9" t="s">
        <v>1</v>
      </c>
      <c r="B64" s="9" t="str">
        <f t="shared" si="4"/>
        <v>Textile Mills</v>
      </c>
      <c r="C64" s="9">
        <v>-5</v>
      </c>
    </row>
    <row r="65" spans="1:3" x14ac:dyDescent="0.25">
      <c r="A65" s="9" t="s">
        <v>49</v>
      </c>
      <c r="B65" s="9" t="str">
        <f t="shared" si="4"/>
        <v>Apparel, Leather &amp; Allied Products</v>
      </c>
      <c r="C65" s="9">
        <v>-4</v>
      </c>
    </row>
    <row r="66" spans="1:3" x14ac:dyDescent="0.25">
      <c r="A66" s="9" t="s">
        <v>37</v>
      </c>
      <c r="B66" s="9" t="str">
        <f t="shared" si="4"/>
        <v>Fabricated Metal Products</v>
      </c>
      <c r="C66" s="9">
        <v>-3</v>
      </c>
    </row>
    <row r="67" spans="1:3" x14ac:dyDescent="0.25">
      <c r="A67" s="9" t="s">
        <v>36</v>
      </c>
      <c r="B67" s="9" t="str">
        <f t="shared" si="4"/>
        <v>Chemical Products</v>
      </c>
      <c r="C67" s="9">
        <v>-2</v>
      </c>
    </row>
    <row r="68" spans="1:3" x14ac:dyDescent="0.25">
      <c r="A68" s="9" t="s">
        <v>14</v>
      </c>
      <c r="B68" s="9" t="str">
        <f t="shared" si="4"/>
        <v>Transportation Equipment</v>
      </c>
      <c r="C68" s="9">
        <v>-1</v>
      </c>
    </row>
    <row r="70" spans="1:3" x14ac:dyDescent="0.25">
      <c r="A70" s="180" t="s">
        <v>94</v>
      </c>
      <c r="B70" s="180"/>
      <c r="C70" s="180"/>
    </row>
    <row r="71" spans="1:3" x14ac:dyDescent="0.25">
      <c r="A71" s="9" t="s">
        <v>4</v>
      </c>
      <c r="B71" s="9" t="str">
        <f>TRIM(A71)</f>
        <v>Nonmetallic Mineral Products</v>
      </c>
      <c r="C71" s="9">
        <v>-11</v>
      </c>
    </row>
    <row r="72" spans="1:3" x14ac:dyDescent="0.25">
      <c r="A72" s="9" t="s">
        <v>27</v>
      </c>
      <c r="B72" s="9" t="str">
        <f t="shared" ref="B72:B81" si="5">TRIM(A72)</f>
        <v>Plastics &amp; Rubber Products</v>
      </c>
      <c r="C72" s="9">
        <v>-10</v>
      </c>
    </row>
    <row r="73" spans="1:3" x14ac:dyDescent="0.25">
      <c r="A73" s="9" t="s">
        <v>26</v>
      </c>
      <c r="B73" s="9" t="str">
        <f t="shared" si="5"/>
        <v>Furniture &amp; Related Products</v>
      </c>
      <c r="C73" s="9">
        <v>-9</v>
      </c>
    </row>
    <row r="74" spans="1:3" x14ac:dyDescent="0.25">
      <c r="A74" s="9" t="s">
        <v>31</v>
      </c>
      <c r="B74" s="9" t="str">
        <f t="shared" si="5"/>
        <v>Electrical Equipment, Appliances &amp; Components</v>
      </c>
      <c r="C74" s="9">
        <v>-8</v>
      </c>
    </row>
    <row r="75" spans="1:3" x14ac:dyDescent="0.25">
      <c r="A75" s="9" t="s">
        <v>38</v>
      </c>
      <c r="B75" s="9" t="str">
        <f t="shared" si="5"/>
        <v>Petroleum &amp; Coal Products</v>
      </c>
      <c r="C75" s="9">
        <v>-7</v>
      </c>
    </row>
    <row r="76" spans="1:3" x14ac:dyDescent="0.25">
      <c r="A76" s="9" t="s">
        <v>34</v>
      </c>
      <c r="B76" s="9" t="str">
        <f t="shared" si="5"/>
        <v>Computer &amp; Electronic Products</v>
      </c>
      <c r="C76" s="9">
        <v>-6</v>
      </c>
    </row>
    <row r="77" spans="1:3" x14ac:dyDescent="0.25">
      <c r="A77" s="9" t="s">
        <v>36</v>
      </c>
      <c r="B77" s="9" t="str">
        <f t="shared" si="5"/>
        <v>Chemical Products</v>
      </c>
      <c r="C77" s="9">
        <v>-5</v>
      </c>
    </row>
    <row r="78" spans="1:3" x14ac:dyDescent="0.25">
      <c r="A78" s="9" t="s">
        <v>37</v>
      </c>
      <c r="B78" s="9" t="str">
        <f t="shared" si="5"/>
        <v>Fabricated Metal Products</v>
      </c>
      <c r="C78" s="9">
        <v>-4</v>
      </c>
    </row>
    <row r="79" spans="1:3" x14ac:dyDescent="0.25">
      <c r="A79" s="9" t="s">
        <v>28</v>
      </c>
      <c r="B79" s="9" t="str">
        <f t="shared" si="5"/>
        <v>Machinery</v>
      </c>
      <c r="C79" s="9">
        <v>-3</v>
      </c>
    </row>
    <row r="80" spans="1:3" x14ac:dyDescent="0.25">
      <c r="A80" s="9" t="s">
        <v>30</v>
      </c>
      <c r="B80" s="9" t="str">
        <f t="shared" si="5"/>
        <v>Food, Beverage &amp; Tobacco Products</v>
      </c>
      <c r="C80" s="9">
        <v>-2</v>
      </c>
    </row>
    <row r="81" spans="1:3" x14ac:dyDescent="0.25">
      <c r="A81" s="9" t="s">
        <v>14</v>
      </c>
      <c r="B81" s="9" t="str">
        <f t="shared" si="5"/>
        <v>Transportation Equipment</v>
      </c>
      <c r="C81" s="9">
        <v>-1</v>
      </c>
    </row>
    <row r="83" spans="1:3" x14ac:dyDescent="0.25">
      <c r="A83" s="180" t="s">
        <v>166</v>
      </c>
      <c r="B83" s="180"/>
      <c r="C83" s="180"/>
    </row>
    <row r="84" spans="1:3" x14ac:dyDescent="0.25">
      <c r="A84" s="9" t="s">
        <v>6</v>
      </c>
      <c r="B84" s="9" t="str">
        <f>TRIM(A84)</f>
        <v>Furniture &amp; Related Products</v>
      </c>
      <c r="C84" s="9">
        <v>6</v>
      </c>
    </row>
    <row r="85" spans="1:3" x14ac:dyDescent="0.25">
      <c r="A85" s="9" t="s">
        <v>40</v>
      </c>
      <c r="B85" s="9" t="str">
        <f t="shared" ref="B85:B95" si="6">TRIM(A85)</f>
        <v>Nonmetallic Mineral Products</v>
      </c>
      <c r="C85" s="9">
        <v>5</v>
      </c>
    </row>
    <row r="86" spans="1:3" x14ac:dyDescent="0.25">
      <c r="A86" s="9" t="s">
        <v>35</v>
      </c>
      <c r="B86" s="9" t="str">
        <f t="shared" si="6"/>
        <v>Transportation Equipment</v>
      </c>
      <c r="C86" s="9">
        <v>4</v>
      </c>
    </row>
    <row r="87" spans="1:3" x14ac:dyDescent="0.25">
      <c r="A87" s="9" t="s">
        <v>33</v>
      </c>
      <c r="B87" s="9" t="str">
        <f t="shared" si="6"/>
        <v>Miscellaneous Manufacturing</v>
      </c>
      <c r="C87" s="9">
        <v>3</v>
      </c>
    </row>
    <row r="88" spans="1:3" x14ac:dyDescent="0.25">
      <c r="A88" s="9" t="s">
        <v>27</v>
      </c>
      <c r="B88" s="9" t="str">
        <f t="shared" si="6"/>
        <v>Plastics &amp; Rubber Products</v>
      </c>
      <c r="C88" s="9">
        <v>2</v>
      </c>
    </row>
    <row r="89" spans="1:3" x14ac:dyDescent="0.25">
      <c r="A89" s="9" t="s">
        <v>3</v>
      </c>
      <c r="B89" s="9" t="str">
        <f t="shared" si="6"/>
        <v>Food, Beverage &amp; Tobacco Products</v>
      </c>
      <c r="C89" s="9">
        <v>1</v>
      </c>
    </row>
    <row r="90" spans="1:3" x14ac:dyDescent="0.25">
      <c r="A90" s="9" t="s">
        <v>32</v>
      </c>
      <c r="B90" s="9" t="str">
        <f t="shared" si="6"/>
        <v>Paper Products</v>
      </c>
      <c r="C90" s="9">
        <v>-6</v>
      </c>
    </row>
    <row r="91" spans="1:3" x14ac:dyDescent="0.25">
      <c r="A91" s="9" t="s">
        <v>41</v>
      </c>
      <c r="B91" s="9" t="str">
        <f t="shared" si="6"/>
        <v>Printing &amp; Related Support Activities</v>
      </c>
      <c r="C91" s="9">
        <v>-5</v>
      </c>
    </row>
    <row r="92" spans="1:3" x14ac:dyDescent="0.25">
      <c r="A92" s="9" t="s">
        <v>31</v>
      </c>
      <c r="B92" s="9" t="str">
        <f t="shared" si="6"/>
        <v>Electrical Equipment, Appliances &amp; Components</v>
      </c>
      <c r="C92" s="9">
        <v>-4</v>
      </c>
    </row>
    <row r="93" spans="1:3" x14ac:dyDescent="0.25">
      <c r="A93" s="9" t="s">
        <v>29</v>
      </c>
      <c r="B93" s="9" t="str">
        <f t="shared" si="6"/>
        <v>Primary Metals</v>
      </c>
      <c r="C93" s="9">
        <v>-3</v>
      </c>
    </row>
    <row r="94" spans="1:3" x14ac:dyDescent="0.25">
      <c r="A94" s="9" t="s">
        <v>36</v>
      </c>
      <c r="B94" s="9" t="str">
        <f t="shared" si="6"/>
        <v>Chemical Products</v>
      </c>
      <c r="C94" s="9">
        <v>-2</v>
      </c>
    </row>
    <row r="95" spans="1:3" x14ac:dyDescent="0.25">
      <c r="A95" s="9" t="s">
        <v>12</v>
      </c>
      <c r="B95" s="9" t="str">
        <f t="shared" si="6"/>
        <v>Fabricated Metal Products</v>
      </c>
      <c r="C95" s="9">
        <v>-1</v>
      </c>
    </row>
  </sheetData>
  <mergeCells count="7">
    <mergeCell ref="A83:C83"/>
    <mergeCell ref="A1:C1"/>
    <mergeCell ref="E1:F1"/>
    <mergeCell ref="A18:C18"/>
    <mergeCell ref="A35:C35"/>
    <mergeCell ref="A52:C52"/>
    <mergeCell ref="A70:C70"/>
  </mergeCells>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98"/>
  <sheetViews>
    <sheetView workbookViewId="0">
      <selection activeCell="E2" sqref="E2:E19"/>
    </sheetView>
  </sheetViews>
  <sheetFormatPr defaultRowHeight="15" x14ac:dyDescent="0.25"/>
  <cols>
    <col min="1" max="1" width="45" bestFit="1" customWidth="1"/>
    <col min="2" max="2" width="44.5703125" bestFit="1" customWidth="1"/>
    <col min="5" max="5" width="44.5703125" bestFit="1" customWidth="1"/>
    <col min="6" max="6" width="183.140625" bestFit="1" customWidth="1"/>
  </cols>
  <sheetData>
    <row r="1" spans="1:8" x14ac:dyDescent="0.25">
      <c r="A1" s="180" t="s">
        <v>89</v>
      </c>
      <c r="B1" s="180"/>
      <c r="C1" s="180"/>
      <c r="E1" s="180" t="s">
        <v>134</v>
      </c>
      <c r="F1" s="180"/>
    </row>
    <row r="2" spans="1:8" x14ac:dyDescent="0.25">
      <c r="A2" s="9" t="s">
        <v>6</v>
      </c>
      <c r="B2" s="9" t="str">
        <f>TRIM(A2)</f>
        <v>Furniture &amp; Related Products</v>
      </c>
      <c r="C2" s="9">
        <v>15</v>
      </c>
      <c r="E2" s="9" t="s">
        <v>1</v>
      </c>
      <c r="F2" s="9"/>
      <c r="H2" t="s">
        <v>240</v>
      </c>
    </row>
    <row r="3" spans="1:8" x14ac:dyDescent="0.25">
      <c r="A3" s="9" t="s">
        <v>40</v>
      </c>
      <c r="B3" s="9" t="str">
        <f t="shared" ref="B3:B16" si="0">TRIM(A3)</f>
        <v>Nonmetallic Mineral Products</v>
      </c>
      <c r="C3" s="9">
        <v>14</v>
      </c>
      <c r="E3" s="9" t="s">
        <v>2</v>
      </c>
      <c r="F3" s="9"/>
      <c r="H3" t="s">
        <v>241</v>
      </c>
    </row>
    <row r="4" spans="1:8" x14ac:dyDescent="0.25">
      <c r="A4" s="9" t="s">
        <v>32</v>
      </c>
      <c r="B4" s="9" t="str">
        <f t="shared" si="0"/>
        <v>Paper Products</v>
      </c>
      <c r="C4" s="9">
        <v>13</v>
      </c>
      <c r="E4" s="9" t="s">
        <v>3</v>
      </c>
      <c r="F4" s="9" t="str">
        <f t="shared" ref="F4:F16" si="1">VLOOKUP("*"&amp;E4,$H$2:$H$12,1,0)</f>
        <v>"Business is strong both domestically and internationally. Supplier deliveries are quick domestically, international supply chain is slowing. We are in a hiring mode." Food, Beverage &amp; Tobacco Products</v>
      </c>
      <c r="H4" t="s">
        <v>242</v>
      </c>
    </row>
    <row r="5" spans="1:8" x14ac:dyDescent="0.25">
      <c r="A5" s="9" t="s">
        <v>28</v>
      </c>
      <c r="B5" s="9" t="str">
        <f t="shared" si="0"/>
        <v>Machinery</v>
      </c>
      <c r="C5" s="9">
        <v>12</v>
      </c>
      <c r="E5" s="9" t="s">
        <v>4</v>
      </c>
      <c r="F5" s="9" t="str">
        <f t="shared" si="1"/>
        <v>"Dry weather helping demand." Nonmetallic Mineral Products</v>
      </c>
      <c r="H5" t="s">
        <v>243</v>
      </c>
    </row>
    <row r="6" spans="1:8" x14ac:dyDescent="0.25">
      <c r="A6" s="9" t="s">
        <v>31</v>
      </c>
      <c r="B6" s="9" t="str">
        <f t="shared" si="0"/>
        <v>Electrical Equipment, Appliances &amp; Components</v>
      </c>
      <c r="C6" s="9">
        <v>11</v>
      </c>
      <c r="E6" s="9" t="s">
        <v>5</v>
      </c>
      <c r="F6" s="9" t="str">
        <f t="shared" si="1"/>
        <v>"Business is still very robust. Have continued to hire to match increased demand." Computer &amp; Electronic Products</v>
      </c>
      <c r="H6" t="s">
        <v>244</v>
      </c>
    </row>
    <row r="7" spans="1:8" x14ac:dyDescent="0.25">
      <c r="A7" s="9" t="s">
        <v>36</v>
      </c>
      <c r="B7" s="9" t="str">
        <f t="shared" si="0"/>
        <v>Chemical Products</v>
      </c>
      <c r="C7" s="9">
        <v>10</v>
      </c>
      <c r="E7" s="9" t="s">
        <v>6</v>
      </c>
      <c r="F7" s="9" t="str">
        <f t="shared" si="1"/>
        <v>"Business [is] steady; not great, but good and fairly solid." Furniture &amp; Related Products</v>
      </c>
      <c r="H7" t="s">
        <v>245</v>
      </c>
    </row>
    <row r="8" spans="1:8" x14ac:dyDescent="0.25">
      <c r="A8" s="9" t="s">
        <v>35</v>
      </c>
      <c r="B8" s="9" t="str">
        <f t="shared" si="0"/>
        <v>Transportation Equipment</v>
      </c>
      <c r="C8" s="9">
        <v>9</v>
      </c>
      <c r="E8" s="9" t="s">
        <v>7</v>
      </c>
      <c r="F8" s="9" t="str">
        <f t="shared" si="1"/>
        <v>"Environmental regulations have strong effects on our business. We continue to watch for any changes as a result of the new administration." Paper Products</v>
      </c>
      <c r="H8" t="s">
        <v>246</v>
      </c>
    </row>
    <row r="9" spans="1:8" x14ac:dyDescent="0.25">
      <c r="A9" s="9" t="s">
        <v>34</v>
      </c>
      <c r="B9" s="9" t="str">
        <f t="shared" si="0"/>
        <v>Computer &amp; Electronic Products</v>
      </c>
      <c r="C9" s="9">
        <v>8</v>
      </c>
      <c r="E9" s="9" t="s">
        <v>8</v>
      </c>
      <c r="F9" s="9"/>
      <c r="H9" t="s">
        <v>247</v>
      </c>
    </row>
    <row r="10" spans="1:8" x14ac:dyDescent="0.25">
      <c r="A10" s="9" t="s">
        <v>30</v>
      </c>
      <c r="B10" s="9" t="str">
        <f t="shared" si="0"/>
        <v>Food, Beverage &amp; Tobacco Products</v>
      </c>
      <c r="C10" s="9">
        <v>7</v>
      </c>
      <c r="E10" s="9" t="s">
        <v>9</v>
      </c>
      <c r="F10" s="9"/>
      <c r="H10" t="s">
        <v>248</v>
      </c>
    </row>
    <row r="11" spans="1:8" x14ac:dyDescent="0.25">
      <c r="A11" s="9" t="s">
        <v>27</v>
      </c>
      <c r="B11" s="9" t="str">
        <f t="shared" si="0"/>
        <v>Plastics &amp; Rubber Products</v>
      </c>
      <c r="C11" s="9">
        <v>6</v>
      </c>
      <c r="E11" s="9" t="s">
        <v>10</v>
      </c>
      <c r="F11" s="9" t="str">
        <f t="shared" si="1"/>
        <v>"Business globally continues to show improvement." Chemical Products</v>
      </c>
      <c r="H11" t="s">
        <v>249</v>
      </c>
    </row>
    <row r="12" spans="1:8" x14ac:dyDescent="0.25">
      <c r="A12" s="9" t="s">
        <v>41</v>
      </c>
      <c r="B12" s="9" t="str">
        <f t="shared" si="0"/>
        <v>Printing &amp; Related Support Activities</v>
      </c>
      <c r="C12" s="9">
        <v>5</v>
      </c>
      <c r="E12" s="9" t="s">
        <v>11</v>
      </c>
      <c r="F12" s="9" t="str">
        <f t="shared" si="1"/>
        <v>"International business outside North America on the upswing." Machinery</v>
      </c>
      <c r="H12" t="s">
        <v>250</v>
      </c>
    </row>
    <row r="13" spans="1:8" x14ac:dyDescent="0.25">
      <c r="A13" s="9" t="s">
        <v>37</v>
      </c>
      <c r="B13" s="9" t="str">
        <f t="shared" si="0"/>
        <v>Fabricated Metal Products</v>
      </c>
      <c r="C13" s="9">
        <v>4</v>
      </c>
      <c r="E13" s="9" t="s">
        <v>12</v>
      </c>
      <c r="F13" s="9" t="str">
        <f t="shared" si="1"/>
        <v>"Metal pricing continues to drag down our profit margins, but we are very busy quoting new business, so our customers have a good outlook on the rest of the year." Fabricated Metal Products</v>
      </c>
    </row>
    <row r="14" spans="1:8" x14ac:dyDescent="0.25">
      <c r="A14" s="9" t="s">
        <v>45</v>
      </c>
      <c r="B14" s="9" t="str">
        <f t="shared" si="0"/>
        <v>Wood Products</v>
      </c>
      <c r="C14" s="9">
        <v>3</v>
      </c>
      <c r="E14" s="9" t="s">
        <v>13</v>
      </c>
      <c r="F14" s="9" t="str">
        <f t="shared" si="1"/>
        <v>"Demand is picking up; meeting budget expectations." Electrical Equipment, Appliances &amp; Components</v>
      </c>
    </row>
    <row r="15" spans="1:8" x14ac:dyDescent="0.25">
      <c r="A15" s="9" t="s">
        <v>33</v>
      </c>
      <c r="B15" s="9" t="str">
        <f t="shared" si="0"/>
        <v>Miscellaneous Manufacturing</v>
      </c>
      <c r="C15" s="9">
        <v>2</v>
      </c>
      <c r="E15" s="9" t="s">
        <v>14</v>
      </c>
      <c r="F15" s="9" t="str">
        <f t="shared" si="1"/>
        <v>"Overall, demand is up 5-7 percent and expected to continue through the end of the year, at least." Transportation Equipment</v>
      </c>
    </row>
    <row r="16" spans="1:8" x14ac:dyDescent="0.25">
      <c r="A16" s="9" t="s">
        <v>9</v>
      </c>
      <c r="B16" s="9" t="str">
        <f t="shared" si="0"/>
        <v>Petroleum &amp; Coal Products</v>
      </c>
      <c r="C16" s="9">
        <v>1</v>
      </c>
      <c r="E16" s="9" t="s">
        <v>15</v>
      </c>
      <c r="F16" s="9" t="str">
        <f t="shared" si="1"/>
        <v>"Overall, business is strong. We are seeing price increases for packaging and handling materials as well as some MRO supplies." Plastics &amp; Rubber Products</v>
      </c>
    </row>
    <row r="17" spans="1:6" x14ac:dyDescent="0.25">
      <c r="E17" s="9" t="s">
        <v>16</v>
      </c>
      <c r="F17" s="9"/>
    </row>
    <row r="18" spans="1:6" x14ac:dyDescent="0.25">
      <c r="A18" s="180" t="s">
        <v>52</v>
      </c>
      <c r="B18" s="180"/>
      <c r="C18" s="180"/>
      <c r="E18" s="9" t="s">
        <v>17</v>
      </c>
      <c r="F18" s="9"/>
    </row>
    <row r="19" spans="1:6" x14ac:dyDescent="0.25">
      <c r="A19" s="9" t="s">
        <v>18</v>
      </c>
      <c r="B19" s="9" t="str">
        <f>TRIM(A19)</f>
        <v>Wood Products</v>
      </c>
      <c r="C19" s="9">
        <v>15</v>
      </c>
      <c r="E19" s="9" t="s">
        <v>18</v>
      </c>
      <c r="F19" s="9"/>
    </row>
    <row r="20" spans="1:6" x14ac:dyDescent="0.25">
      <c r="A20" s="9" t="s">
        <v>26</v>
      </c>
      <c r="B20" s="9" t="str">
        <f t="shared" ref="B20:B36" si="2">TRIM(A20)</f>
        <v>Furniture &amp; Related Products</v>
      </c>
      <c r="C20" s="9">
        <v>14</v>
      </c>
    </row>
    <row r="21" spans="1:6" x14ac:dyDescent="0.25">
      <c r="A21" s="9" t="s">
        <v>28</v>
      </c>
      <c r="B21" s="9" t="str">
        <f t="shared" si="2"/>
        <v>Machinery</v>
      </c>
      <c r="C21" s="9">
        <v>13</v>
      </c>
    </row>
    <row r="22" spans="1:6" x14ac:dyDescent="0.25">
      <c r="A22" s="9" t="s">
        <v>27</v>
      </c>
      <c r="B22" s="9" t="str">
        <f t="shared" si="2"/>
        <v>Plastics &amp; Rubber Products</v>
      </c>
      <c r="C22" s="9">
        <v>12</v>
      </c>
    </row>
    <row r="23" spans="1:6" x14ac:dyDescent="0.25">
      <c r="A23" s="9" t="s">
        <v>32</v>
      </c>
      <c r="B23" s="9" t="str">
        <f t="shared" si="2"/>
        <v>Paper Products</v>
      </c>
      <c r="C23" s="9">
        <v>11</v>
      </c>
    </row>
    <row r="24" spans="1:6" x14ac:dyDescent="0.25">
      <c r="A24" s="9" t="s">
        <v>35</v>
      </c>
      <c r="B24" s="9" t="str">
        <f t="shared" si="2"/>
        <v>Transportation Equipment</v>
      </c>
      <c r="C24" s="9">
        <v>10</v>
      </c>
    </row>
    <row r="25" spans="1:6" x14ac:dyDescent="0.25">
      <c r="A25" s="9" t="s">
        <v>37</v>
      </c>
      <c r="B25" s="9" t="str">
        <f t="shared" si="2"/>
        <v>Fabricated Metal Products</v>
      </c>
      <c r="C25" s="9">
        <v>9</v>
      </c>
    </row>
    <row r="26" spans="1:6" x14ac:dyDescent="0.25">
      <c r="A26" s="9" t="s">
        <v>36</v>
      </c>
      <c r="B26" s="9" t="str">
        <f t="shared" si="2"/>
        <v>Chemical Products</v>
      </c>
      <c r="C26" s="9">
        <v>8</v>
      </c>
    </row>
    <row r="27" spans="1:6" x14ac:dyDescent="0.25">
      <c r="A27" s="9" t="s">
        <v>40</v>
      </c>
      <c r="B27" s="9" t="str">
        <f t="shared" si="2"/>
        <v>Nonmetallic Mineral Products</v>
      </c>
      <c r="C27" s="9">
        <v>7</v>
      </c>
    </row>
    <row r="28" spans="1:6" x14ac:dyDescent="0.25">
      <c r="A28" s="9" t="s">
        <v>30</v>
      </c>
      <c r="B28" s="9" t="str">
        <f t="shared" si="2"/>
        <v>Food, Beverage &amp; Tobacco Products</v>
      </c>
      <c r="C28" s="9">
        <v>6</v>
      </c>
    </row>
    <row r="29" spans="1:6" x14ac:dyDescent="0.25">
      <c r="A29" s="9" t="s">
        <v>41</v>
      </c>
      <c r="B29" s="9" t="str">
        <f t="shared" si="2"/>
        <v>Printing &amp; Related Support Activities</v>
      </c>
      <c r="C29" s="9">
        <v>5</v>
      </c>
    </row>
    <row r="30" spans="1:6" x14ac:dyDescent="0.25">
      <c r="A30" s="9" t="s">
        <v>31</v>
      </c>
      <c r="B30" s="9" t="str">
        <f t="shared" si="2"/>
        <v>Electrical Equipment, Appliances &amp; Components</v>
      </c>
      <c r="C30" s="9">
        <v>4</v>
      </c>
    </row>
    <row r="31" spans="1:6" x14ac:dyDescent="0.25">
      <c r="A31" s="9" t="s">
        <v>251</v>
      </c>
      <c r="B31" s="9" t="str">
        <f t="shared" si="2"/>
        <v> Miscellaneous Manufacturing</v>
      </c>
      <c r="C31" s="9">
        <v>3</v>
      </c>
    </row>
    <row r="32" spans="1:6" x14ac:dyDescent="0.25">
      <c r="A32" s="9" t="s">
        <v>38</v>
      </c>
      <c r="B32" s="9" t="str">
        <f t="shared" si="2"/>
        <v>Petroleum &amp; Coal Products</v>
      </c>
      <c r="C32" s="9">
        <v>2</v>
      </c>
    </row>
    <row r="33" spans="1:3" x14ac:dyDescent="0.25">
      <c r="A33" s="9" t="s">
        <v>5</v>
      </c>
      <c r="B33" s="9" t="str">
        <f t="shared" si="2"/>
        <v>Computer &amp; Electronic Products</v>
      </c>
      <c r="C33" s="9">
        <v>1</v>
      </c>
    </row>
    <row r="34" spans="1:3" x14ac:dyDescent="0.25">
      <c r="A34" s="9" t="s">
        <v>1</v>
      </c>
      <c r="B34" s="9" t="str">
        <f t="shared" si="2"/>
        <v>Textile Mills</v>
      </c>
      <c r="C34" s="9">
        <v>-3</v>
      </c>
    </row>
    <row r="35" spans="1:3" x14ac:dyDescent="0.25">
      <c r="A35" s="9" t="s">
        <v>49</v>
      </c>
      <c r="B35" s="9" t="str">
        <f t="shared" si="2"/>
        <v>Apparel, Leather &amp; Allied Products</v>
      </c>
      <c r="C35" s="9">
        <v>-2</v>
      </c>
    </row>
    <row r="36" spans="1:3" x14ac:dyDescent="0.25">
      <c r="A36" s="9" t="s">
        <v>16</v>
      </c>
      <c r="B36" s="9" t="str">
        <f t="shared" si="2"/>
        <v>Primary Metals</v>
      </c>
      <c r="C36" s="9">
        <v>-1</v>
      </c>
    </row>
    <row r="38" spans="1:3" x14ac:dyDescent="0.25">
      <c r="A38" s="180" t="s">
        <v>91</v>
      </c>
      <c r="B38" s="180"/>
      <c r="C38" s="180"/>
    </row>
    <row r="39" spans="1:3" x14ac:dyDescent="0.25">
      <c r="A39" s="9" t="s">
        <v>7</v>
      </c>
      <c r="B39" s="9" t="str">
        <f>TRIM(A39)</f>
        <v>Paper Products</v>
      </c>
      <c r="C39" s="9">
        <v>14</v>
      </c>
    </row>
    <row r="40" spans="1:3" x14ac:dyDescent="0.25">
      <c r="A40" s="9" t="s">
        <v>26</v>
      </c>
      <c r="B40" s="9" t="str">
        <f t="shared" ref="B40:B54" si="3">TRIM(A40)</f>
        <v>Furniture &amp; Related Products</v>
      </c>
      <c r="C40" s="9">
        <v>13</v>
      </c>
    </row>
    <row r="41" spans="1:3" x14ac:dyDescent="0.25">
      <c r="A41" s="9" t="s">
        <v>28</v>
      </c>
      <c r="B41" s="9" t="str">
        <f t="shared" si="3"/>
        <v>Machinery</v>
      </c>
      <c r="C41" s="9">
        <v>12</v>
      </c>
    </row>
    <row r="42" spans="1:3" x14ac:dyDescent="0.25">
      <c r="A42" s="9" t="s">
        <v>40</v>
      </c>
      <c r="B42" s="9" t="str">
        <f t="shared" si="3"/>
        <v>Nonmetallic Mineral Products</v>
      </c>
      <c r="C42" s="9">
        <v>11</v>
      </c>
    </row>
    <row r="43" spans="1:3" x14ac:dyDescent="0.25">
      <c r="A43" s="9" t="s">
        <v>27</v>
      </c>
      <c r="B43" s="9" t="str">
        <f t="shared" si="3"/>
        <v>Plastics &amp; Rubber Products</v>
      </c>
      <c r="C43" s="9">
        <v>10</v>
      </c>
    </row>
    <row r="44" spans="1:3" x14ac:dyDescent="0.25">
      <c r="A44" s="9" t="s">
        <v>30</v>
      </c>
      <c r="B44" s="9" t="str">
        <f t="shared" si="3"/>
        <v>Food, Beverage &amp; Tobacco Products</v>
      </c>
      <c r="C44" s="9">
        <v>9</v>
      </c>
    </row>
    <row r="45" spans="1:3" x14ac:dyDescent="0.25">
      <c r="A45" s="9" t="s">
        <v>36</v>
      </c>
      <c r="B45" s="9" t="str">
        <f t="shared" si="3"/>
        <v>Chemical Products</v>
      </c>
      <c r="C45" s="9">
        <v>8</v>
      </c>
    </row>
    <row r="46" spans="1:3" x14ac:dyDescent="0.25">
      <c r="A46" s="9" t="s">
        <v>37</v>
      </c>
      <c r="B46" s="9" t="str">
        <f t="shared" si="3"/>
        <v>Fabricated Metal Products</v>
      </c>
      <c r="C46" s="9">
        <v>7</v>
      </c>
    </row>
    <row r="47" spans="1:3" x14ac:dyDescent="0.25">
      <c r="A47" s="9" t="s">
        <v>34</v>
      </c>
      <c r="B47" s="9" t="str">
        <f t="shared" si="3"/>
        <v>Computer &amp; Electronic Products</v>
      </c>
      <c r="C47" s="9">
        <v>6</v>
      </c>
    </row>
    <row r="48" spans="1:3" x14ac:dyDescent="0.25">
      <c r="A48" s="9" t="s">
        <v>41</v>
      </c>
      <c r="B48" s="9" t="str">
        <f t="shared" si="3"/>
        <v>Printing &amp; Related Support Activities</v>
      </c>
      <c r="C48" s="9">
        <v>5</v>
      </c>
    </row>
    <row r="49" spans="1:3" x14ac:dyDescent="0.25">
      <c r="A49" s="9" t="s">
        <v>35</v>
      </c>
      <c r="B49" s="9" t="str">
        <f t="shared" si="3"/>
        <v>Transportation Equipment</v>
      </c>
      <c r="C49" s="9">
        <v>4</v>
      </c>
    </row>
    <row r="50" spans="1:3" x14ac:dyDescent="0.25">
      <c r="A50" s="9" t="s">
        <v>31</v>
      </c>
      <c r="B50" s="9" t="str">
        <f t="shared" si="3"/>
        <v>Electrical Equipment, Appliances &amp; Components</v>
      </c>
      <c r="C50" s="9">
        <v>3</v>
      </c>
    </row>
    <row r="51" spans="1:3" x14ac:dyDescent="0.25">
      <c r="A51" s="9" t="s">
        <v>33</v>
      </c>
      <c r="B51" s="9" t="str">
        <f t="shared" si="3"/>
        <v>Miscellaneous Manufacturing</v>
      </c>
      <c r="C51" s="9">
        <v>2</v>
      </c>
    </row>
    <row r="52" spans="1:3" x14ac:dyDescent="0.25">
      <c r="A52" s="9" t="s">
        <v>16</v>
      </c>
      <c r="B52" s="9" t="str">
        <f t="shared" si="3"/>
        <v>Primary Metals</v>
      </c>
      <c r="C52" s="9">
        <v>1</v>
      </c>
    </row>
    <row r="53" spans="1:3" x14ac:dyDescent="0.25">
      <c r="A53" s="9" t="s">
        <v>17</v>
      </c>
      <c r="B53" s="9" t="str">
        <f t="shared" si="3"/>
        <v>Apparel, Leather &amp; Allied Products</v>
      </c>
      <c r="C53" s="9">
        <v>-2</v>
      </c>
    </row>
    <row r="54" spans="1:3" x14ac:dyDescent="0.25">
      <c r="A54" s="9" t="s">
        <v>1</v>
      </c>
      <c r="B54" s="9" t="str">
        <f t="shared" si="3"/>
        <v>Textile Mills</v>
      </c>
      <c r="C54" s="9">
        <v>-1</v>
      </c>
    </row>
    <row r="56" spans="1:3" x14ac:dyDescent="0.25">
      <c r="A56" s="180" t="s">
        <v>92</v>
      </c>
      <c r="B56" s="180"/>
      <c r="C56" s="180"/>
    </row>
    <row r="57" spans="1:3" x14ac:dyDescent="0.25">
      <c r="A57" s="9" t="s">
        <v>1</v>
      </c>
      <c r="B57" s="9" t="str">
        <f>TRIM(A57)</f>
        <v>Textile Mills</v>
      </c>
      <c r="C57" s="9">
        <v>14</v>
      </c>
    </row>
    <row r="58" spans="1:3" x14ac:dyDescent="0.25">
      <c r="A58" s="9" t="s">
        <v>26</v>
      </c>
      <c r="B58" s="9" t="str">
        <f t="shared" ref="B58:B72" si="4">TRIM(A58)</f>
        <v>Furniture &amp; Related Products</v>
      </c>
      <c r="C58" s="9">
        <v>13</v>
      </c>
    </row>
    <row r="59" spans="1:3" x14ac:dyDescent="0.25">
      <c r="A59" s="9" t="s">
        <v>32</v>
      </c>
      <c r="B59" s="9" t="str">
        <f t="shared" si="4"/>
        <v>Paper Products</v>
      </c>
      <c r="C59" s="9">
        <v>12</v>
      </c>
    </row>
    <row r="60" spans="1:3" x14ac:dyDescent="0.25">
      <c r="A60" s="9" t="s">
        <v>31</v>
      </c>
      <c r="B60" s="9" t="str">
        <f t="shared" si="4"/>
        <v>Electrical Equipment, Appliances &amp; Components</v>
      </c>
      <c r="C60" s="9">
        <v>11</v>
      </c>
    </row>
    <row r="61" spans="1:3" x14ac:dyDescent="0.25">
      <c r="A61" s="9" t="s">
        <v>30</v>
      </c>
      <c r="B61" s="9" t="str">
        <f t="shared" si="4"/>
        <v>Food, Beverage &amp; Tobacco Products</v>
      </c>
      <c r="C61" s="9">
        <v>10</v>
      </c>
    </row>
    <row r="62" spans="1:3" x14ac:dyDescent="0.25">
      <c r="A62" s="9" t="s">
        <v>41</v>
      </c>
      <c r="B62" s="9" t="str">
        <f t="shared" si="4"/>
        <v>Printing &amp; Related Support Activities</v>
      </c>
      <c r="C62" s="9">
        <v>9</v>
      </c>
    </row>
    <row r="63" spans="1:3" x14ac:dyDescent="0.25">
      <c r="A63" s="9" t="s">
        <v>27</v>
      </c>
      <c r="B63" s="9" t="str">
        <f t="shared" si="4"/>
        <v>Plastics &amp; Rubber Products</v>
      </c>
      <c r="C63" s="9">
        <v>8</v>
      </c>
    </row>
    <row r="64" spans="1:3" x14ac:dyDescent="0.25">
      <c r="A64" s="9" t="s">
        <v>34</v>
      </c>
      <c r="B64" s="9" t="str">
        <f t="shared" si="4"/>
        <v>Computer &amp; Electronic Products</v>
      </c>
      <c r="C64" s="9">
        <v>7</v>
      </c>
    </row>
    <row r="65" spans="1:3" x14ac:dyDescent="0.25">
      <c r="A65" s="9" t="s">
        <v>35</v>
      </c>
      <c r="B65" s="9" t="str">
        <f t="shared" si="4"/>
        <v>Transportation Equipment</v>
      </c>
      <c r="C65" s="9">
        <v>6</v>
      </c>
    </row>
    <row r="66" spans="1:3" x14ac:dyDescent="0.25">
      <c r="A66" s="9" t="s">
        <v>37</v>
      </c>
      <c r="B66" s="9" t="str">
        <f t="shared" si="4"/>
        <v>Fabricated Metal Products</v>
      </c>
      <c r="C66" s="9">
        <v>5</v>
      </c>
    </row>
    <row r="67" spans="1:3" x14ac:dyDescent="0.25">
      <c r="A67" s="9" t="s">
        <v>36</v>
      </c>
      <c r="B67" s="9" t="str">
        <f t="shared" si="4"/>
        <v>Chemical Products</v>
      </c>
      <c r="C67" s="9">
        <v>4</v>
      </c>
    </row>
    <row r="68" spans="1:3" x14ac:dyDescent="0.25">
      <c r="A68" s="9" t="s">
        <v>40</v>
      </c>
      <c r="B68" s="9" t="str">
        <f t="shared" si="4"/>
        <v>Nonmetallic Mineral Products</v>
      </c>
      <c r="C68" s="9">
        <v>3</v>
      </c>
    </row>
    <row r="69" spans="1:3" x14ac:dyDescent="0.25">
      <c r="A69" s="9" t="s">
        <v>28</v>
      </c>
      <c r="B69" s="9" t="str">
        <f t="shared" si="4"/>
        <v>Machinery</v>
      </c>
      <c r="C69" s="9">
        <v>2</v>
      </c>
    </row>
    <row r="70" spans="1:3" x14ac:dyDescent="0.25">
      <c r="A70" s="9" t="s">
        <v>16</v>
      </c>
      <c r="B70" s="9" t="str">
        <f t="shared" si="4"/>
        <v>Primary Metals</v>
      </c>
      <c r="C70" s="9">
        <v>1</v>
      </c>
    </row>
    <row r="71" spans="1:3" x14ac:dyDescent="0.25">
      <c r="A71" s="9" t="s">
        <v>17</v>
      </c>
      <c r="B71" s="9" t="str">
        <f t="shared" si="4"/>
        <v>Apparel, Leather &amp; Allied Products</v>
      </c>
      <c r="C71" s="9">
        <v>-2</v>
      </c>
    </row>
    <row r="72" spans="1:3" x14ac:dyDescent="0.25">
      <c r="A72" s="9" t="s">
        <v>9</v>
      </c>
      <c r="B72" s="9" t="str">
        <f t="shared" si="4"/>
        <v>Petroleum &amp; Coal Products</v>
      </c>
      <c r="C72" s="9">
        <v>-1</v>
      </c>
    </row>
    <row r="74" spans="1:3" x14ac:dyDescent="0.25">
      <c r="A74" s="180" t="s">
        <v>94</v>
      </c>
      <c r="B74" s="180"/>
      <c r="C74" s="180"/>
    </row>
    <row r="75" spans="1:3" x14ac:dyDescent="0.25">
      <c r="A75" s="9" t="s">
        <v>4</v>
      </c>
      <c r="B75" s="9" t="str">
        <f>TRIM(A75)</f>
        <v>Nonmetallic Mineral Products</v>
      </c>
      <c r="C75" s="9">
        <v>-9</v>
      </c>
    </row>
    <row r="76" spans="1:3" x14ac:dyDescent="0.25">
      <c r="A76" s="9" t="s">
        <v>34</v>
      </c>
      <c r="B76" s="9" t="str">
        <f t="shared" ref="B76:B86" si="5">TRIM(A76)</f>
        <v>Computer &amp; Electronic Products</v>
      </c>
      <c r="C76" s="9">
        <v>-8</v>
      </c>
    </row>
    <row r="77" spans="1:3" x14ac:dyDescent="0.25">
      <c r="A77" s="9" t="s">
        <v>31</v>
      </c>
      <c r="B77" s="9" t="str">
        <f t="shared" si="5"/>
        <v>Electrical Equipment, Appliances &amp; Components</v>
      </c>
      <c r="C77" s="9">
        <v>-7</v>
      </c>
    </row>
    <row r="78" spans="1:3" x14ac:dyDescent="0.25">
      <c r="A78" s="9" t="s">
        <v>33</v>
      </c>
      <c r="B78" s="9" t="str">
        <f t="shared" si="5"/>
        <v>Miscellaneous Manufacturing</v>
      </c>
      <c r="C78" s="9">
        <v>-6</v>
      </c>
    </row>
    <row r="79" spans="1:3" x14ac:dyDescent="0.25">
      <c r="A79" s="9" t="s">
        <v>30</v>
      </c>
      <c r="B79" s="9" t="str">
        <f t="shared" si="5"/>
        <v>Food, Beverage &amp; Tobacco Products</v>
      </c>
      <c r="C79" s="9">
        <v>-5</v>
      </c>
    </row>
    <row r="80" spans="1:3" x14ac:dyDescent="0.25">
      <c r="A80" s="9" t="s">
        <v>28</v>
      </c>
      <c r="B80" s="9" t="str">
        <f t="shared" si="5"/>
        <v>Machinery</v>
      </c>
      <c r="C80" s="9">
        <v>-4</v>
      </c>
    </row>
    <row r="81" spans="1:3" x14ac:dyDescent="0.25">
      <c r="A81" s="9" t="s">
        <v>35</v>
      </c>
      <c r="B81" s="9" t="str">
        <f t="shared" si="5"/>
        <v>Transportation Equipment</v>
      </c>
      <c r="C81" s="9">
        <v>-3</v>
      </c>
    </row>
    <row r="82" spans="1:3" x14ac:dyDescent="0.25">
      <c r="A82" s="9" t="s">
        <v>36</v>
      </c>
      <c r="B82" s="9" t="str">
        <f t="shared" si="5"/>
        <v>Chemical Products</v>
      </c>
      <c r="C82" s="9">
        <v>-2</v>
      </c>
    </row>
    <row r="83" spans="1:3" x14ac:dyDescent="0.25">
      <c r="A83" s="9" t="s">
        <v>12</v>
      </c>
      <c r="B83" s="9" t="str">
        <f t="shared" si="5"/>
        <v>Fabricated Metal Products</v>
      </c>
      <c r="C83" s="9">
        <v>-1</v>
      </c>
    </row>
    <row r="84" spans="1:3" x14ac:dyDescent="0.25">
      <c r="A84" s="9" t="s">
        <v>16</v>
      </c>
      <c r="B84" s="9" t="str">
        <f t="shared" si="5"/>
        <v>Primary Metals</v>
      </c>
      <c r="C84" s="9">
        <v>3</v>
      </c>
    </row>
    <row r="85" spans="1:3" x14ac:dyDescent="0.25">
      <c r="A85" s="9" t="s">
        <v>27</v>
      </c>
      <c r="B85" s="9" t="str">
        <f t="shared" si="5"/>
        <v>Plastics &amp; Rubber Products</v>
      </c>
      <c r="C85" s="9">
        <v>2</v>
      </c>
    </row>
    <row r="86" spans="1:3" x14ac:dyDescent="0.25">
      <c r="A86" s="9" t="s">
        <v>7</v>
      </c>
      <c r="B86" s="9" t="str">
        <f t="shared" si="5"/>
        <v>Paper Products</v>
      </c>
      <c r="C86" s="9">
        <v>1</v>
      </c>
    </row>
    <row r="88" spans="1:3" x14ac:dyDescent="0.25">
      <c r="A88" s="180" t="s">
        <v>95</v>
      </c>
      <c r="B88" s="180"/>
      <c r="C88" s="180"/>
    </row>
    <row r="89" spans="1:3" x14ac:dyDescent="0.25">
      <c r="A89" s="9" t="s">
        <v>6</v>
      </c>
      <c r="B89" s="9" t="str">
        <f>TRIM(A89)</f>
        <v>Furniture &amp; Related Products</v>
      </c>
      <c r="C89" s="9">
        <v>5</v>
      </c>
    </row>
    <row r="90" spans="1:3" x14ac:dyDescent="0.25">
      <c r="A90" s="9" t="s">
        <v>36</v>
      </c>
      <c r="B90" s="9" t="str">
        <f t="shared" ref="B90:B98" si="6">TRIM(A90)</f>
        <v>Chemical Products</v>
      </c>
      <c r="C90" s="9">
        <v>4</v>
      </c>
    </row>
    <row r="91" spans="1:3" x14ac:dyDescent="0.25">
      <c r="A91" s="9" t="s">
        <v>37</v>
      </c>
      <c r="B91" s="9" t="str">
        <f t="shared" si="6"/>
        <v>Fabricated Metal Products</v>
      </c>
      <c r="C91" s="9">
        <v>3</v>
      </c>
    </row>
    <row r="92" spans="1:3" x14ac:dyDescent="0.25">
      <c r="A92" s="9" t="s">
        <v>34</v>
      </c>
      <c r="B92" s="9" t="str">
        <f t="shared" si="6"/>
        <v>Computer &amp; Electronic Products</v>
      </c>
      <c r="C92" s="9">
        <v>2</v>
      </c>
    </row>
    <row r="93" spans="1:3" x14ac:dyDescent="0.25">
      <c r="A93" s="9" t="s">
        <v>14</v>
      </c>
      <c r="B93" s="9" t="str">
        <f t="shared" si="6"/>
        <v>Transportation Equipment</v>
      </c>
      <c r="C93" s="9">
        <v>1</v>
      </c>
    </row>
    <row r="94" spans="1:3" x14ac:dyDescent="0.25">
      <c r="A94" s="9" t="s">
        <v>15</v>
      </c>
      <c r="B94" s="9" t="str">
        <f t="shared" si="6"/>
        <v>Plastics &amp; Rubber Products</v>
      </c>
      <c r="C94" s="9">
        <v>-5</v>
      </c>
    </row>
    <row r="95" spans="1:3" x14ac:dyDescent="0.25">
      <c r="A95" s="9" t="s">
        <v>32</v>
      </c>
      <c r="B95" s="9" t="str">
        <f t="shared" si="6"/>
        <v>Paper Products</v>
      </c>
      <c r="C95" s="9">
        <v>-4</v>
      </c>
    </row>
    <row r="96" spans="1:3" x14ac:dyDescent="0.25">
      <c r="A96" s="9" t="s">
        <v>30</v>
      </c>
      <c r="B96" s="9" t="str">
        <f t="shared" si="6"/>
        <v>Food, Beverage &amp; Tobacco Products</v>
      </c>
      <c r="C96" s="9">
        <v>-3</v>
      </c>
    </row>
    <row r="97" spans="1:3" x14ac:dyDescent="0.25">
      <c r="A97" s="9" t="s">
        <v>28</v>
      </c>
      <c r="B97" s="9" t="str">
        <f t="shared" si="6"/>
        <v>Machinery</v>
      </c>
      <c r="C97" s="9">
        <v>-2</v>
      </c>
    </row>
    <row r="98" spans="1:3" x14ac:dyDescent="0.25">
      <c r="A98" s="9" t="s">
        <v>16</v>
      </c>
      <c r="B98" s="9" t="str">
        <f t="shared" si="6"/>
        <v>Primary Metals</v>
      </c>
      <c r="C98" s="9">
        <v>-1</v>
      </c>
    </row>
  </sheetData>
  <mergeCells count="7">
    <mergeCell ref="A88:C88"/>
    <mergeCell ref="A1:C1"/>
    <mergeCell ref="E1:F1"/>
    <mergeCell ref="A18:C18"/>
    <mergeCell ref="A38:C38"/>
    <mergeCell ref="A56:C56"/>
    <mergeCell ref="A74:C74"/>
  </mergeCell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98"/>
  <sheetViews>
    <sheetView workbookViewId="0">
      <selection activeCell="E2" sqref="E2:E19"/>
    </sheetView>
  </sheetViews>
  <sheetFormatPr defaultRowHeight="15" x14ac:dyDescent="0.25"/>
  <cols>
    <col min="1" max="2" width="45" bestFit="1" customWidth="1"/>
    <col min="5" max="5" width="44.5703125" bestFit="1" customWidth="1"/>
    <col min="6" max="6" width="166" bestFit="1" customWidth="1"/>
  </cols>
  <sheetData>
    <row r="1" spans="1:8" x14ac:dyDescent="0.25">
      <c r="A1" s="180" t="s">
        <v>89</v>
      </c>
      <c r="B1" s="180"/>
      <c r="C1" s="180"/>
      <c r="E1" s="180" t="s">
        <v>134</v>
      </c>
      <c r="F1" s="180"/>
    </row>
    <row r="2" spans="1:8" x14ac:dyDescent="0.25">
      <c r="A2" s="9" t="s">
        <v>15</v>
      </c>
      <c r="B2" s="9" t="str">
        <f>TRIM(A2)</f>
        <v>Plastics &amp; Rubber Products</v>
      </c>
      <c r="C2" s="9">
        <v>15</v>
      </c>
      <c r="E2" s="9" t="s">
        <v>1</v>
      </c>
      <c r="F2" s="9"/>
      <c r="H2" t="s">
        <v>252</v>
      </c>
    </row>
    <row r="3" spans="1:8" x14ac:dyDescent="0.25">
      <c r="A3" s="9" t="s">
        <v>31</v>
      </c>
      <c r="B3" s="9" t="str">
        <f t="shared" ref="B3:B16" si="0">TRIM(A3)</f>
        <v>Electrical Equipment, Appliances &amp; Components</v>
      </c>
      <c r="C3" s="9">
        <v>14</v>
      </c>
      <c r="E3" s="9" t="s">
        <v>2</v>
      </c>
      <c r="F3" s="9"/>
      <c r="H3" t="s">
        <v>253</v>
      </c>
    </row>
    <row r="4" spans="1:8" x14ac:dyDescent="0.25">
      <c r="A4" s="9" t="s">
        <v>18</v>
      </c>
      <c r="B4" s="9" t="str">
        <f t="shared" si="0"/>
        <v>Wood Products</v>
      </c>
      <c r="C4" s="9">
        <v>13</v>
      </c>
      <c r="E4" s="9" t="s">
        <v>3</v>
      </c>
      <c r="F4" s="9" t="str">
        <f t="shared" ref="F4:F19" si="1">VLOOKUP("*"&amp;E4,$H$2:$H$12,1,0)</f>
        <v>"In regard to sales, we have had our best year ever. Demand still exceeds supply in our category. Competitors are investing in capital expansion." Food, Beverage &amp; Tobacco Products</v>
      </c>
      <c r="H4" t="s">
        <v>254</v>
      </c>
    </row>
    <row r="5" spans="1:8" x14ac:dyDescent="0.25">
      <c r="A5" s="9" t="s">
        <v>37</v>
      </c>
      <c r="B5" s="9" t="str">
        <f t="shared" si="0"/>
        <v>Fabricated Metal Products</v>
      </c>
      <c r="C5" s="9">
        <v>12</v>
      </c>
      <c r="E5" s="9" t="s">
        <v>4</v>
      </c>
      <c r="F5" s="9" t="str">
        <f t="shared" si="1"/>
        <v>"Strong demand for our products has our manufacturing plants focusing on uptime and production." Nonmetallic Mineral Products</v>
      </c>
      <c r="H5" t="s">
        <v>255</v>
      </c>
    </row>
    <row r="6" spans="1:8" x14ac:dyDescent="0.25">
      <c r="A6" s="9" t="s">
        <v>28</v>
      </c>
      <c r="B6" s="9" t="str">
        <f t="shared" si="0"/>
        <v>Machinery</v>
      </c>
      <c r="C6" s="9">
        <v>11</v>
      </c>
      <c r="E6" s="9" t="s">
        <v>5</v>
      </c>
      <c r="F6" s="9" t="str">
        <f t="shared" si="1"/>
        <v>"We are having huge sales numbers, and backlog is growing." Computer &amp; Electronic Products</v>
      </c>
      <c r="H6" t="s">
        <v>256</v>
      </c>
    </row>
    <row r="7" spans="1:8" x14ac:dyDescent="0.25">
      <c r="A7" s="9" t="s">
        <v>36</v>
      </c>
      <c r="B7" s="9" t="str">
        <f t="shared" si="0"/>
        <v>Chemical Products</v>
      </c>
      <c r="C7" s="9">
        <v>10</v>
      </c>
      <c r="E7" s="9" t="s">
        <v>6</v>
      </c>
      <c r="F7" s="9"/>
      <c r="H7" t="s">
        <v>257</v>
      </c>
    </row>
    <row r="8" spans="1:8" x14ac:dyDescent="0.25">
      <c r="A8" s="9" t="s">
        <v>32</v>
      </c>
      <c r="B8" s="9" t="str">
        <f t="shared" si="0"/>
        <v>Paper Products</v>
      </c>
      <c r="C8" s="9">
        <v>9</v>
      </c>
      <c r="E8" s="9" t="s">
        <v>7</v>
      </c>
      <c r="F8" s="9"/>
      <c r="H8" t="s">
        <v>258</v>
      </c>
    </row>
    <row r="9" spans="1:8" x14ac:dyDescent="0.25">
      <c r="A9" s="9" t="s">
        <v>30</v>
      </c>
      <c r="B9" s="9" t="str">
        <f t="shared" si="0"/>
        <v>Food, Beverage &amp; Tobacco Products</v>
      </c>
      <c r="C9" s="9">
        <v>8</v>
      </c>
      <c r="E9" s="9" t="s">
        <v>8</v>
      </c>
      <c r="F9" s="9"/>
      <c r="H9" t="s">
        <v>259</v>
      </c>
    </row>
    <row r="10" spans="1:8" x14ac:dyDescent="0.25">
      <c r="A10" s="9" t="s">
        <v>41</v>
      </c>
      <c r="B10" s="9" t="str">
        <f t="shared" si="0"/>
        <v>Printing &amp; Related Support Activities</v>
      </c>
      <c r="C10" s="9">
        <v>7</v>
      </c>
      <c r="E10" s="9" t="s">
        <v>9</v>
      </c>
      <c r="F10" s="9"/>
      <c r="H10" t="s">
        <v>260</v>
      </c>
    </row>
    <row r="11" spans="1:8" x14ac:dyDescent="0.25">
      <c r="A11" s="9" t="s">
        <v>34</v>
      </c>
      <c r="B11" s="9" t="str">
        <f t="shared" si="0"/>
        <v>Computer &amp; Electronic Products</v>
      </c>
      <c r="C11" s="9">
        <v>6</v>
      </c>
      <c r="E11" s="9" t="s">
        <v>10</v>
      </c>
      <c r="F11" s="9" t="str">
        <f t="shared" si="1"/>
        <v>"Orders are strong, and quote activity is just as strong. Gearing up for [a] strong third quarter." Chemical Products</v>
      </c>
      <c r="H11" t="s">
        <v>261</v>
      </c>
    </row>
    <row r="12" spans="1:8" x14ac:dyDescent="0.25">
      <c r="A12" s="9" t="s">
        <v>40</v>
      </c>
      <c r="B12" s="9" t="str">
        <f t="shared" si="0"/>
        <v>Nonmetallic Mineral Products</v>
      </c>
      <c r="C12" s="9">
        <v>5</v>
      </c>
      <c r="E12" s="9" t="s">
        <v>11</v>
      </c>
      <c r="F12" s="9" t="str">
        <f t="shared" si="1"/>
        <v>"Business is very steady, but everyone is waiting till the last minute to place their orders." Machinery</v>
      </c>
    </row>
    <row r="13" spans="1:8" x14ac:dyDescent="0.25">
      <c r="A13" s="9" t="s">
        <v>26</v>
      </c>
      <c r="B13" s="9" t="str">
        <f t="shared" si="0"/>
        <v>Furniture &amp; Related Products</v>
      </c>
      <c r="C13" s="9">
        <v>4</v>
      </c>
      <c r="E13" s="9" t="s">
        <v>12</v>
      </c>
      <c r="F13" s="9" t="str">
        <f t="shared" si="1"/>
        <v>"Six profitable months in a row. First time since 2007." Fabricated Metal Products</v>
      </c>
    </row>
    <row r="14" spans="1:8" x14ac:dyDescent="0.25">
      <c r="A14" s="9" t="s">
        <v>33</v>
      </c>
      <c r="B14" s="9" t="str">
        <f t="shared" si="0"/>
        <v>Miscellaneous Manufacturing</v>
      </c>
      <c r="C14" s="9">
        <v>3</v>
      </c>
      <c r="E14" s="9" t="s">
        <v>13</v>
      </c>
      <c r="F14" s="9" t="str">
        <f t="shared" si="1"/>
        <v>"Starting to see better order entry and planning on turnaround for 2018." Electrical Equipment, Appliances &amp; Components</v>
      </c>
    </row>
    <row r="15" spans="1:8" x14ac:dyDescent="0.25">
      <c r="A15" s="9" t="s">
        <v>29</v>
      </c>
      <c r="B15" s="9" t="str">
        <f t="shared" si="0"/>
        <v>Primary Metals</v>
      </c>
      <c r="C15" s="9">
        <v>2</v>
      </c>
      <c r="E15" s="9" t="s">
        <v>14</v>
      </c>
      <c r="F15" s="9" t="str">
        <f t="shared" si="1"/>
        <v>"Labor shortages are pretty universal, leading to longer lead times through the supply chain. Pricing pressure as community clamors for premium capacity." Transportation Equipment</v>
      </c>
    </row>
    <row r="16" spans="1:8" x14ac:dyDescent="0.25">
      <c r="A16" s="9" t="s">
        <v>42</v>
      </c>
      <c r="B16" s="9" t="str">
        <f t="shared" si="0"/>
        <v>Transportation Equipment.</v>
      </c>
      <c r="C16" s="9">
        <v>1</v>
      </c>
      <c r="E16" s="9" t="s">
        <v>15</v>
      </c>
      <c r="F16" s="9" t="str">
        <f t="shared" si="1"/>
        <v>"Business has picked up the last few months, but next month is a bit slower — could be cyclical." Plastics &amp; Rubber Products</v>
      </c>
    </row>
    <row r="17" spans="1:6" x14ac:dyDescent="0.25">
      <c r="E17" s="9" t="s">
        <v>16</v>
      </c>
      <c r="F17" s="9"/>
    </row>
    <row r="18" spans="1:6" x14ac:dyDescent="0.25">
      <c r="A18" s="180" t="s">
        <v>52</v>
      </c>
      <c r="B18" s="180"/>
      <c r="C18" s="180"/>
      <c r="E18" s="9" t="s">
        <v>17</v>
      </c>
      <c r="F18" s="9"/>
    </row>
    <row r="19" spans="1:6" x14ac:dyDescent="0.25">
      <c r="A19" s="9" t="s">
        <v>15</v>
      </c>
      <c r="B19" s="9" t="str">
        <f>TRIM(A19)</f>
        <v>Plastics &amp; Rubber Products</v>
      </c>
      <c r="C19" s="9">
        <v>14</v>
      </c>
      <c r="E19" s="9" t="s">
        <v>18</v>
      </c>
      <c r="F19" s="9" t="str">
        <f t="shared" si="1"/>
        <v>"Export orders are continuing to strengthen. The understatement is how stable domestic business is as well." Wood Products</v>
      </c>
    </row>
    <row r="20" spans="1:6" x14ac:dyDescent="0.25">
      <c r="A20" s="9" t="s">
        <v>31</v>
      </c>
      <c r="B20" s="9" t="str">
        <f t="shared" ref="B20:B33" si="2">TRIM(A20)</f>
        <v>Electrical Equipment, Appliances &amp; Components</v>
      </c>
      <c r="C20" s="9">
        <v>13</v>
      </c>
    </row>
    <row r="21" spans="1:6" x14ac:dyDescent="0.25">
      <c r="A21" s="9" t="s">
        <v>36</v>
      </c>
      <c r="B21" s="9" t="str">
        <f t="shared" si="2"/>
        <v>Chemical Products</v>
      </c>
      <c r="C21" s="9">
        <v>12</v>
      </c>
    </row>
    <row r="22" spans="1:6" x14ac:dyDescent="0.25">
      <c r="A22" s="9" t="s">
        <v>29</v>
      </c>
      <c r="B22" s="9" t="str">
        <f t="shared" si="2"/>
        <v>Primary Metals</v>
      </c>
      <c r="C22" s="9">
        <v>11</v>
      </c>
    </row>
    <row r="23" spans="1:6" x14ac:dyDescent="0.25">
      <c r="A23" s="9" t="s">
        <v>37</v>
      </c>
      <c r="B23" s="9" t="str">
        <f t="shared" si="2"/>
        <v>Fabricated Metal Products</v>
      </c>
      <c r="C23" s="9">
        <v>10</v>
      </c>
    </row>
    <row r="24" spans="1:6" x14ac:dyDescent="0.25">
      <c r="A24" s="9" t="s">
        <v>41</v>
      </c>
      <c r="B24" s="9" t="str">
        <f t="shared" si="2"/>
        <v>Printing &amp; Related Support Activities</v>
      </c>
      <c r="C24" s="9">
        <v>9</v>
      </c>
    </row>
    <row r="25" spans="1:6" x14ac:dyDescent="0.25">
      <c r="A25" s="9" t="s">
        <v>26</v>
      </c>
      <c r="B25" s="9" t="str">
        <f t="shared" si="2"/>
        <v>Furniture &amp; Related Products</v>
      </c>
      <c r="C25" s="9">
        <v>8</v>
      </c>
    </row>
    <row r="26" spans="1:6" x14ac:dyDescent="0.25">
      <c r="A26" s="9" t="s">
        <v>34</v>
      </c>
      <c r="B26" s="9" t="str">
        <f t="shared" si="2"/>
        <v>Computer &amp; Electronic Products</v>
      </c>
      <c r="C26" s="9">
        <v>7</v>
      </c>
    </row>
    <row r="27" spans="1:6" x14ac:dyDescent="0.25">
      <c r="A27" s="9" t="s">
        <v>30</v>
      </c>
      <c r="B27" s="9" t="str">
        <f t="shared" si="2"/>
        <v>Food, Beverage &amp; Tobacco Products</v>
      </c>
      <c r="C27" s="9">
        <v>6</v>
      </c>
    </row>
    <row r="28" spans="1:6" x14ac:dyDescent="0.25">
      <c r="A28" s="9" t="s">
        <v>40</v>
      </c>
      <c r="B28" s="9" t="str">
        <f t="shared" si="2"/>
        <v>Nonmetallic Mineral Products</v>
      </c>
      <c r="C28" s="9">
        <v>5</v>
      </c>
    </row>
    <row r="29" spans="1:6" x14ac:dyDescent="0.25">
      <c r="A29" s="9" t="s">
        <v>32</v>
      </c>
      <c r="B29" s="9" t="str">
        <f t="shared" si="2"/>
        <v>Paper Products</v>
      </c>
      <c r="C29" s="9">
        <v>4</v>
      </c>
    </row>
    <row r="30" spans="1:6" x14ac:dyDescent="0.25">
      <c r="A30" s="9" t="s">
        <v>35</v>
      </c>
      <c r="B30" s="9" t="str">
        <f t="shared" si="2"/>
        <v>Transportation Equipment</v>
      </c>
      <c r="C30" s="9">
        <v>3</v>
      </c>
    </row>
    <row r="31" spans="1:6" x14ac:dyDescent="0.25">
      <c r="A31" s="9" t="s">
        <v>33</v>
      </c>
      <c r="B31" s="9" t="str">
        <f t="shared" si="2"/>
        <v>Miscellaneous Manufacturing</v>
      </c>
      <c r="C31" s="9">
        <v>2</v>
      </c>
    </row>
    <row r="32" spans="1:6" x14ac:dyDescent="0.25">
      <c r="A32" s="9" t="s">
        <v>262</v>
      </c>
      <c r="B32" s="9" t="str">
        <f t="shared" si="2"/>
        <v>MachineryApparel</v>
      </c>
      <c r="C32" s="9">
        <v>1</v>
      </c>
    </row>
    <row r="33" spans="1:3" x14ac:dyDescent="0.25">
      <c r="A33" s="9" t="s">
        <v>263</v>
      </c>
      <c r="B33" s="9" t="str">
        <f t="shared" si="2"/>
        <v>Leather &amp; Allied Products</v>
      </c>
      <c r="C33" s="9">
        <v>-1</v>
      </c>
    </row>
    <row r="35" spans="1:3" x14ac:dyDescent="0.25">
      <c r="A35" s="180" t="s">
        <v>91</v>
      </c>
      <c r="B35" s="180"/>
      <c r="C35" s="180"/>
    </row>
    <row r="36" spans="1:3" x14ac:dyDescent="0.25">
      <c r="A36" s="9" t="s">
        <v>18</v>
      </c>
      <c r="B36" s="9" t="str">
        <f>TRIM(A36)</f>
        <v>Wood Products</v>
      </c>
      <c r="C36" s="9">
        <v>14</v>
      </c>
    </row>
    <row r="37" spans="1:3" x14ac:dyDescent="0.25">
      <c r="A37" s="9" t="s">
        <v>40</v>
      </c>
      <c r="B37" s="9" t="str">
        <f t="shared" ref="B37:B50" si="3">TRIM(A37)</f>
        <v>Nonmetallic Mineral Products</v>
      </c>
      <c r="C37" s="9">
        <v>13</v>
      </c>
    </row>
    <row r="38" spans="1:3" x14ac:dyDescent="0.25">
      <c r="A38" s="9" t="s">
        <v>27</v>
      </c>
      <c r="B38" s="9" t="str">
        <f t="shared" si="3"/>
        <v>Plastics &amp; Rubber Products</v>
      </c>
      <c r="C38" s="9">
        <v>12</v>
      </c>
    </row>
    <row r="39" spans="1:3" x14ac:dyDescent="0.25">
      <c r="A39" s="9" t="s">
        <v>35</v>
      </c>
      <c r="B39" s="9" t="str">
        <f t="shared" si="3"/>
        <v>Transportation Equipment</v>
      </c>
      <c r="C39" s="9">
        <v>11</v>
      </c>
    </row>
    <row r="40" spans="1:3" x14ac:dyDescent="0.25">
      <c r="A40" s="9" t="s">
        <v>36</v>
      </c>
      <c r="B40" s="9" t="str">
        <f t="shared" si="3"/>
        <v>Chemical Products</v>
      </c>
      <c r="C40" s="9">
        <v>10</v>
      </c>
    </row>
    <row r="41" spans="1:3" x14ac:dyDescent="0.25">
      <c r="A41" s="9" t="s">
        <v>28</v>
      </c>
      <c r="B41" s="9" t="str">
        <f t="shared" si="3"/>
        <v>Machinery</v>
      </c>
      <c r="C41" s="9">
        <v>9</v>
      </c>
    </row>
    <row r="42" spans="1:3" x14ac:dyDescent="0.25">
      <c r="A42" s="9" t="s">
        <v>41</v>
      </c>
      <c r="B42" s="9" t="str">
        <f t="shared" si="3"/>
        <v>Printing &amp; Related Support Activities</v>
      </c>
      <c r="C42" s="9">
        <v>8</v>
      </c>
    </row>
    <row r="43" spans="1:3" x14ac:dyDescent="0.25">
      <c r="A43" s="9" t="s">
        <v>33</v>
      </c>
      <c r="B43" s="9" t="str">
        <f t="shared" si="3"/>
        <v>Miscellaneous Manufacturing</v>
      </c>
      <c r="C43" s="9">
        <v>7</v>
      </c>
    </row>
    <row r="44" spans="1:3" x14ac:dyDescent="0.25">
      <c r="A44" s="9" t="s">
        <v>30</v>
      </c>
      <c r="B44" s="9" t="str">
        <f t="shared" si="3"/>
        <v>Food, Beverage &amp; Tobacco Products</v>
      </c>
      <c r="C44" s="9">
        <v>6</v>
      </c>
    </row>
    <row r="45" spans="1:3" x14ac:dyDescent="0.25">
      <c r="A45" s="9" t="s">
        <v>31</v>
      </c>
      <c r="B45" s="9" t="str">
        <f t="shared" si="3"/>
        <v>Electrical Equipment, Appliances &amp; Components</v>
      </c>
      <c r="C45" s="9">
        <v>5</v>
      </c>
    </row>
    <row r="46" spans="1:3" x14ac:dyDescent="0.25">
      <c r="A46" s="9" t="s">
        <v>29</v>
      </c>
      <c r="B46" s="9" t="str">
        <f t="shared" si="3"/>
        <v>Primary Metals</v>
      </c>
      <c r="C46" s="9">
        <v>4</v>
      </c>
    </row>
    <row r="47" spans="1:3" x14ac:dyDescent="0.25">
      <c r="A47" s="9" t="s">
        <v>37</v>
      </c>
      <c r="B47" s="9" t="str">
        <f t="shared" si="3"/>
        <v>Fabricated Metal Products</v>
      </c>
      <c r="C47" s="9">
        <v>3</v>
      </c>
    </row>
    <row r="48" spans="1:3" x14ac:dyDescent="0.25">
      <c r="A48" s="9" t="s">
        <v>32</v>
      </c>
      <c r="B48" s="9" t="str">
        <f t="shared" si="3"/>
        <v>Paper Products</v>
      </c>
      <c r="C48" s="9">
        <v>2</v>
      </c>
    </row>
    <row r="49" spans="1:3" x14ac:dyDescent="0.25">
      <c r="A49" s="9" t="s">
        <v>5</v>
      </c>
      <c r="B49" s="9" t="str">
        <f t="shared" si="3"/>
        <v>Computer &amp; Electronic Products</v>
      </c>
      <c r="C49" s="9">
        <v>1</v>
      </c>
    </row>
    <row r="50" spans="1:3" x14ac:dyDescent="0.25">
      <c r="A50" s="9" t="s">
        <v>1</v>
      </c>
      <c r="B50" s="9" t="str">
        <f t="shared" si="3"/>
        <v>Textile Mills</v>
      </c>
      <c r="C50" s="9">
        <v>-1</v>
      </c>
    </row>
    <row r="52" spans="1:3" x14ac:dyDescent="0.25">
      <c r="A52" s="180" t="s">
        <v>92</v>
      </c>
      <c r="B52" s="180"/>
      <c r="C52" s="180"/>
    </row>
    <row r="53" spans="1:3" x14ac:dyDescent="0.25">
      <c r="A53" s="9" t="s">
        <v>7</v>
      </c>
      <c r="B53" s="9" t="str">
        <f>TRIM(A53)</f>
        <v>Paper Products</v>
      </c>
      <c r="C53" s="9">
        <v>11</v>
      </c>
    </row>
    <row r="54" spans="1:3" x14ac:dyDescent="0.25">
      <c r="A54" s="9" t="s">
        <v>30</v>
      </c>
      <c r="B54" s="9" t="str">
        <f t="shared" ref="B54:B66" si="4">TRIM(A54)</f>
        <v>Food, Beverage &amp; Tobacco Products</v>
      </c>
      <c r="C54" s="9">
        <v>10</v>
      </c>
    </row>
    <row r="55" spans="1:3" x14ac:dyDescent="0.25">
      <c r="A55" s="9" t="s">
        <v>27</v>
      </c>
      <c r="B55" s="9" t="str">
        <f t="shared" si="4"/>
        <v>Plastics &amp; Rubber Products</v>
      </c>
      <c r="C55" s="9">
        <v>9</v>
      </c>
    </row>
    <row r="56" spans="1:3" x14ac:dyDescent="0.25">
      <c r="A56" s="9" t="s">
        <v>36</v>
      </c>
      <c r="B56" s="9" t="str">
        <f t="shared" si="4"/>
        <v>Chemical Products</v>
      </c>
      <c r="C56" s="9">
        <v>8</v>
      </c>
    </row>
    <row r="57" spans="1:3" x14ac:dyDescent="0.25">
      <c r="A57" s="9" t="s">
        <v>41</v>
      </c>
      <c r="B57" s="9" t="str">
        <f t="shared" si="4"/>
        <v>Printing &amp; Related Support Activities</v>
      </c>
      <c r="C57" s="9">
        <v>7</v>
      </c>
    </row>
    <row r="58" spans="1:3" x14ac:dyDescent="0.25">
      <c r="A58" s="9" t="s">
        <v>26</v>
      </c>
      <c r="B58" s="9" t="str">
        <f t="shared" si="4"/>
        <v>Furniture &amp; Related Products</v>
      </c>
      <c r="C58" s="9">
        <v>6</v>
      </c>
    </row>
    <row r="59" spans="1:3" x14ac:dyDescent="0.25">
      <c r="A59" s="9" t="s">
        <v>31</v>
      </c>
      <c r="B59" s="9" t="str">
        <f t="shared" si="4"/>
        <v>Electrical Equipment, Appliances &amp; Components</v>
      </c>
      <c r="C59" s="9">
        <v>5</v>
      </c>
    </row>
    <row r="60" spans="1:3" x14ac:dyDescent="0.25">
      <c r="A60" s="9" t="s">
        <v>37</v>
      </c>
      <c r="B60" s="9" t="str">
        <f t="shared" si="4"/>
        <v>Fabricated Metal Products</v>
      </c>
      <c r="C60" s="9">
        <v>4</v>
      </c>
    </row>
    <row r="61" spans="1:3" x14ac:dyDescent="0.25">
      <c r="A61" s="9" t="s">
        <v>33</v>
      </c>
      <c r="B61" s="9" t="str">
        <f t="shared" si="4"/>
        <v>Miscellaneous Manufacturing</v>
      </c>
      <c r="C61" s="9">
        <v>3</v>
      </c>
    </row>
    <row r="62" spans="1:3" x14ac:dyDescent="0.25">
      <c r="A62" s="9" t="s">
        <v>35</v>
      </c>
      <c r="B62" s="9" t="str">
        <f t="shared" si="4"/>
        <v>Transportation Equipment</v>
      </c>
      <c r="C62" s="9">
        <v>2</v>
      </c>
    </row>
    <row r="63" spans="1:3" x14ac:dyDescent="0.25">
      <c r="A63" s="9" t="s">
        <v>11</v>
      </c>
      <c r="B63" s="9" t="str">
        <f t="shared" si="4"/>
        <v>Machinery</v>
      </c>
      <c r="C63" s="9">
        <v>1</v>
      </c>
    </row>
    <row r="64" spans="1:3" x14ac:dyDescent="0.25">
      <c r="A64" s="9" t="s">
        <v>17</v>
      </c>
      <c r="B64" s="9" t="str">
        <f t="shared" si="4"/>
        <v>Apparel, Leather &amp; Allied Products</v>
      </c>
      <c r="C64" s="9">
        <v>-3</v>
      </c>
    </row>
    <row r="65" spans="1:3" x14ac:dyDescent="0.25">
      <c r="A65" s="9" t="s">
        <v>40</v>
      </c>
      <c r="B65" s="9" t="str">
        <f t="shared" si="4"/>
        <v>Nonmetallic Mineral Products</v>
      </c>
      <c r="C65" s="9">
        <v>-2</v>
      </c>
    </row>
    <row r="66" spans="1:3" x14ac:dyDescent="0.25">
      <c r="A66" s="9" t="s">
        <v>16</v>
      </c>
      <c r="B66" s="9" t="str">
        <f t="shared" si="4"/>
        <v>Primary Metals</v>
      </c>
      <c r="C66" s="9">
        <v>-1</v>
      </c>
    </row>
    <row r="68" spans="1:3" x14ac:dyDescent="0.25">
      <c r="A68" s="180" t="s">
        <v>94</v>
      </c>
      <c r="B68" s="180"/>
      <c r="C68" s="180"/>
    </row>
    <row r="69" spans="1:3" x14ac:dyDescent="0.25">
      <c r="A69" s="9" t="s">
        <v>15</v>
      </c>
      <c r="B69" s="9" t="str">
        <f>TRIM(A69)</f>
        <v>Plastics &amp; Rubber Products</v>
      </c>
      <c r="C69" s="9">
        <v>-12</v>
      </c>
    </row>
    <row r="70" spans="1:3" x14ac:dyDescent="0.25">
      <c r="A70" s="9" t="s">
        <v>29</v>
      </c>
      <c r="B70" s="9" t="str">
        <f t="shared" ref="B70:B81" si="5">TRIM(A70)</f>
        <v>Primary Metals</v>
      </c>
      <c r="C70" s="9">
        <v>-11</v>
      </c>
    </row>
    <row r="71" spans="1:3" x14ac:dyDescent="0.25">
      <c r="A71" s="9" t="s">
        <v>28</v>
      </c>
      <c r="B71" s="9" t="str">
        <f t="shared" si="5"/>
        <v>Machinery</v>
      </c>
      <c r="C71" s="9">
        <v>-10</v>
      </c>
    </row>
    <row r="72" spans="1:3" x14ac:dyDescent="0.25">
      <c r="A72" s="9" t="s">
        <v>34</v>
      </c>
      <c r="B72" s="9" t="str">
        <f t="shared" si="5"/>
        <v>Computer &amp; Electronic Products</v>
      </c>
      <c r="C72" s="9">
        <v>-9</v>
      </c>
    </row>
    <row r="73" spans="1:3" x14ac:dyDescent="0.25">
      <c r="A73" s="9" t="s">
        <v>32</v>
      </c>
      <c r="B73" s="9" t="str">
        <f t="shared" si="5"/>
        <v>Paper Products</v>
      </c>
      <c r="C73" s="9">
        <v>-8</v>
      </c>
    </row>
    <row r="74" spans="1:3" x14ac:dyDescent="0.25">
      <c r="A74" s="9" t="s">
        <v>26</v>
      </c>
      <c r="B74" s="9" t="str">
        <f t="shared" si="5"/>
        <v>Furniture &amp; Related Products</v>
      </c>
      <c r="C74" s="9">
        <v>-7</v>
      </c>
    </row>
    <row r="75" spans="1:3" x14ac:dyDescent="0.25">
      <c r="A75" s="9" t="s">
        <v>37</v>
      </c>
      <c r="B75" s="9" t="str">
        <f t="shared" si="5"/>
        <v>Fabricated Metal Products</v>
      </c>
      <c r="C75" s="9">
        <v>-6</v>
      </c>
    </row>
    <row r="76" spans="1:3" x14ac:dyDescent="0.25">
      <c r="A76" s="9" t="s">
        <v>38</v>
      </c>
      <c r="B76" s="9" t="str">
        <f t="shared" si="5"/>
        <v>Petroleum &amp; Coal Products</v>
      </c>
      <c r="C76" s="9">
        <v>-5</v>
      </c>
    </row>
    <row r="77" spans="1:3" x14ac:dyDescent="0.25">
      <c r="A77" s="9" t="s">
        <v>40</v>
      </c>
      <c r="B77" s="9" t="str">
        <f t="shared" si="5"/>
        <v>Nonmetallic Mineral Products</v>
      </c>
      <c r="C77" s="9">
        <v>-4</v>
      </c>
    </row>
    <row r="78" spans="1:3" x14ac:dyDescent="0.25">
      <c r="A78" s="9" t="s">
        <v>30</v>
      </c>
      <c r="B78" s="9" t="str">
        <f t="shared" si="5"/>
        <v>Food, Beverage &amp; Tobacco Products</v>
      </c>
      <c r="C78" s="9">
        <v>-3</v>
      </c>
    </row>
    <row r="79" spans="1:3" x14ac:dyDescent="0.25">
      <c r="A79" s="9" t="s">
        <v>36</v>
      </c>
      <c r="B79" s="9" t="str">
        <f t="shared" si="5"/>
        <v>Chemical Products</v>
      </c>
      <c r="C79" s="9">
        <v>-2</v>
      </c>
    </row>
    <row r="80" spans="1:3" x14ac:dyDescent="0.25">
      <c r="A80" s="9" t="s">
        <v>13</v>
      </c>
      <c r="B80" s="9" t="str">
        <f t="shared" si="5"/>
        <v>Electrical Equipment, Appliances &amp; Components</v>
      </c>
      <c r="C80" s="9">
        <v>-1</v>
      </c>
    </row>
    <row r="81" spans="1:3" x14ac:dyDescent="0.25">
      <c r="A81" s="9" t="s">
        <v>1</v>
      </c>
      <c r="B81" s="9" t="str">
        <f t="shared" si="5"/>
        <v>Textile Mills</v>
      </c>
      <c r="C81" s="9">
        <v>1</v>
      </c>
    </row>
    <row r="83" spans="1:3" x14ac:dyDescent="0.25">
      <c r="A83" s="180" t="s">
        <v>95</v>
      </c>
      <c r="B83" s="180"/>
      <c r="C83" s="180"/>
    </row>
    <row r="84" spans="1:3" x14ac:dyDescent="0.25">
      <c r="A84" s="9" t="s">
        <v>13</v>
      </c>
      <c r="B84" s="9" t="str">
        <f>TRIM(A84)</f>
        <v>Electrical Equipment, Appliances &amp; Components</v>
      </c>
      <c r="C84" s="9">
        <v>7</v>
      </c>
    </row>
    <row r="85" spans="1:3" x14ac:dyDescent="0.25">
      <c r="A85" s="9" t="s">
        <v>39</v>
      </c>
      <c r="B85" s="9" t="str">
        <f t="shared" ref="B85:B98" si="6">TRIM(A85)</f>
        <v>Textile Mills</v>
      </c>
      <c r="C85" s="9">
        <v>6</v>
      </c>
    </row>
    <row r="86" spans="1:3" x14ac:dyDescent="0.25">
      <c r="A86" s="9" t="s">
        <v>40</v>
      </c>
      <c r="B86" s="9" t="str">
        <f t="shared" si="6"/>
        <v>Nonmetallic Mineral Products</v>
      </c>
      <c r="C86" s="9">
        <v>5</v>
      </c>
    </row>
    <row r="87" spans="1:3" x14ac:dyDescent="0.25">
      <c r="A87" s="9" t="s">
        <v>34</v>
      </c>
      <c r="B87" s="9" t="str">
        <f t="shared" si="6"/>
        <v>Computer &amp; Electronic Products</v>
      </c>
      <c r="C87" s="9">
        <v>4</v>
      </c>
    </row>
    <row r="88" spans="1:3" x14ac:dyDescent="0.25">
      <c r="A88" s="9" t="s">
        <v>28</v>
      </c>
      <c r="B88" s="9" t="str">
        <f t="shared" si="6"/>
        <v>Machinery</v>
      </c>
      <c r="C88" s="9">
        <v>3</v>
      </c>
    </row>
    <row r="89" spans="1:3" x14ac:dyDescent="0.25">
      <c r="A89" s="9" t="s">
        <v>37</v>
      </c>
      <c r="B89" s="9" t="str">
        <f t="shared" si="6"/>
        <v>Fabricated Metal Products</v>
      </c>
      <c r="C89" s="9">
        <v>2</v>
      </c>
    </row>
    <row r="90" spans="1:3" x14ac:dyDescent="0.25">
      <c r="A90" s="9" t="s">
        <v>3</v>
      </c>
      <c r="B90" s="9" t="str">
        <f t="shared" si="6"/>
        <v>Food, Beverage &amp; Tobacco Products</v>
      </c>
      <c r="C90" s="9">
        <v>1</v>
      </c>
    </row>
    <row r="91" spans="1:3" x14ac:dyDescent="0.25">
      <c r="A91" s="9" t="s">
        <v>17</v>
      </c>
      <c r="B91" s="9" t="str">
        <f t="shared" si="6"/>
        <v>Apparel, Leather &amp; Allied Products</v>
      </c>
      <c r="C91" s="9">
        <v>-8</v>
      </c>
    </row>
    <row r="92" spans="1:3" x14ac:dyDescent="0.25">
      <c r="A92" s="9" t="s">
        <v>38</v>
      </c>
      <c r="B92" s="9" t="str">
        <f t="shared" si="6"/>
        <v>Petroleum &amp; Coal Products</v>
      </c>
      <c r="C92" s="9">
        <v>-7</v>
      </c>
    </row>
    <row r="93" spans="1:3" x14ac:dyDescent="0.25">
      <c r="A93" s="9" t="s">
        <v>29</v>
      </c>
      <c r="B93" s="9" t="str">
        <f t="shared" si="6"/>
        <v>Primary Metals</v>
      </c>
      <c r="C93" s="9">
        <v>-6</v>
      </c>
    </row>
    <row r="94" spans="1:3" x14ac:dyDescent="0.25">
      <c r="A94" s="9" t="s">
        <v>26</v>
      </c>
      <c r="B94" s="9" t="str">
        <f t="shared" si="6"/>
        <v>Furniture &amp; Related Products</v>
      </c>
      <c r="C94" s="9">
        <v>-5</v>
      </c>
    </row>
    <row r="95" spans="1:3" x14ac:dyDescent="0.25">
      <c r="A95" s="9" t="s">
        <v>35</v>
      </c>
      <c r="B95" s="9" t="str">
        <f t="shared" si="6"/>
        <v>Transportation Equipment</v>
      </c>
      <c r="C95" s="9">
        <v>-4</v>
      </c>
    </row>
    <row r="96" spans="1:3" x14ac:dyDescent="0.25">
      <c r="A96" s="9" t="s">
        <v>32</v>
      </c>
      <c r="B96" s="9" t="str">
        <f t="shared" si="6"/>
        <v>Paper Products</v>
      </c>
      <c r="C96" s="9">
        <v>-3</v>
      </c>
    </row>
    <row r="97" spans="1:3" x14ac:dyDescent="0.25">
      <c r="A97" s="9" t="s">
        <v>36</v>
      </c>
      <c r="B97" s="9" t="str">
        <f t="shared" si="6"/>
        <v>Chemical Products</v>
      </c>
      <c r="C97" s="9">
        <v>-2</v>
      </c>
    </row>
    <row r="98" spans="1:3" x14ac:dyDescent="0.25">
      <c r="A98" s="9" t="s">
        <v>15</v>
      </c>
      <c r="B98" s="9" t="str">
        <f t="shared" si="6"/>
        <v>Plastics &amp; Rubber Products</v>
      </c>
      <c r="C98" s="9">
        <v>-1</v>
      </c>
    </row>
  </sheetData>
  <mergeCells count="7">
    <mergeCell ref="A68:C68"/>
    <mergeCell ref="A83:C83"/>
    <mergeCell ref="A1:C1"/>
    <mergeCell ref="E1:F1"/>
    <mergeCell ref="A18:C18"/>
    <mergeCell ref="A35:C35"/>
    <mergeCell ref="A52:C5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99"/>
  <sheetViews>
    <sheetView workbookViewId="0">
      <selection activeCell="E2" sqref="E2:E19"/>
    </sheetView>
  </sheetViews>
  <sheetFormatPr defaultRowHeight="15" x14ac:dyDescent="0.25"/>
  <cols>
    <col min="1" max="1" width="45" bestFit="1" customWidth="1"/>
    <col min="2" max="2" width="44.5703125" bestFit="1" customWidth="1"/>
    <col min="5" max="5" width="44.5703125" bestFit="1" customWidth="1"/>
    <col min="6" max="6" width="108.5703125" bestFit="1" customWidth="1"/>
  </cols>
  <sheetData>
    <row r="1" spans="1:8" x14ac:dyDescent="0.25">
      <c r="A1" s="180" t="s">
        <v>89</v>
      </c>
      <c r="B1" s="180"/>
      <c r="C1" s="180"/>
      <c r="E1" s="180" t="s">
        <v>134</v>
      </c>
      <c r="F1" s="180"/>
    </row>
    <row r="2" spans="1:8" x14ac:dyDescent="0.25">
      <c r="A2" s="9" t="s">
        <v>1</v>
      </c>
      <c r="B2" s="9" t="str">
        <f>TRIM(A2)</f>
        <v>Textile Mills</v>
      </c>
      <c r="C2" s="9">
        <v>14</v>
      </c>
      <c r="E2" s="9" t="s">
        <v>1</v>
      </c>
      <c r="F2" s="9" t="str">
        <f>VLOOKUP("*"&amp;E2,$H$2:$H$11,1,0)</f>
        <v>"Busy production month for August." Textile Mills</v>
      </c>
      <c r="H2" t="s">
        <v>264</v>
      </c>
    </row>
    <row r="3" spans="1:8" x14ac:dyDescent="0.25">
      <c r="A3" s="9" t="s">
        <v>38</v>
      </c>
      <c r="B3" s="9" t="str">
        <f t="shared" ref="B3:B15" si="0">TRIM(A3)</f>
        <v>Petroleum &amp; Coal Products</v>
      </c>
      <c r="C3" s="9">
        <v>13</v>
      </c>
      <c r="E3" s="9" t="s">
        <v>2</v>
      </c>
      <c r="F3" s="9" t="str">
        <f t="shared" ref="F3:F15" si="1">VLOOKUP("*"&amp;E3,$H$2:$H$11,1,0)</f>
        <v>"Overall optimism about the market, both for 2017 and 2018." Miscellaneous Manufacturing</v>
      </c>
      <c r="H3" t="s">
        <v>265</v>
      </c>
    </row>
    <row r="4" spans="1:8" x14ac:dyDescent="0.25">
      <c r="A4" s="9" t="s">
        <v>28</v>
      </c>
      <c r="B4" s="9" t="str">
        <f t="shared" si="0"/>
        <v>Machinery</v>
      </c>
      <c r="C4" s="9">
        <v>12</v>
      </c>
      <c r="E4" s="9" t="s">
        <v>3</v>
      </c>
      <c r="F4" s="9" t="str">
        <f t="shared" si="1"/>
        <v>"Order board is very strong right now." Food, Beverage &amp; Tobacco Products</v>
      </c>
      <c r="H4" t="s">
        <v>266</v>
      </c>
    </row>
    <row r="5" spans="1:8" x14ac:dyDescent="0.25">
      <c r="A5" s="9" t="s">
        <v>35</v>
      </c>
      <c r="B5" s="9" t="str">
        <f t="shared" si="0"/>
        <v>Transportation Equipment</v>
      </c>
      <c r="C5" s="9">
        <v>11</v>
      </c>
      <c r="E5" s="9" t="s">
        <v>4</v>
      </c>
      <c r="F5" s="9"/>
      <c r="H5" t="s">
        <v>267</v>
      </c>
    </row>
    <row r="6" spans="1:8" x14ac:dyDescent="0.25">
      <c r="A6" s="9" t="s">
        <v>37</v>
      </c>
      <c r="B6" s="9" t="str">
        <f t="shared" si="0"/>
        <v>Fabricated Metal Products</v>
      </c>
      <c r="C6" s="9">
        <v>10</v>
      </c>
      <c r="E6" s="9" t="s">
        <v>5</v>
      </c>
      <c r="F6" s="9" t="str">
        <f t="shared" si="1"/>
        <v>"Overall very steady; starting to pick up as expected." Computer &amp; Electronic Products</v>
      </c>
      <c r="H6" t="s">
        <v>268</v>
      </c>
    </row>
    <row r="7" spans="1:8" x14ac:dyDescent="0.25">
      <c r="A7" s="9" t="s">
        <v>34</v>
      </c>
      <c r="B7" s="9" t="str">
        <f t="shared" si="0"/>
        <v>Computer &amp; Electronic Products</v>
      </c>
      <c r="C7" s="9">
        <v>9</v>
      </c>
      <c r="E7" s="9" t="s">
        <v>6</v>
      </c>
      <c r="F7" s="9" t="str">
        <f t="shared" si="1"/>
        <v>"Business is steady and strong." Furniture &amp; Related Products</v>
      </c>
      <c r="H7" t="s">
        <v>269</v>
      </c>
    </row>
    <row r="8" spans="1:8" x14ac:dyDescent="0.25">
      <c r="A8" s="9" t="s">
        <v>32</v>
      </c>
      <c r="B8" s="9" t="str">
        <f t="shared" si="0"/>
        <v>Paper Products</v>
      </c>
      <c r="C8" s="9">
        <v>8</v>
      </c>
      <c r="E8" s="9" t="s">
        <v>7</v>
      </c>
      <c r="F8" s="9" t="str">
        <f t="shared" si="1"/>
        <v>"Business has strengthened over the summer, beyond [the] same period last year." Paper Products</v>
      </c>
      <c r="H8" t="s">
        <v>270</v>
      </c>
    </row>
    <row r="9" spans="1:8" x14ac:dyDescent="0.25">
      <c r="A9" s="9" t="s">
        <v>31</v>
      </c>
      <c r="B9" s="9" t="str">
        <f t="shared" si="0"/>
        <v>Electrical Equipment, Appliances &amp; Components</v>
      </c>
      <c r="C9" s="9">
        <v>7</v>
      </c>
      <c r="E9" s="9" t="s">
        <v>8</v>
      </c>
      <c r="F9" s="9"/>
      <c r="H9" t="s">
        <v>271</v>
      </c>
    </row>
    <row r="10" spans="1:8" x14ac:dyDescent="0.25">
      <c r="A10" s="9" t="s">
        <v>33</v>
      </c>
      <c r="B10" s="9" t="str">
        <f t="shared" si="0"/>
        <v>Miscellaneous Manufacturing</v>
      </c>
      <c r="C10" s="9">
        <v>6</v>
      </c>
      <c r="E10" s="9" t="s">
        <v>9</v>
      </c>
      <c r="F10" s="9"/>
      <c r="H10" t="s">
        <v>272</v>
      </c>
    </row>
    <row r="11" spans="1:8" x14ac:dyDescent="0.25">
      <c r="A11" s="9" t="s">
        <v>36</v>
      </c>
      <c r="B11" s="9" t="str">
        <f t="shared" si="0"/>
        <v>Chemical Products</v>
      </c>
      <c r="C11" s="9">
        <v>5</v>
      </c>
      <c r="E11" s="9" t="s">
        <v>10</v>
      </c>
      <c r="F11" s="9" t="str">
        <f t="shared" si="1"/>
        <v>"Steady demand across businesses." Chemical Products</v>
      </c>
      <c r="H11" t="s">
        <v>273</v>
      </c>
    </row>
    <row r="12" spans="1:8" x14ac:dyDescent="0.25">
      <c r="A12" s="9" t="s">
        <v>40</v>
      </c>
      <c r="B12" s="9" t="str">
        <f t="shared" si="0"/>
        <v>Nonmetallic Mineral Products</v>
      </c>
      <c r="C12" s="9">
        <v>4</v>
      </c>
      <c r="E12" s="9" t="s">
        <v>11</v>
      </c>
      <c r="F12" s="9" t="str">
        <f t="shared" si="1"/>
        <v>"Demand for light construction equipment continues strong; usually at this time of year, demand slackens." Machinery</v>
      </c>
    </row>
    <row r="13" spans="1:8" x14ac:dyDescent="0.25">
      <c r="A13" s="9" t="s">
        <v>27</v>
      </c>
      <c r="B13" s="9" t="str">
        <f t="shared" si="0"/>
        <v>Plastics &amp; Rubber Products</v>
      </c>
      <c r="C13" s="9">
        <v>3</v>
      </c>
      <c r="E13" s="9" t="s">
        <v>12</v>
      </c>
      <c r="F13" s="9"/>
    </row>
    <row r="14" spans="1:8" x14ac:dyDescent="0.25">
      <c r="A14" s="9" t="s">
        <v>41</v>
      </c>
      <c r="B14" s="9" t="str">
        <f t="shared" si="0"/>
        <v>Printing &amp; Related Support Activities</v>
      </c>
      <c r="C14" s="9">
        <v>2</v>
      </c>
      <c r="E14" s="9" t="s">
        <v>13</v>
      </c>
      <c r="F14" s="9" t="str">
        <f t="shared" si="1"/>
        <v>"Slightly higher order intake." Electrical Equipment, Appliances &amp; Components</v>
      </c>
    </row>
    <row r="15" spans="1:8" x14ac:dyDescent="0.25">
      <c r="A15" s="9" t="s">
        <v>3</v>
      </c>
      <c r="B15" s="9" t="str">
        <f t="shared" si="0"/>
        <v>Food, Beverage &amp; Tobacco Products</v>
      </c>
      <c r="C15" s="9">
        <v>1</v>
      </c>
      <c r="E15" s="9" t="s">
        <v>14</v>
      </c>
      <c r="F15" s="9" t="str">
        <f t="shared" si="1"/>
        <v>"Sales remain strong month-to-month." Transportation Equipment</v>
      </c>
    </row>
    <row r="16" spans="1:8" x14ac:dyDescent="0.25">
      <c r="E16" s="9" t="s">
        <v>15</v>
      </c>
      <c r="F16" s="9"/>
    </row>
    <row r="17" spans="1:6" x14ac:dyDescent="0.25">
      <c r="A17" s="180" t="s">
        <v>52</v>
      </c>
      <c r="B17" s="180"/>
      <c r="C17" s="180"/>
      <c r="E17" s="9" t="s">
        <v>16</v>
      </c>
      <c r="F17" s="9"/>
    </row>
    <row r="18" spans="1:6" x14ac:dyDescent="0.25">
      <c r="A18" s="9" t="s">
        <v>1</v>
      </c>
      <c r="B18" s="9" t="str">
        <f>TRIM(A18)</f>
        <v>Textile Mills</v>
      </c>
      <c r="C18" s="9">
        <v>12</v>
      </c>
      <c r="E18" s="9" t="s">
        <v>17</v>
      </c>
      <c r="F18" s="9"/>
    </row>
    <row r="19" spans="1:6" x14ac:dyDescent="0.25">
      <c r="A19" s="9" t="s">
        <v>38</v>
      </c>
      <c r="B19" s="9" t="str">
        <f t="shared" ref="B19:B33" si="2">TRIM(A19)</f>
        <v>Petroleum &amp; Coal Products</v>
      </c>
      <c r="C19" s="9">
        <v>11</v>
      </c>
      <c r="E19" s="9" t="s">
        <v>18</v>
      </c>
      <c r="F19" s="9"/>
    </row>
    <row r="20" spans="1:6" x14ac:dyDescent="0.25">
      <c r="A20" s="9" t="s">
        <v>32</v>
      </c>
      <c r="B20" s="9" t="str">
        <f t="shared" si="2"/>
        <v>Paper Products</v>
      </c>
      <c r="C20" s="9">
        <v>10</v>
      </c>
    </row>
    <row r="21" spans="1:6" x14ac:dyDescent="0.25">
      <c r="A21" s="9" t="s">
        <v>35</v>
      </c>
      <c r="B21" s="9" t="str">
        <f t="shared" si="2"/>
        <v>Transportation Equipment</v>
      </c>
      <c r="C21" s="9">
        <v>9</v>
      </c>
    </row>
    <row r="22" spans="1:6" x14ac:dyDescent="0.25">
      <c r="A22" s="9" t="s">
        <v>33</v>
      </c>
      <c r="B22" s="9" t="str">
        <f t="shared" si="2"/>
        <v>Miscellaneous Manufacturing</v>
      </c>
      <c r="C22" s="9">
        <v>8</v>
      </c>
    </row>
    <row r="23" spans="1:6" x14ac:dyDescent="0.25">
      <c r="A23" s="9" t="s">
        <v>31</v>
      </c>
      <c r="B23" s="9" t="str">
        <f t="shared" si="2"/>
        <v>Electrical Equipment, Appliances &amp; Components</v>
      </c>
      <c r="C23" s="9">
        <v>7</v>
      </c>
    </row>
    <row r="24" spans="1:6" x14ac:dyDescent="0.25">
      <c r="A24" s="9" t="s">
        <v>41</v>
      </c>
      <c r="B24" s="9" t="str">
        <f t="shared" si="2"/>
        <v>Printing &amp; Related Support Activities</v>
      </c>
      <c r="C24" s="9">
        <v>6</v>
      </c>
    </row>
    <row r="25" spans="1:6" x14ac:dyDescent="0.25">
      <c r="A25" s="9" t="s">
        <v>34</v>
      </c>
      <c r="B25" s="9" t="str">
        <f t="shared" si="2"/>
        <v>Computer &amp; Electronic Products</v>
      </c>
      <c r="C25" s="9">
        <v>5</v>
      </c>
    </row>
    <row r="26" spans="1:6" x14ac:dyDescent="0.25">
      <c r="A26" s="9" t="s">
        <v>28</v>
      </c>
      <c r="B26" s="9" t="str">
        <f t="shared" si="2"/>
        <v>Machinery</v>
      </c>
      <c r="C26" s="9">
        <v>4</v>
      </c>
    </row>
    <row r="27" spans="1:6" x14ac:dyDescent="0.25">
      <c r="A27" s="9" t="s">
        <v>36</v>
      </c>
      <c r="B27" s="9" t="str">
        <f t="shared" si="2"/>
        <v>Chemical Products</v>
      </c>
      <c r="C27" s="9">
        <v>3</v>
      </c>
    </row>
    <row r="28" spans="1:6" x14ac:dyDescent="0.25">
      <c r="A28" s="9" t="s">
        <v>37</v>
      </c>
      <c r="B28" s="9" t="str">
        <f t="shared" si="2"/>
        <v>Fabricated Metal Products</v>
      </c>
      <c r="C28" s="9">
        <v>2</v>
      </c>
    </row>
    <row r="29" spans="1:6" x14ac:dyDescent="0.25">
      <c r="A29" s="9" t="s">
        <v>15</v>
      </c>
      <c r="B29" s="9" t="str">
        <f t="shared" si="2"/>
        <v>Plastics &amp; Rubber Products</v>
      </c>
      <c r="C29" s="9">
        <v>1</v>
      </c>
    </row>
    <row r="30" spans="1:6" x14ac:dyDescent="0.25">
      <c r="A30" s="9" t="s">
        <v>96</v>
      </c>
      <c r="B30" s="9" t="str">
        <f t="shared" si="2"/>
        <v> Apparel, Leather &amp; Allied Products</v>
      </c>
      <c r="C30" s="9">
        <v>-4</v>
      </c>
    </row>
    <row r="31" spans="1:6" x14ac:dyDescent="0.25">
      <c r="A31" s="9" t="s">
        <v>26</v>
      </c>
      <c r="B31" s="9" t="str">
        <f t="shared" si="2"/>
        <v>Furniture &amp; Related Products</v>
      </c>
      <c r="C31" s="9">
        <v>-3</v>
      </c>
    </row>
    <row r="32" spans="1:6" x14ac:dyDescent="0.25">
      <c r="A32" s="9" t="s">
        <v>29</v>
      </c>
      <c r="B32" s="9" t="str">
        <f t="shared" si="2"/>
        <v>Primary Metals</v>
      </c>
      <c r="C32" s="9">
        <v>-2</v>
      </c>
    </row>
    <row r="33" spans="1:3" x14ac:dyDescent="0.25">
      <c r="A33" s="9" t="s">
        <v>3</v>
      </c>
      <c r="B33" s="9" t="str">
        <f t="shared" si="2"/>
        <v>Food, Beverage &amp; Tobacco Products</v>
      </c>
      <c r="C33" s="9">
        <v>-1</v>
      </c>
    </row>
    <row r="35" spans="1:3" x14ac:dyDescent="0.25">
      <c r="A35" s="180" t="s">
        <v>91</v>
      </c>
      <c r="B35" s="180"/>
      <c r="C35" s="180"/>
    </row>
    <row r="36" spans="1:3" x14ac:dyDescent="0.25">
      <c r="A36" s="9" t="s">
        <v>1</v>
      </c>
      <c r="B36" s="9" t="str">
        <f>TRIM(A36)</f>
        <v>Textile Mills</v>
      </c>
      <c r="C36" s="9">
        <v>11</v>
      </c>
    </row>
    <row r="37" spans="1:3" x14ac:dyDescent="0.25">
      <c r="A37" s="9" t="s">
        <v>38</v>
      </c>
      <c r="B37" s="9" t="str">
        <f t="shared" ref="B37:B50" si="3">TRIM(A37)</f>
        <v>Petroleum &amp; Coal Products</v>
      </c>
      <c r="C37" s="9">
        <v>10</v>
      </c>
    </row>
    <row r="38" spans="1:3" x14ac:dyDescent="0.25">
      <c r="A38" s="9" t="s">
        <v>35</v>
      </c>
      <c r="B38" s="9" t="str">
        <f t="shared" si="3"/>
        <v>Transportation Equipment</v>
      </c>
      <c r="C38" s="9">
        <v>9</v>
      </c>
    </row>
    <row r="39" spans="1:3" x14ac:dyDescent="0.25">
      <c r="A39" s="9" t="s">
        <v>34</v>
      </c>
      <c r="B39" s="9" t="str">
        <f t="shared" si="3"/>
        <v>Computer &amp; Electronic Products</v>
      </c>
      <c r="C39" s="9">
        <v>8</v>
      </c>
    </row>
    <row r="40" spans="1:3" x14ac:dyDescent="0.25">
      <c r="A40" s="9" t="s">
        <v>41</v>
      </c>
      <c r="B40" s="9" t="str">
        <f t="shared" si="3"/>
        <v>Printing &amp; Related Support Activities</v>
      </c>
      <c r="C40" s="9">
        <v>7</v>
      </c>
    </row>
    <row r="41" spans="1:3" x14ac:dyDescent="0.25">
      <c r="A41" s="9" t="s">
        <v>37</v>
      </c>
      <c r="B41" s="9" t="str">
        <f t="shared" si="3"/>
        <v>Fabricated Metal Products</v>
      </c>
      <c r="C41" s="9">
        <v>6</v>
      </c>
    </row>
    <row r="42" spans="1:3" x14ac:dyDescent="0.25">
      <c r="A42" s="9" t="s">
        <v>28</v>
      </c>
      <c r="B42" s="9" t="str">
        <f t="shared" si="3"/>
        <v>Machinery</v>
      </c>
      <c r="C42" s="9">
        <v>5</v>
      </c>
    </row>
    <row r="43" spans="1:3" x14ac:dyDescent="0.25">
      <c r="A43" s="9" t="s">
        <v>33</v>
      </c>
      <c r="B43" s="9" t="str">
        <f t="shared" si="3"/>
        <v>Miscellaneous Manufacturing</v>
      </c>
      <c r="C43" s="9">
        <v>4</v>
      </c>
    </row>
    <row r="44" spans="1:3" x14ac:dyDescent="0.25">
      <c r="A44" s="9" t="s">
        <v>32</v>
      </c>
      <c r="B44" s="9" t="str">
        <f t="shared" si="3"/>
        <v>Paper Products</v>
      </c>
      <c r="C44" s="9">
        <v>3</v>
      </c>
    </row>
    <row r="45" spans="1:3" x14ac:dyDescent="0.25">
      <c r="A45" s="9" t="s">
        <v>36</v>
      </c>
      <c r="B45" s="9" t="str">
        <f t="shared" si="3"/>
        <v>Chemical Products</v>
      </c>
      <c r="C45" s="9">
        <v>2</v>
      </c>
    </row>
    <row r="46" spans="1:3" x14ac:dyDescent="0.25">
      <c r="A46" s="9" t="s">
        <v>3</v>
      </c>
      <c r="B46" s="9" t="str">
        <f t="shared" si="3"/>
        <v>Food, Beverage &amp; Tobacco Products</v>
      </c>
      <c r="C46" s="9">
        <v>1</v>
      </c>
    </row>
    <row r="47" spans="1:3" x14ac:dyDescent="0.25">
      <c r="A47" s="9" t="s">
        <v>17</v>
      </c>
      <c r="B47" s="9" t="str">
        <f t="shared" si="3"/>
        <v>Apparel, Leather &amp; Allied Products</v>
      </c>
      <c r="C47" s="9">
        <v>-4</v>
      </c>
    </row>
    <row r="48" spans="1:3" x14ac:dyDescent="0.25">
      <c r="A48" s="9" t="s">
        <v>29</v>
      </c>
      <c r="B48" s="9" t="str">
        <f t="shared" si="3"/>
        <v>Primary Metals</v>
      </c>
      <c r="C48" s="9">
        <v>-3</v>
      </c>
    </row>
    <row r="49" spans="1:3" x14ac:dyDescent="0.25">
      <c r="A49" s="9" t="s">
        <v>27</v>
      </c>
      <c r="B49" s="9" t="str">
        <f t="shared" si="3"/>
        <v>Plastics &amp; Rubber Products</v>
      </c>
      <c r="C49" s="9">
        <v>-2</v>
      </c>
    </row>
    <row r="50" spans="1:3" x14ac:dyDescent="0.25">
      <c r="A50" s="9" t="s">
        <v>13</v>
      </c>
      <c r="B50" s="9" t="str">
        <f t="shared" si="3"/>
        <v>Electrical Equipment, Appliances &amp; Components</v>
      </c>
      <c r="C50" s="9">
        <v>-1</v>
      </c>
    </row>
    <row r="52" spans="1:3" x14ac:dyDescent="0.25">
      <c r="A52" s="180" t="s">
        <v>92</v>
      </c>
      <c r="B52" s="180"/>
      <c r="C52" s="180"/>
    </row>
    <row r="53" spans="1:3" x14ac:dyDescent="0.25">
      <c r="A53" s="9" t="s">
        <v>1</v>
      </c>
      <c r="B53" s="9" t="str">
        <f>TRIM(A53)</f>
        <v>Textile Mills</v>
      </c>
      <c r="C53" s="9">
        <v>13</v>
      </c>
    </row>
    <row r="54" spans="1:3" x14ac:dyDescent="0.25">
      <c r="A54" s="9" t="s">
        <v>28</v>
      </c>
      <c r="B54" s="9" t="str">
        <f t="shared" ref="B54:B67" si="4">TRIM(A54)</f>
        <v>Machinery</v>
      </c>
      <c r="C54" s="9">
        <v>12</v>
      </c>
    </row>
    <row r="55" spans="1:3" x14ac:dyDescent="0.25">
      <c r="A55" s="9" t="s">
        <v>30</v>
      </c>
      <c r="B55" s="9" t="str">
        <f t="shared" si="4"/>
        <v>Food, Beverage &amp; Tobacco Products</v>
      </c>
      <c r="C55" s="9">
        <v>11</v>
      </c>
    </row>
    <row r="56" spans="1:3" x14ac:dyDescent="0.25">
      <c r="A56" s="9" t="s">
        <v>32</v>
      </c>
      <c r="B56" s="9" t="str">
        <f t="shared" si="4"/>
        <v>Paper Products</v>
      </c>
      <c r="C56" s="9">
        <v>10</v>
      </c>
    </row>
    <row r="57" spans="1:3" x14ac:dyDescent="0.25">
      <c r="A57" s="9" t="s">
        <v>31</v>
      </c>
      <c r="B57" s="9" t="str">
        <f t="shared" si="4"/>
        <v>Electrical Equipment, Appliances &amp; Components</v>
      </c>
      <c r="C57" s="9">
        <v>9</v>
      </c>
    </row>
    <row r="58" spans="1:3" x14ac:dyDescent="0.25">
      <c r="A58" s="9" t="s">
        <v>41</v>
      </c>
      <c r="B58" s="9" t="str">
        <f t="shared" si="4"/>
        <v>Printing &amp; Related Support Activities</v>
      </c>
      <c r="C58" s="9">
        <v>8</v>
      </c>
    </row>
    <row r="59" spans="1:3" x14ac:dyDescent="0.25">
      <c r="A59" s="9" t="s">
        <v>35</v>
      </c>
      <c r="B59" s="9" t="str">
        <f t="shared" si="4"/>
        <v>Transportation Equipment</v>
      </c>
      <c r="C59" s="9">
        <v>7</v>
      </c>
    </row>
    <row r="60" spans="1:3" x14ac:dyDescent="0.25">
      <c r="A60" s="9" t="s">
        <v>27</v>
      </c>
      <c r="B60" s="9" t="str">
        <f t="shared" si="4"/>
        <v>Plastics &amp; Rubber Products</v>
      </c>
      <c r="C60" s="9">
        <v>6</v>
      </c>
    </row>
    <row r="61" spans="1:3" x14ac:dyDescent="0.25">
      <c r="A61" s="9" t="s">
        <v>36</v>
      </c>
      <c r="B61" s="9" t="str">
        <f t="shared" si="4"/>
        <v>Chemical Products</v>
      </c>
      <c r="C61" s="9">
        <v>5</v>
      </c>
    </row>
    <row r="62" spans="1:3" x14ac:dyDescent="0.25">
      <c r="A62" s="9" t="s">
        <v>40</v>
      </c>
      <c r="B62" s="9" t="str">
        <f t="shared" si="4"/>
        <v>Nonmetallic Mineral Products</v>
      </c>
      <c r="C62" s="9">
        <v>4</v>
      </c>
    </row>
    <row r="63" spans="1:3" x14ac:dyDescent="0.25">
      <c r="A63" s="9" t="s">
        <v>38</v>
      </c>
      <c r="B63" s="9" t="str">
        <f t="shared" si="4"/>
        <v>Petroleum &amp; Coal Products</v>
      </c>
      <c r="C63" s="9">
        <v>3</v>
      </c>
    </row>
    <row r="64" spans="1:3" x14ac:dyDescent="0.25">
      <c r="A64" s="9" t="s">
        <v>37</v>
      </c>
      <c r="B64" s="9" t="str">
        <f t="shared" si="4"/>
        <v>Fabricated Metal Products</v>
      </c>
      <c r="C64" s="9">
        <v>2</v>
      </c>
    </row>
    <row r="65" spans="1:3" x14ac:dyDescent="0.25">
      <c r="A65" s="9" t="s">
        <v>5</v>
      </c>
      <c r="B65" s="9" t="str">
        <f t="shared" si="4"/>
        <v>Computer &amp; Electronic Products</v>
      </c>
      <c r="C65" s="9">
        <v>1</v>
      </c>
    </row>
    <row r="66" spans="1:3" x14ac:dyDescent="0.25">
      <c r="A66" s="9" t="s">
        <v>17</v>
      </c>
      <c r="B66" s="9" t="str">
        <f t="shared" si="4"/>
        <v>Apparel, Leather &amp; Allied Products</v>
      </c>
      <c r="C66" s="9">
        <v>-2</v>
      </c>
    </row>
    <row r="67" spans="1:3" x14ac:dyDescent="0.25">
      <c r="A67" s="9" t="s">
        <v>16</v>
      </c>
      <c r="B67" s="9" t="str">
        <f t="shared" si="4"/>
        <v>Primary Metals</v>
      </c>
      <c r="C67" s="9">
        <v>-1</v>
      </c>
    </row>
    <row r="69" spans="1:3" x14ac:dyDescent="0.25">
      <c r="A69" s="180" t="s">
        <v>94</v>
      </c>
      <c r="B69" s="180"/>
      <c r="C69" s="180"/>
    </row>
    <row r="70" spans="1:3" x14ac:dyDescent="0.25">
      <c r="A70" s="9" t="s">
        <v>12</v>
      </c>
      <c r="B70" s="9" t="str">
        <f>TRIM(A70)</f>
        <v>Fabricated Metal Products</v>
      </c>
      <c r="C70" s="9">
        <v>-11</v>
      </c>
    </row>
    <row r="71" spans="1:3" x14ac:dyDescent="0.25">
      <c r="A71" s="9" t="s">
        <v>27</v>
      </c>
      <c r="B71" s="9" t="str">
        <f t="shared" ref="B71:B81" si="5">TRIM(A71)</f>
        <v>Plastics &amp; Rubber Products</v>
      </c>
      <c r="C71" s="9">
        <v>-10</v>
      </c>
    </row>
    <row r="72" spans="1:3" x14ac:dyDescent="0.25">
      <c r="A72" s="9" t="s">
        <v>28</v>
      </c>
      <c r="B72" s="9" t="str">
        <f t="shared" si="5"/>
        <v>Machinery</v>
      </c>
      <c r="C72" s="9">
        <v>-9</v>
      </c>
    </row>
    <row r="73" spans="1:3" x14ac:dyDescent="0.25">
      <c r="A73" s="9" t="s">
        <v>32</v>
      </c>
      <c r="B73" s="9" t="str">
        <f t="shared" si="5"/>
        <v>Paper Products</v>
      </c>
      <c r="C73" s="9">
        <v>-8</v>
      </c>
    </row>
    <row r="74" spans="1:3" x14ac:dyDescent="0.25">
      <c r="A74" s="9" t="s">
        <v>38</v>
      </c>
      <c r="B74" s="9" t="str">
        <f t="shared" si="5"/>
        <v>Petroleum &amp; Coal Products</v>
      </c>
      <c r="C74" s="9">
        <v>-7</v>
      </c>
    </row>
    <row r="75" spans="1:3" x14ac:dyDescent="0.25">
      <c r="A75" s="9" t="s">
        <v>40</v>
      </c>
      <c r="B75" s="9" t="str">
        <f t="shared" si="5"/>
        <v>Nonmetallic Mineral Products</v>
      </c>
      <c r="C75" s="9">
        <v>-6</v>
      </c>
    </row>
    <row r="76" spans="1:3" x14ac:dyDescent="0.25">
      <c r="A76" s="9" t="s">
        <v>34</v>
      </c>
      <c r="B76" s="9" t="str">
        <f t="shared" si="5"/>
        <v>Computer &amp; Electronic Products</v>
      </c>
      <c r="C76" s="9">
        <v>-5</v>
      </c>
    </row>
    <row r="77" spans="1:3" x14ac:dyDescent="0.25">
      <c r="A77" s="9" t="s">
        <v>30</v>
      </c>
      <c r="B77" s="9" t="str">
        <f t="shared" si="5"/>
        <v>Food, Beverage &amp; Tobacco Products</v>
      </c>
      <c r="C77" s="9">
        <v>-4</v>
      </c>
    </row>
    <row r="78" spans="1:3" x14ac:dyDescent="0.25">
      <c r="A78" s="9" t="s">
        <v>29</v>
      </c>
      <c r="B78" s="9" t="str">
        <f t="shared" si="5"/>
        <v>Primary Metals</v>
      </c>
      <c r="C78" s="9">
        <v>-3</v>
      </c>
    </row>
    <row r="79" spans="1:3" x14ac:dyDescent="0.25">
      <c r="A79" s="9" t="s">
        <v>36</v>
      </c>
      <c r="B79" s="9" t="str">
        <f t="shared" si="5"/>
        <v>Chemical Products</v>
      </c>
      <c r="C79" s="9">
        <v>-2</v>
      </c>
    </row>
    <row r="80" spans="1:3" x14ac:dyDescent="0.25">
      <c r="A80" s="9" t="s">
        <v>79</v>
      </c>
      <c r="B80" s="9" t="str">
        <f t="shared" si="5"/>
        <v>Transportation Equipment</v>
      </c>
      <c r="C80" s="9">
        <v>-1</v>
      </c>
    </row>
    <row r="81" spans="1:3" x14ac:dyDescent="0.25">
      <c r="A81" s="9" t="s">
        <v>2</v>
      </c>
      <c r="B81" s="9" t="str">
        <f t="shared" si="5"/>
        <v>Miscellaneous Manufacturing</v>
      </c>
      <c r="C81" s="9">
        <v>1</v>
      </c>
    </row>
    <row r="83" spans="1:3" x14ac:dyDescent="0.25">
      <c r="A83" s="180" t="s">
        <v>166</v>
      </c>
      <c r="B83" s="180"/>
      <c r="C83" s="180"/>
    </row>
    <row r="84" spans="1:3" x14ac:dyDescent="0.25">
      <c r="A84" s="9" t="s">
        <v>13</v>
      </c>
      <c r="B84" s="9" t="str">
        <f>TRIM(A84)</f>
        <v>Electrical Equipment, Appliances &amp; Components</v>
      </c>
      <c r="C84" s="9">
        <v>11</v>
      </c>
    </row>
    <row r="85" spans="1:3" x14ac:dyDescent="0.25">
      <c r="A85" s="9" t="s">
        <v>33</v>
      </c>
      <c r="B85" s="9" t="str">
        <f t="shared" ref="B85:B99" si="6">TRIM(A85)</f>
        <v>Miscellaneous Manufacturing</v>
      </c>
      <c r="C85" s="9">
        <v>10</v>
      </c>
    </row>
    <row r="86" spans="1:3" x14ac:dyDescent="0.25">
      <c r="A86" s="9" t="s">
        <v>38</v>
      </c>
      <c r="B86" s="9" t="str">
        <f t="shared" si="6"/>
        <v>Petroleum &amp; Coal Products</v>
      </c>
      <c r="C86" s="9">
        <v>9</v>
      </c>
    </row>
    <row r="87" spans="1:3" x14ac:dyDescent="0.25">
      <c r="A87" s="9" t="s">
        <v>40</v>
      </c>
      <c r="B87" s="9" t="str">
        <f t="shared" si="6"/>
        <v>Nonmetallic Mineral Products</v>
      </c>
      <c r="C87" s="9">
        <v>8</v>
      </c>
    </row>
    <row r="88" spans="1:3" x14ac:dyDescent="0.25">
      <c r="A88" s="9" t="s">
        <v>26</v>
      </c>
      <c r="B88" s="9" t="str">
        <f t="shared" si="6"/>
        <v>Furniture &amp; Related Products</v>
      </c>
      <c r="C88" s="9">
        <v>7</v>
      </c>
    </row>
    <row r="89" spans="1:3" x14ac:dyDescent="0.25">
      <c r="A89" s="9" t="s">
        <v>35</v>
      </c>
      <c r="B89" s="9" t="str">
        <f t="shared" si="6"/>
        <v>Transportation Equipment</v>
      </c>
      <c r="C89" s="9">
        <v>6</v>
      </c>
    </row>
    <row r="90" spans="1:3" x14ac:dyDescent="0.25">
      <c r="A90" s="9" t="s">
        <v>37</v>
      </c>
      <c r="B90" s="9" t="str">
        <f t="shared" si="6"/>
        <v>Fabricated Metal Products</v>
      </c>
      <c r="C90" s="9">
        <v>5</v>
      </c>
    </row>
    <row r="91" spans="1:3" x14ac:dyDescent="0.25">
      <c r="A91" s="9" t="s">
        <v>34</v>
      </c>
      <c r="B91" s="9" t="str">
        <f t="shared" si="6"/>
        <v>Computer &amp; Electronic Products</v>
      </c>
      <c r="C91" s="9">
        <v>4</v>
      </c>
    </row>
    <row r="92" spans="1:3" x14ac:dyDescent="0.25">
      <c r="A92" s="9" t="s">
        <v>27</v>
      </c>
      <c r="B92" s="9" t="str">
        <f t="shared" si="6"/>
        <v>Plastics &amp; Rubber Products</v>
      </c>
      <c r="C92" s="9">
        <v>3</v>
      </c>
    </row>
    <row r="93" spans="1:3" x14ac:dyDescent="0.25">
      <c r="A93" s="9" t="s">
        <v>36</v>
      </c>
      <c r="B93" s="9" t="str">
        <f t="shared" si="6"/>
        <v>Chemical Products</v>
      </c>
      <c r="C93" s="9">
        <v>2</v>
      </c>
    </row>
    <row r="94" spans="1:3" x14ac:dyDescent="0.25">
      <c r="A94" s="9" t="s">
        <v>11</v>
      </c>
      <c r="B94" s="9" t="str">
        <f t="shared" si="6"/>
        <v>Machinery</v>
      </c>
      <c r="C94" s="9">
        <v>1</v>
      </c>
    </row>
    <row r="95" spans="1:3" x14ac:dyDescent="0.25">
      <c r="A95" s="9" t="s">
        <v>17</v>
      </c>
      <c r="B95" s="9" t="str">
        <f t="shared" si="6"/>
        <v>Apparel, Leather &amp; Allied Products</v>
      </c>
      <c r="C95" s="9">
        <v>-5</v>
      </c>
    </row>
    <row r="96" spans="1:3" x14ac:dyDescent="0.25">
      <c r="A96" s="9" t="s">
        <v>41</v>
      </c>
      <c r="B96" s="9" t="str">
        <f t="shared" si="6"/>
        <v>Printing &amp; Related Support Activities</v>
      </c>
      <c r="C96" s="9">
        <v>-4</v>
      </c>
    </row>
    <row r="97" spans="1:3" x14ac:dyDescent="0.25">
      <c r="A97" s="9" t="s">
        <v>29</v>
      </c>
      <c r="B97" s="9" t="str">
        <f t="shared" si="6"/>
        <v>Primary Metals</v>
      </c>
      <c r="C97" s="9">
        <v>-3</v>
      </c>
    </row>
    <row r="98" spans="1:3" x14ac:dyDescent="0.25">
      <c r="A98" s="9" t="s">
        <v>32</v>
      </c>
      <c r="B98" s="9" t="str">
        <f t="shared" si="6"/>
        <v>Paper Products</v>
      </c>
      <c r="C98" s="9">
        <v>-2</v>
      </c>
    </row>
    <row r="99" spans="1:3" x14ac:dyDescent="0.25">
      <c r="A99" s="9" t="s">
        <v>3</v>
      </c>
      <c r="B99" s="9" t="str">
        <f t="shared" si="6"/>
        <v>Food, Beverage &amp; Tobacco Products</v>
      </c>
      <c r="C99" s="9">
        <v>-1</v>
      </c>
    </row>
  </sheetData>
  <mergeCells count="7">
    <mergeCell ref="A69:C69"/>
    <mergeCell ref="A83:C83"/>
    <mergeCell ref="A1:C1"/>
    <mergeCell ref="E1:F1"/>
    <mergeCell ref="A17:C17"/>
    <mergeCell ref="A35:C35"/>
    <mergeCell ref="A52:C52"/>
  </mergeCell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106"/>
  <sheetViews>
    <sheetView workbookViewId="0">
      <selection activeCell="E2" sqref="E2:E19"/>
    </sheetView>
  </sheetViews>
  <sheetFormatPr defaultRowHeight="15" x14ac:dyDescent="0.25"/>
  <cols>
    <col min="1" max="1" width="45" bestFit="1" customWidth="1"/>
    <col min="2" max="2" width="44.5703125" bestFit="1" customWidth="1"/>
    <col min="5" max="5" width="44.5703125" bestFit="1" customWidth="1"/>
    <col min="6" max="6" width="178.5703125" bestFit="1" customWidth="1"/>
  </cols>
  <sheetData>
    <row r="1" spans="1:8" x14ac:dyDescent="0.25">
      <c r="A1" s="180" t="s">
        <v>89</v>
      </c>
      <c r="B1" s="180"/>
      <c r="C1" s="180"/>
      <c r="E1" s="180" t="s">
        <v>134</v>
      </c>
      <c r="F1" s="180"/>
    </row>
    <row r="2" spans="1:8" x14ac:dyDescent="0.25">
      <c r="A2" s="9" t="s">
        <v>1</v>
      </c>
      <c r="B2" s="9" t="str">
        <f>TRIM(A2)</f>
        <v>Textile Mills</v>
      </c>
      <c r="C2" s="9">
        <v>17</v>
      </c>
      <c r="E2" s="9" t="s">
        <v>1</v>
      </c>
      <c r="F2" s="9"/>
      <c r="H2" t="s">
        <v>274</v>
      </c>
    </row>
    <row r="3" spans="1:8" x14ac:dyDescent="0.25">
      <c r="A3" s="9" t="s">
        <v>28</v>
      </c>
      <c r="B3" s="9" t="str">
        <f t="shared" ref="B3:B17" si="0">TRIM(A3)</f>
        <v>Machinery</v>
      </c>
      <c r="C3" s="9">
        <v>16</v>
      </c>
      <c r="E3" s="9" t="s">
        <v>2</v>
      </c>
      <c r="F3" s="9" t="str">
        <f t="shared" ref="F3:F19" si="1">VLOOKUP("*"&amp;E3,$H$2:$H$11,1,0)</f>
        <v>"We've had a very good year and we are forecasting continued strong demand for our product in 2018." Miscellaneous Manufacturing</v>
      </c>
      <c r="H3" t="s">
        <v>275</v>
      </c>
    </row>
    <row r="4" spans="1:8" x14ac:dyDescent="0.25">
      <c r="A4" s="9" t="s">
        <v>40</v>
      </c>
      <c r="B4" s="9" t="str">
        <f t="shared" si="0"/>
        <v>Nonmetallic Mineral Products</v>
      </c>
      <c r="C4" s="9">
        <v>15</v>
      </c>
      <c r="E4" s="9" t="s">
        <v>3</v>
      </c>
      <c r="F4" s="9" t="str">
        <f t="shared" si="1"/>
        <v>"Hurricanes Harvey and Irma will have significant effects on input costs. Disruption in supply chain. Concerns about transportation." Food, Beverage &amp; Tobacco Products</v>
      </c>
      <c r="H4" t="s">
        <v>276</v>
      </c>
    </row>
    <row r="5" spans="1:8" x14ac:dyDescent="0.25">
      <c r="A5" s="9" t="s">
        <v>35</v>
      </c>
      <c r="B5" s="9" t="str">
        <f t="shared" si="0"/>
        <v>Transportation Equipment</v>
      </c>
      <c r="C5" s="9">
        <v>14</v>
      </c>
      <c r="E5" s="9" t="s">
        <v>4</v>
      </c>
      <c r="F5" s="9" t="str">
        <f t="shared" si="1"/>
        <v>"Hurricane Harvey, and now Irma, have impacted the business building materials. Increasing sales but also causing significant price increases on input raw materials." Nonmetallic Mineral Products</v>
      </c>
      <c r="H5" t="s">
        <v>277</v>
      </c>
    </row>
    <row r="6" spans="1:8" x14ac:dyDescent="0.25">
      <c r="A6" s="9" t="s">
        <v>27</v>
      </c>
      <c r="B6" s="9" t="str">
        <f t="shared" si="0"/>
        <v>Plastics &amp; Rubber Products</v>
      </c>
      <c r="C6" s="9">
        <v>13</v>
      </c>
      <c r="E6" s="9" t="s">
        <v>5</v>
      </c>
      <c r="F6" s="9" t="str">
        <f t="shared" si="1"/>
        <v>"Energy sector oil and gas continues to be strong. Price of oil appears to be beginning to stabilize." Computer &amp; Electronic Products</v>
      </c>
      <c r="H6" t="s">
        <v>278</v>
      </c>
    </row>
    <row r="7" spans="1:8" x14ac:dyDescent="0.25">
      <c r="A7" s="9" t="s">
        <v>32</v>
      </c>
      <c r="B7" s="9" t="str">
        <f t="shared" si="0"/>
        <v>Paper Products</v>
      </c>
      <c r="C7" s="9">
        <v>12</v>
      </c>
      <c r="E7" s="9" t="s">
        <v>6</v>
      </c>
      <c r="F7" s="9"/>
      <c r="H7" t="s">
        <v>279</v>
      </c>
    </row>
    <row r="8" spans="1:8" x14ac:dyDescent="0.25">
      <c r="A8" s="9" t="s">
        <v>45</v>
      </c>
      <c r="B8" s="9" t="str">
        <f t="shared" si="0"/>
        <v>Wood Products</v>
      </c>
      <c r="C8" s="9">
        <v>11</v>
      </c>
      <c r="E8" s="9" t="s">
        <v>7</v>
      </c>
      <c r="F8" s="9" t="str">
        <f t="shared" si="1"/>
        <v>"We are closely watching the Houston events as many of our production chemicals are produced in the Gulf region. Some tightening of supply and/or price increases expected." Paper Products</v>
      </c>
      <c r="H8" t="s">
        <v>280</v>
      </c>
    </row>
    <row r="9" spans="1:8" x14ac:dyDescent="0.25">
      <c r="A9" s="9" t="s">
        <v>34</v>
      </c>
      <c r="B9" s="9" t="str">
        <f t="shared" si="0"/>
        <v>Computer &amp; Electronic Products</v>
      </c>
      <c r="C9" s="9">
        <v>10</v>
      </c>
      <c r="E9" s="9" t="s">
        <v>8</v>
      </c>
      <c r="F9" s="9"/>
      <c r="H9" t="s">
        <v>281</v>
      </c>
    </row>
    <row r="10" spans="1:8" x14ac:dyDescent="0.25">
      <c r="A10" s="9" t="s">
        <v>30</v>
      </c>
      <c r="B10" s="9" t="str">
        <f t="shared" si="0"/>
        <v>Food, Beverage &amp; Tobacco Products</v>
      </c>
      <c r="C10" s="9">
        <v>9</v>
      </c>
      <c r="E10" s="9" t="s">
        <v>9</v>
      </c>
      <c r="F10" s="9"/>
      <c r="H10" t="s">
        <v>282</v>
      </c>
    </row>
    <row r="11" spans="1:8" x14ac:dyDescent="0.25">
      <c r="A11" s="9" t="s">
        <v>36</v>
      </c>
      <c r="B11" s="9" t="str">
        <f t="shared" si="0"/>
        <v>Chemical Products</v>
      </c>
      <c r="C11" s="9">
        <v>8</v>
      </c>
      <c r="E11" s="9" t="s">
        <v>10</v>
      </c>
      <c r="F11" s="9" t="str">
        <f t="shared" si="1"/>
        <v>"Hurricanes causing supply chain and pricing issues." Chemical Products</v>
      </c>
      <c r="H11" t="s">
        <v>283</v>
      </c>
    </row>
    <row r="12" spans="1:8" x14ac:dyDescent="0.25">
      <c r="A12" s="9" t="s">
        <v>12</v>
      </c>
      <c r="B12" s="9" t="str">
        <f t="shared" si="0"/>
        <v>Fabricated Metal Products</v>
      </c>
      <c r="C12" s="9">
        <v>7</v>
      </c>
      <c r="E12" s="9" t="s">
        <v>11</v>
      </c>
      <c r="F12" s="9" t="str">
        <f t="shared" si="1"/>
        <v>"Business levels continue [to be] strong; usually by now, a seasonal downturn begins." Machinery</v>
      </c>
    </row>
    <row r="13" spans="1:8" x14ac:dyDescent="0.25">
      <c r="A13" s="9" t="s">
        <v>33</v>
      </c>
      <c r="B13" s="9" t="str">
        <f t="shared" si="0"/>
        <v>Miscellaneous Manufacturing</v>
      </c>
      <c r="C13" s="9">
        <v>6</v>
      </c>
      <c r="E13" s="9" t="s">
        <v>12</v>
      </c>
      <c r="F13" s="9"/>
    </row>
    <row r="14" spans="1:8" x14ac:dyDescent="0.25">
      <c r="A14" s="9" t="s">
        <v>38</v>
      </c>
      <c r="B14" s="9" t="str">
        <f t="shared" si="0"/>
        <v>Petroleum &amp; Coal Products</v>
      </c>
      <c r="C14" s="9">
        <v>5</v>
      </c>
      <c r="E14" s="9" t="s">
        <v>13</v>
      </c>
      <c r="F14" s="9"/>
    </row>
    <row r="15" spans="1:8" x14ac:dyDescent="0.25">
      <c r="A15" s="9" t="s">
        <v>49</v>
      </c>
      <c r="B15" s="9" t="str">
        <f t="shared" si="0"/>
        <v>Apparel, Leather &amp; Allied Products</v>
      </c>
      <c r="C15" s="9">
        <v>4</v>
      </c>
      <c r="E15" s="9" t="s">
        <v>14</v>
      </c>
      <c r="F15" s="9" t="str">
        <f t="shared" si="1"/>
        <v>"Labor shortages continue to haunt operational capacity both at [the] local plant [level] and up and down the supply chain." Transportation Equipment</v>
      </c>
    </row>
    <row r="16" spans="1:8" x14ac:dyDescent="0.25">
      <c r="A16" s="9" t="s">
        <v>41</v>
      </c>
      <c r="B16" s="9" t="str">
        <f t="shared" si="0"/>
        <v>Printing &amp; Related Support Activities</v>
      </c>
      <c r="C16" s="9">
        <v>3</v>
      </c>
      <c r="E16" s="9" t="s">
        <v>15</v>
      </c>
      <c r="F16" s="9" t="str">
        <f t="shared" si="1"/>
        <v>"Business is strong. However, we are concerned about price increases due to the hurricanes." Plastics &amp; Rubber Products</v>
      </c>
    </row>
    <row r="17" spans="1:6" x14ac:dyDescent="0.25">
      <c r="A17" s="9" t="s">
        <v>31</v>
      </c>
      <c r="B17" s="9" t="str">
        <f t="shared" si="0"/>
        <v>Electrical Equipment, Appliances &amp; Components</v>
      </c>
      <c r="C17" s="9">
        <v>2</v>
      </c>
      <c r="E17" s="9" t="s">
        <v>16</v>
      </c>
      <c r="F17" s="9"/>
    </row>
    <row r="18" spans="1:6" x14ac:dyDescent="0.25">
      <c r="A18" s="9" t="s">
        <v>51</v>
      </c>
      <c r="B18" s="9" t="str">
        <f>TRIM(A18)</f>
        <v>Primary Metals.</v>
      </c>
      <c r="C18" s="9">
        <v>1</v>
      </c>
      <c r="E18" s="9" t="s">
        <v>17</v>
      </c>
      <c r="F18" s="9"/>
    </row>
    <row r="19" spans="1:6" x14ac:dyDescent="0.25">
      <c r="E19" s="9" t="s">
        <v>18</v>
      </c>
      <c r="F19" s="9" t="str">
        <f t="shared" si="1"/>
        <v>"Lumber prices starting to drop, and log prices starting to increase. Not the best combination." Wood Products</v>
      </c>
    </row>
    <row r="20" spans="1:6" x14ac:dyDescent="0.25">
      <c r="A20" s="180" t="s">
        <v>52</v>
      </c>
      <c r="B20" s="180"/>
      <c r="C20" s="180"/>
    </row>
    <row r="21" spans="1:6" x14ac:dyDescent="0.25">
      <c r="A21" s="9" t="s">
        <v>17</v>
      </c>
      <c r="B21" s="9" t="str">
        <f>TRIM(A21)</f>
        <v>Apparel, Leather &amp; Allied Products</v>
      </c>
      <c r="C21" s="9">
        <v>14</v>
      </c>
    </row>
    <row r="22" spans="1:6" x14ac:dyDescent="0.25">
      <c r="A22" s="9" t="s">
        <v>27</v>
      </c>
      <c r="B22" s="9" t="str">
        <f t="shared" ref="B22:B37" si="2">TRIM(A22)</f>
        <v>Plastics &amp; Rubber Products</v>
      </c>
      <c r="C22" s="9">
        <v>13</v>
      </c>
    </row>
    <row r="23" spans="1:6" x14ac:dyDescent="0.25">
      <c r="A23" s="9" t="s">
        <v>40</v>
      </c>
      <c r="B23" s="9" t="str">
        <f t="shared" si="2"/>
        <v>Nonmetallic Mineral Products</v>
      </c>
      <c r="C23" s="9">
        <v>12</v>
      </c>
    </row>
    <row r="24" spans="1:6" x14ac:dyDescent="0.25">
      <c r="A24" s="9" t="s">
        <v>33</v>
      </c>
      <c r="B24" s="9" t="str">
        <f t="shared" si="2"/>
        <v>Miscellaneous Manufacturing</v>
      </c>
      <c r="C24" s="9">
        <v>11</v>
      </c>
    </row>
    <row r="25" spans="1:6" x14ac:dyDescent="0.25">
      <c r="A25" s="9" t="s">
        <v>32</v>
      </c>
      <c r="B25" s="9" t="str">
        <f t="shared" si="2"/>
        <v>Paper Products</v>
      </c>
      <c r="C25" s="9">
        <v>10</v>
      </c>
    </row>
    <row r="26" spans="1:6" x14ac:dyDescent="0.25">
      <c r="A26" s="9" t="s">
        <v>36</v>
      </c>
      <c r="B26" s="9" t="str">
        <f t="shared" si="2"/>
        <v>Chemical Products</v>
      </c>
      <c r="C26" s="9">
        <v>9</v>
      </c>
    </row>
    <row r="27" spans="1:6" x14ac:dyDescent="0.25">
      <c r="A27" s="9" t="s">
        <v>35</v>
      </c>
      <c r="B27" s="9" t="str">
        <f t="shared" si="2"/>
        <v>Transportation Equipment</v>
      </c>
      <c r="C27" s="9">
        <v>8</v>
      </c>
    </row>
    <row r="28" spans="1:6" x14ac:dyDescent="0.25">
      <c r="A28" s="9" t="s">
        <v>28</v>
      </c>
      <c r="B28" s="9" t="str">
        <f t="shared" si="2"/>
        <v>Machinery</v>
      </c>
      <c r="C28" s="9">
        <v>7</v>
      </c>
    </row>
    <row r="29" spans="1:6" x14ac:dyDescent="0.25">
      <c r="A29" s="9" t="s">
        <v>30</v>
      </c>
      <c r="B29" s="9" t="str">
        <f t="shared" si="2"/>
        <v>Food, Beverage &amp; Tobacco Products</v>
      </c>
      <c r="C29" s="9">
        <v>6</v>
      </c>
    </row>
    <row r="30" spans="1:6" x14ac:dyDescent="0.25">
      <c r="A30" s="9" t="s">
        <v>38</v>
      </c>
      <c r="B30" s="9" t="str">
        <f t="shared" si="2"/>
        <v>Petroleum &amp; Coal Products</v>
      </c>
      <c r="C30" s="9">
        <v>5</v>
      </c>
    </row>
    <row r="31" spans="1:6" x14ac:dyDescent="0.25">
      <c r="A31" s="9" t="s">
        <v>34</v>
      </c>
      <c r="B31" s="9" t="str">
        <f t="shared" si="2"/>
        <v>Computer &amp; Electronic Products</v>
      </c>
      <c r="C31" s="9">
        <v>4</v>
      </c>
    </row>
    <row r="32" spans="1:6" x14ac:dyDescent="0.25">
      <c r="A32" s="9" t="s">
        <v>29</v>
      </c>
      <c r="B32" s="9" t="str">
        <f t="shared" si="2"/>
        <v>Primary Metals</v>
      </c>
      <c r="C32" s="9">
        <v>3</v>
      </c>
    </row>
    <row r="33" spans="1:3" x14ac:dyDescent="0.25">
      <c r="A33" s="9" t="s">
        <v>37</v>
      </c>
      <c r="B33" s="9" t="str">
        <f t="shared" si="2"/>
        <v>Fabricated Metal Products</v>
      </c>
      <c r="C33" s="9">
        <v>2</v>
      </c>
    </row>
    <row r="34" spans="1:3" x14ac:dyDescent="0.25">
      <c r="A34" s="9" t="s">
        <v>13</v>
      </c>
      <c r="B34" s="9" t="str">
        <f t="shared" si="2"/>
        <v>Electrical Equipment, Appliances &amp; Components</v>
      </c>
      <c r="C34" s="9">
        <v>1</v>
      </c>
    </row>
    <row r="35" spans="1:3" x14ac:dyDescent="0.25">
      <c r="A35" s="9" t="s">
        <v>1</v>
      </c>
      <c r="B35" s="9" t="str">
        <f t="shared" si="2"/>
        <v>Textile Mills</v>
      </c>
      <c r="C35" s="9">
        <v>-3</v>
      </c>
    </row>
    <row r="36" spans="1:3" x14ac:dyDescent="0.25">
      <c r="A36" s="9" t="s">
        <v>26</v>
      </c>
      <c r="B36" s="9" t="str">
        <f t="shared" si="2"/>
        <v>Furniture &amp; Related Products</v>
      </c>
      <c r="C36" s="9">
        <v>-2</v>
      </c>
    </row>
    <row r="37" spans="1:3" x14ac:dyDescent="0.25">
      <c r="A37" s="9" t="s">
        <v>8</v>
      </c>
      <c r="B37" s="9" t="str">
        <f t="shared" si="2"/>
        <v>Printing &amp; Related Support Activities</v>
      </c>
      <c r="C37" s="9">
        <v>-1</v>
      </c>
    </row>
    <row r="39" spans="1:3" x14ac:dyDescent="0.25">
      <c r="A39" s="180" t="s">
        <v>91</v>
      </c>
      <c r="B39" s="180"/>
      <c r="C39" s="180"/>
    </row>
    <row r="40" spans="1:3" x14ac:dyDescent="0.25">
      <c r="A40" s="9" t="s">
        <v>1</v>
      </c>
      <c r="B40" s="9" t="str">
        <f>TRIM(A40)</f>
        <v>Textile Mills</v>
      </c>
      <c r="C40" s="9">
        <v>13</v>
      </c>
    </row>
    <row r="41" spans="1:3" x14ac:dyDescent="0.25">
      <c r="A41" s="9" t="s">
        <v>49</v>
      </c>
      <c r="B41" s="9" t="str">
        <f t="shared" ref="B41:B54" si="3">TRIM(A41)</f>
        <v>Apparel, Leather &amp; Allied Products</v>
      </c>
      <c r="C41" s="9">
        <v>12</v>
      </c>
    </row>
    <row r="42" spans="1:3" x14ac:dyDescent="0.25">
      <c r="A42" s="9" t="s">
        <v>45</v>
      </c>
      <c r="B42" s="9" t="str">
        <f t="shared" si="3"/>
        <v>Wood Products</v>
      </c>
      <c r="C42" s="9">
        <v>11</v>
      </c>
    </row>
    <row r="43" spans="1:3" x14ac:dyDescent="0.25">
      <c r="A43" s="9" t="s">
        <v>40</v>
      </c>
      <c r="B43" s="9" t="str">
        <f t="shared" si="3"/>
        <v>Nonmetallic Mineral Products</v>
      </c>
      <c r="C43" s="9">
        <v>10</v>
      </c>
    </row>
    <row r="44" spans="1:3" x14ac:dyDescent="0.25">
      <c r="A44" s="9" t="s">
        <v>28</v>
      </c>
      <c r="B44" s="9" t="str">
        <f t="shared" si="3"/>
        <v>Machinery</v>
      </c>
      <c r="C44" s="9">
        <v>9</v>
      </c>
    </row>
    <row r="45" spans="1:3" x14ac:dyDescent="0.25">
      <c r="A45" s="9" t="s">
        <v>35</v>
      </c>
      <c r="B45" s="9" t="str">
        <f t="shared" si="3"/>
        <v>Transportation Equipment</v>
      </c>
      <c r="C45" s="9">
        <v>8</v>
      </c>
    </row>
    <row r="46" spans="1:3" x14ac:dyDescent="0.25">
      <c r="A46" s="9" t="s">
        <v>36</v>
      </c>
      <c r="B46" s="9" t="str">
        <f t="shared" si="3"/>
        <v>Chemical Products</v>
      </c>
      <c r="C46" s="9">
        <v>7</v>
      </c>
    </row>
    <row r="47" spans="1:3" x14ac:dyDescent="0.25">
      <c r="A47" s="9" t="s">
        <v>34</v>
      </c>
      <c r="B47" s="9" t="str">
        <f t="shared" si="3"/>
        <v>Computer &amp; Electronic Products</v>
      </c>
      <c r="C47" s="9">
        <v>6</v>
      </c>
    </row>
    <row r="48" spans="1:3" x14ac:dyDescent="0.25">
      <c r="A48" s="9" t="s">
        <v>33</v>
      </c>
      <c r="B48" s="9" t="str">
        <f t="shared" si="3"/>
        <v>Miscellaneous Manufacturing</v>
      </c>
      <c r="C48" s="9">
        <v>5</v>
      </c>
    </row>
    <row r="49" spans="1:3" x14ac:dyDescent="0.25">
      <c r="A49" s="9" t="s">
        <v>37</v>
      </c>
      <c r="B49" s="9" t="str">
        <f t="shared" si="3"/>
        <v>Fabricated Metal Products</v>
      </c>
      <c r="C49" s="9">
        <v>4</v>
      </c>
    </row>
    <row r="50" spans="1:3" x14ac:dyDescent="0.25">
      <c r="A50" s="9" t="s">
        <v>30</v>
      </c>
      <c r="B50" s="9" t="str">
        <f t="shared" si="3"/>
        <v>Food, Beverage &amp; Tobacco Products</v>
      </c>
      <c r="C50" s="9">
        <v>3</v>
      </c>
    </row>
    <row r="51" spans="1:3" x14ac:dyDescent="0.25">
      <c r="A51" s="9" t="s">
        <v>31</v>
      </c>
      <c r="B51" s="9" t="str">
        <f t="shared" si="3"/>
        <v>Electrical Equipment, Appliances &amp; Components</v>
      </c>
      <c r="C51" s="9">
        <v>2</v>
      </c>
    </row>
    <row r="52" spans="1:3" x14ac:dyDescent="0.25">
      <c r="A52" s="9" t="s">
        <v>7</v>
      </c>
      <c r="B52" s="9" t="str">
        <f t="shared" si="3"/>
        <v>Paper Products</v>
      </c>
      <c r="C52" s="9">
        <v>1</v>
      </c>
    </row>
    <row r="53" spans="1:3" x14ac:dyDescent="0.25">
      <c r="A53" s="9" t="s">
        <v>6</v>
      </c>
      <c r="B53" s="9" t="str">
        <f t="shared" si="3"/>
        <v>Furniture &amp; Related Products</v>
      </c>
      <c r="C53" s="9">
        <v>-2</v>
      </c>
    </row>
    <row r="54" spans="1:3" x14ac:dyDescent="0.25">
      <c r="A54" s="9" t="s">
        <v>9</v>
      </c>
      <c r="B54" s="9" t="str">
        <f t="shared" si="3"/>
        <v>Petroleum &amp; Coal Products</v>
      </c>
      <c r="C54" s="9">
        <v>-1</v>
      </c>
    </row>
    <row r="56" spans="1:3" x14ac:dyDescent="0.25">
      <c r="A56" s="180" t="s">
        <v>92</v>
      </c>
      <c r="B56" s="180"/>
      <c r="C56" s="180"/>
    </row>
    <row r="57" spans="1:3" x14ac:dyDescent="0.25">
      <c r="A57" s="9" t="s">
        <v>1</v>
      </c>
      <c r="B57" s="9" t="str">
        <f>TRIM(A57)</f>
        <v>Textile Mills</v>
      </c>
      <c r="C57" s="9">
        <v>13</v>
      </c>
    </row>
    <row r="58" spans="1:3" x14ac:dyDescent="0.25">
      <c r="A58" s="9" t="s">
        <v>45</v>
      </c>
      <c r="B58" s="9" t="str">
        <f t="shared" ref="B58:B72" si="4">TRIM(A58)</f>
        <v>Wood Products</v>
      </c>
      <c r="C58" s="9">
        <v>12</v>
      </c>
    </row>
    <row r="59" spans="1:3" x14ac:dyDescent="0.25">
      <c r="A59" s="9" t="s">
        <v>28</v>
      </c>
      <c r="B59" s="9" t="str">
        <f t="shared" si="4"/>
        <v>Machinery</v>
      </c>
      <c r="C59" s="9">
        <v>11</v>
      </c>
    </row>
    <row r="60" spans="1:3" x14ac:dyDescent="0.25">
      <c r="A60" s="9" t="s">
        <v>32</v>
      </c>
      <c r="B60" s="9" t="str">
        <f t="shared" si="4"/>
        <v>Paper Products</v>
      </c>
      <c r="C60" s="9">
        <v>10</v>
      </c>
    </row>
    <row r="61" spans="1:3" x14ac:dyDescent="0.25">
      <c r="A61" s="9" t="s">
        <v>40</v>
      </c>
      <c r="B61" s="9" t="str">
        <f t="shared" si="4"/>
        <v>Nonmetallic Mineral Products</v>
      </c>
      <c r="C61" s="9">
        <v>9</v>
      </c>
    </row>
    <row r="62" spans="1:3" x14ac:dyDescent="0.25">
      <c r="A62" s="9" t="s">
        <v>41</v>
      </c>
      <c r="B62" s="9" t="str">
        <f t="shared" si="4"/>
        <v>Printing &amp; Related Support Activities</v>
      </c>
      <c r="C62" s="9">
        <v>8</v>
      </c>
    </row>
    <row r="63" spans="1:3" x14ac:dyDescent="0.25">
      <c r="A63" s="9" t="s">
        <v>37</v>
      </c>
      <c r="B63" s="9" t="str">
        <f t="shared" si="4"/>
        <v>Fabricated Metal Products</v>
      </c>
      <c r="C63" s="9">
        <v>7</v>
      </c>
    </row>
    <row r="64" spans="1:3" x14ac:dyDescent="0.25">
      <c r="A64" s="9" t="s">
        <v>27</v>
      </c>
      <c r="B64" s="9" t="str">
        <f t="shared" si="4"/>
        <v>Plastics &amp; Rubber Products</v>
      </c>
      <c r="C64" s="9">
        <v>6</v>
      </c>
    </row>
    <row r="65" spans="1:3" x14ac:dyDescent="0.25">
      <c r="A65" s="9" t="s">
        <v>29</v>
      </c>
      <c r="B65" s="9" t="str">
        <f t="shared" si="4"/>
        <v>Primary Metals</v>
      </c>
      <c r="C65" s="9">
        <v>5</v>
      </c>
    </row>
    <row r="66" spans="1:3" x14ac:dyDescent="0.25">
      <c r="A66" s="9" t="s">
        <v>35</v>
      </c>
      <c r="B66" s="9" t="str">
        <f t="shared" si="4"/>
        <v>Transportation Equipment</v>
      </c>
      <c r="C66" s="9">
        <v>4</v>
      </c>
    </row>
    <row r="67" spans="1:3" x14ac:dyDescent="0.25">
      <c r="A67" s="9" t="s">
        <v>30</v>
      </c>
      <c r="B67" s="9" t="str">
        <f t="shared" si="4"/>
        <v>Food, Beverage &amp; Tobacco Products</v>
      </c>
      <c r="C67" s="9">
        <v>3</v>
      </c>
    </row>
    <row r="68" spans="1:3" x14ac:dyDescent="0.25">
      <c r="A68" s="9" t="s">
        <v>34</v>
      </c>
      <c r="B68" s="9" t="str">
        <f t="shared" si="4"/>
        <v>Computer &amp; Electronic Products</v>
      </c>
      <c r="C68" s="9">
        <v>2</v>
      </c>
    </row>
    <row r="69" spans="1:3" x14ac:dyDescent="0.25">
      <c r="A69" s="9" t="s">
        <v>9</v>
      </c>
      <c r="B69" s="9" t="str">
        <f t="shared" si="4"/>
        <v>Petroleum &amp; Coal Products</v>
      </c>
      <c r="C69" s="9">
        <v>1</v>
      </c>
    </row>
    <row r="70" spans="1:3" x14ac:dyDescent="0.25">
      <c r="A70" s="9" t="s">
        <v>17</v>
      </c>
      <c r="B70" s="9" t="str">
        <f t="shared" si="4"/>
        <v>Apparel, Leather &amp; Allied Products</v>
      </c>
      <c r="C70" s="9">
        <v>-3</v>
      </c>
    </row>
    <row r="71" spans="1:3" x14ac:dyDescent="0.25">
      <c r="A71" s="9" t="s">
        <v>36</v>
      </c>
      <c r="B71" s="9" t="str">
        <f t="shared" si="4"/>
        <v>Chemical Products</v>
      </c>
      <c r="C71" s="9">
        <v>-2</v>
      </c>
    </row>
    <row r="72" spans="1:3" x14ac:dyDescent="0.25">
      <c r="A72" s="9" t="s">
        <v>13</v>
      </c>
      <c r="B72" s="9" t="str">
        <f t="shared" si="4"/>
        <v>Electrical Equipment, Appliances &amp; Components</v>
      </c>
      <c r="C72" s="9">
        <v>-1</v>
      </c>
    </row>
    <row r="74" spans="1:3" x14ac:dyDescent="0.25">
      <c r="A74" s="180" t="s">
        <v>94</v>
      </c>
      <c r="B74" s="180"/>
      <c r="C74" s="180"/>
    </row>
    <row r="75" spans="1:3" x14ac:dyDescent="0.25">
      <c r="A75" s="9" t="s">
        <v>1</v>
      </c>
      <c r="B75" s="9" t="str">
        <f>TRIM(A75)</f>
        <v>Textile Mills</v>
      </c>
      <c r="C75" s="9">
        <v>-14</v>
      </c>
    </row>
    <row r="76" spans="1:3" x14ac:dyDescent="0.25">
      <c r="A76" s="9" t="s">
        <v>49</v>
      </c>
      <c r="B76" s="9" t="str">
        <f t="shared" ref="B76:B89" si="5">TRIM(A76)</f>
        <v>Apparel, Leather &amp; Allied Products</v>
      </c>
      <c r="C76" s="9">
        <v>-13</v>
      </c>
    </row>
    <row r="77" spans="1:3" x14ac:dyDescent="0.25">
      <c r="A77" s="9" t="s">
        <v>41</v>
      </c>
      <c r="B77" s="9" t="str">
        <f t="shared" si="5"/>
        <v>Printing &amp; Related Support Activities</v>
      </c>
      <c r="C77" s="9">
        <v>-12</v>
      </c>
    </row>
    <row r="78" spans="1:3" x14ac:dyDescent="0.25">
      <c r="A78" s="9" t="s">
        <v>40</v>
      </c>
      <c r="B78" s="9" t="str">
        <f t="shared" si="5"/>
        <v>Nonmetallic Mineral Products</v>
      </c>
      <c r="C78" s="9">
        <v>-11</v>
      </c>
    </row>
    <row r="79" spans="1:3" x14ac:dyDescent="0.25">
      <c r="A79" s="9" t="s">
        <v>32</v>
      </c>
      <c r="B79" s="9" t="str">
        <f t="shared" si="5"/>
        <v>Paper Products</v>
      </c>
      <c r="C79" s="9">
        <v>-10</v>
      </c>
    </row>
    <row r="80" spans="1:3" x14ac:dyDescent="0.25">
      <c r="A80" s="9" t="s">
        <v>28</v>
      </c>
      <c r="B80" s="9" t="str">
        <f t="shared" si="5"/>
        <v>Machinery</v>
      </c>
      <c r="C80" s="9">
        <v>-9</v>
      </c>
    </row>
    <row r="81" spans="1:3" x14ac:dyDescent="0.25">
      <c r="A81" s="9" t="s">
        <v>27</v>
      </c>
      <c r="B81" s="9" t="str">
        <f t="shared" si="5"/>
        <v>Plastics &amp; Rubber Products</v>
      </c>
      <c r="C81" s="9">
        <v>-8</v>
      </c>
    </row>
    <row r="82" spans="1:3" x14ac:dyDescent="0.25">
      <c r="A82" s="9" t="s">
        <v>38</v>
      </c>
      <c r="B82" s="9" t="str">
        <f t="shared" si="5"/>
        <v>Petroleum &amp; Coal Products</v>
      </c>
      <c r="C82" s="9">
        <v>-7</v>
      </c>
    </row>
    <row r="83" spans="1:3" x14ac:dyDescent="0.25">
      <c r="A83" s="9" t="s">
        <v>36</v>
      </c>
      <c r="B83" s="9" t="str">
        <f t="shared" si="5"/>
        <v>Chemical Products</v>
      </c>
      <c r="C83" s="9">
        <v>-6</v>
      </c>
    </row>
    <row r="84" spans="1:3" x14ac:dyDescent="0.25">
      <c r="A84" s="9" t="s">
        <v>31</v>
      </c>
      <c r="B84" s="9" t="str">
        <f t="shared" si="5"/>
        <v>Electrical Equipment, Appliances &amp; Components</v>
      </c>
      <c r="C84" s="9">
        <v>-5</v>
      </c>
    </row>
    <row r="85" spans="1:3" x14ac:dyDescent="0.25">
      <c r="A85" s="9" t="s">
        <v>30</v>
      </c>
      <c r="B85" s="9" t="str">
        <f t="shared" si="5"/>
        <v>Food, Beverage &amp; Tobacco Products</v>
      </c>
      <c r="C85" s="9">
        <v>-4</v>
      </c>
    </row>
    <row r="86" spans="1:3" x14ac:dyDescent="0.25">
      <c r="A86" s="9" t="s">
        <v>34</v>
      </c>
      <c r="B86" s="9" t="str">
        <f t="shared" si="5"/>
        <v>Computer &amp; Electronic Products</v>
      </c>
      <c r="C86" s="9">
        <v>-3</v>
      </c>
    </row>
    <row r="87" spans="1:3" x14ac:dyDescent="0.25">
      <c r="A87" s="9" t="s">
        <v>37</v>
      </c>
      <c r="B87" s="9" t="str">
        <f t="shared" si="5"/>
        <v>Fabricated Metal Products</v>
      </c>
      <c r="C87" s="9">
        <v>-2</v>
      </c>
    </row>
    <row r="88" spans="1:3" x14ac:dyDescent="0.25">
      <c r="A88" s="9" t="s">
        <v>14</v>
      </c>
      <c r="B88" s="9" t="str">
        <f t="shared" si="5"/>
        <v>Transportation Equipment</v>
      </c>
      <c r="C88" s="9">
        <v>-1</v>
      </c>
    </row>
    <row r="89" spans="1:3" x14ac:dyDescent="0.25">
      <c r="A89" s="9" t="s">
        <v>6</v>
      </c>
      <c r="B89" s="9" t="str">
        <f t="shared" si="5"/>
        <v>Furniture &amp; Related Products</v>
      </c>
      <c r="C89" s="9">
        <v>1</v>
      </c>
    </row>
    <row r="91" spans="1:3" x14ac:dyDescent="0.25">
      <c r="A91" s="180" t="s">
        <v>166</v>
      </c>
      <c r="B91" s="180"/>
      <c r="C91" s="180"/>
    </row>
    <row r="92" spans="1:3" x14ac:dyDescent="0.25">
      <c r="A92" s="9" t="s">
        <v>1</v>
      </c>
      <c r="B92" s="9" t="str">
        <f>TRIM(A92)</f>
        <v>Textile Mills</v>
      </c>
      <c r="C92" s="9">
        <v>9</v>
      </c>
    </row>
    <row r="93" spans="1:3" x14ac:dyDescent="0.25">
      <c r="A93" s="9" t="s">
        <v>26</v>
      </c>
      <c r="B93" s="9" t="str">
        <f t="shared" ref="B93:B106" si="6">TRIM(A93)</f>
        <v>Furniture &amp; Related Products</v>
      </c>
      <c r="C93" s="9">
        <v>8</v>
      </c>
    </row>
    <row r="94" spans="1:3" x14ac:dyDescent="0.25">
      <c r="A94" s="9" t="s">
        <v>35</v>
      </c>
      <c r="B94" s="9" t="str">
        <f t="shared" si="6"/>
        <v>Transportation Equipment</v>
      </c>
      <c r="C94" s="9">
        <v>7</v>
      </c>
    </row>
    <row r="95" spans="1:3" x14ac:dyDescent="0.25">
      <c r="A95" s="9" t="s">
        <v>34</v>
      </c>
      <c r="B95" s="9" t="str">
        <f t="shared" si="6"/>
        <v>Computer &amp; Electronic Products</v>
      </c>
      <c r="C95" s="9">
        <v>6</v>
      </c>
    </row>
    <row r="96" spans="1:3" x14ac:dyDescent="0.25">
      <c r="A96" s="9" t="s">
        <v>28</v>
      </c>
      <c r="B96" s="9" t="str">
        <f t="shared" si="6"/>
        <v>Machinery</v>
      </c>
      <c r="C96" s="9">
        <v>5</v>
      </c>
    </row>
    <row r="97" spans="1:3" x14ac:dyDescent="0.25">
      <c r="A97" s="9" t="s">
        <v>27</v>
      </c>
      <c r="B97" s="9" t="str">
        <f t="shared" si="6"/>
        <v>Plastics &amp; Rubber Products</v>
      </c>
      <c r="C97" s="9">
        <v>4</v>
      </c>
    </row>
    <row r="98" spans="1:3" x14ac:dyDescent="0.25">
      <c r="A98" s="9" t="s">
        <v>33</v>
      </c>
      <c r="B98" s="9" t="str">
        <f t="shared" si="6"/>
        <v>Miscellaneous Manufacturing</v>
      </c>
      <c r="C98" s="9">
        <v>3</v>
      </c>
    </row>
    <row r="99" spans="1:3" x14ac:dyDescent="0.25">
      <c r="A99" s="9" t="s">
        <v>37</v>
      </c>
      <c r="B99" s="9" t="str">
        <f t="shared" si="6"/>
        <v>Fabricated Metal Products</v>
      </c>
      <c r="C99" s="9">
        <v>2</v>
      </c>
    </row>
    <row r="100" spans="1:3" x14ac:dyDescent="0.25">
      <c r="A100" s="9" t="s">
        <v>9</v>
      </c>
      <c r="B100" s="9" t="str">
        <f t="shared" si="6"/>
        <v>Petroleum &amp; Coal Products</v>
      </c>
      <c r="C100" s="9">
        <v>1</v>
      </c>
    </row>
    <row r="101" spans="1:3" x14ac:dyDescent="0.25">
      <c r="A101" s="9" t="s">
        <v>17</v>
      </c>
      <c r="B101" s="9" t="str">
        <f t="shared" si="6"/>
        <v>Apparel, Leather &amp; Allied Products</v>
      </c>
      <c r="C101" s="9">
        <v>-6</v>
      </c>
    </row>
    <row r="102" spans="1:3" x14ac:dyDescent="0.25">
      <c r="A102" s="9" t="s">
        <v>29</v>
      </c>
      <c r="B102" s="9" t="str">
        <f t="shared" si="6"/>
        <v>Primary Metals</v>
      </c>
      <c r="C102" s="9">
        <v>-5</v>
      </c>
    </row>
    <row r="103" spans="1:3" x14ac:dyDescent="0.25">
      <c r="A103" s="9" t="s">
        <v>40</v>
      </c>
      <c r="B103" s="9" t="str">
        <f t="shared" si="6"/>
        <v>Nonmetallic Mineral Products</v>
      </c>
      <c r="C103" s="9">
        <v>-4</v>
      </c>
    </row>
    <row r="104" spans="1:3" x14ac:dyDescent="0.25">
      <c r="A104" s="9" t="s">
        <v>36</v>
      </c>
      <c r="B104" s="9" t="str">
        <f t="shared" si="6"/>
        <v>Chemical Products</v>
      </c>
      <c r="C104" s="9">
        <v>-3</v>
      </c>
    </row>
    <row r="105" spans="1:3" x14ac:dyDescent="0.25">
      <c r="A105" s="9" t="s">
        <v>32</v>
      </c>
      <c r="B105" s="9" t="str">
        <f t="shared" si="6"/>
        <v>Paper Products</v>
      </c>
      <c r="C105" s="9">
        <v>-2</v>
      </c>
    </row>
    <row r="106" spans="1:3" x14ac:dyDescent="0.25">
      <c r="A106" s="9" t="s">
        <v>13</v>
      </c>
      <c r="B106" s="9" t="str">
        <f t="shared" si="6"/>
        <v>Electrical Equipment, Appliances &amp; Components</v>
      </c>
      <c r="C106" s="9">
        <v>-1</v>
      </c>
    </row>
  </sheetData>
  <mergeCells count="7">
    <mergeCell ref="A91:C91"/>
    <mergeCell ref="A1:C1"/>
    <mergeCell ref="E1:F1"/>
    <mergeCell ref="A20:C20"/>
    <mergeCell ref="A39:C39"/>
    <mergeCell ref="A56:C56"/>
    <mergeCell ref="A74:C74"/>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105"/>
  <sheetViews>
    <sheetView workbookViewId="0">
      <selection activeCell="E2" sqref="E2:E19"/>
    </sheetView>
  </sheetViews>
  <sheetFormatPr defaultRowHeight="15" x14ac:dyDescent="0.25"/>
  <cols>
    <col min="1" max="1" width="45" bestFit="1" customWidth="1"/>
    <col min="2" max="2" width="44.5703125" bestFit="1" customWidth="1"/>
    <col min="5" max="5" width="44.5703125" bestFit="1" customWidth="1"/>
    <col min="6" max="6" width="165.85546875" bestFit="1" customWidth="1"/>
  </cols>
  <sheetData>
    <row r="1" spans="1:8" x14ac:dyDescent="0.25">
      <c r="A1" s="180" t="s">
        <v>89</v>
      </c>
      <c r="B1" s="180"/>
      <c r="C1" s="180"/>
      <c r="E1" s="180" t="s">
        <v>134</v>
      </c>
      <c r="F1" s="180"/>
    </row>
    <row r="2" spans="1:8" x14ac:dyDescent="0.25">
      <c r="A2" s="9" t="s">
        <v>7</v>
      </c>
      <c r="B2" s="9" t="str">
        <f>TRIM(A2)</f>
        <v>Paper Products</v>
      </c>
      <c r="C2" s="9">
        <v>16</v>
      </c>
      <c r="E2" s="9" t="s">
        <v>1</v>
      </c>
      <c r="F2" s="9"/>
      <c r="H2" t="s">
        <v>284</v>
      </c>
    </row>
    <row r="3" spans="1:8" x14ac:dyDescent="0.25">
      <c r="A3" s="9" t="s">
        <v>40</v>
      </c>
      <c r="B3" s="9" t="str">
        <f t="shared" ref="B3:B17" si="0">TRIM(A3)</f>
        <v>Nonmetallic Mineral Products</v>
      </c>
      <c r="C3" s="9">
        <v>15</v>
      </c>
      <c r="E3" s="9" t="s">
        <v>2</v>
      </c>
      <c r="F3" s="9" t="str">
        <f t="shared" ref="F3:F16" si="1">VLOOKUP("*"&amp;E3,$H$2:$H$10,1,0)</f>
        <v>"Ongoing market growth. Minimal impact expected from hurricanes so far in this season." Miscellaneous Manufacturing</v>
      </c>
      <c r="H3" t="s">
        <v>285</v>
      </c>
    </row>
    <row r="4" spans="1:8" x14ac:dyDescent="0.25">
      <c r="A4" s="9" t="s">
        <v>28</v>
      </c>
      <c r="B4" s="9" t="str">
        <f t="shared" si="0"/>
        <v>Machinery</v>
      </c>
      <c r="C4" s="9">
        <v>14</v>
      </c>
      <c r="E4" s="9" t="s">
        <v>3</v>
      </c>
      <c r="F4" s="9" t="str">
        <f t="shared" si="1"/>
        <v>"Business is good. Supplier deliveries have extended. Things are really picking up." Food, Beverage &amp; Tobacco Products</v>
      </c>
      <c r="H4" t="s">
        <v>286</v>
      </c>
    </row>
    <row r="5" spans="1:8" x14ac:dyDescent="0.25">
      <c r="A5" s="9" t="s">
        <v>35</v>
      </c>
      <c r="B5" s="9" t="str">
        <f t="shared" si="0"/>
        <v>Transportation Equipment</v>
      </c>
      <c r="C5" s="9">
        <v>13</v>
      </c>
      <c r="E5" s="9" t="s">
        <v>4</v>
      </c>
      <c r="F5" s="9" t="str">
        <f t="shared" si="1"/>
        <v>"Our plants are sold out for 2017 — we can't take any new orders." Nonmetallic Mineral Products</v>
      </c>
      <c r="H5" t="s">
        <v>287</v>
      </c>
    </row>
    <row r="6" spans="1:8" x14ac:dyDescent="0.25">
      <c r="A6" s="9" t="s">
        <v>45</v>
      </c>
      <c r="B6" s="9" t="str">
        <f t="shared" si="0"/>
        <v>Wood Products</v>
      </c>
      <c r="C6" s="9">
        <v>12</v>
      </c>
      <c r="E6" s="9" t="s">
        <v>5</v>
      </c>
      <c r="F6" s="9" t="str">
        <f t="shared" si="1"/>
        <v>"Hurricanes have caused shortages in the resin market, resulting in price increases, inventory constraints and increased lead times." Computer &amp; Electronic Products</v>
      </c>
      <c r="H6" t="s">
        <v>288</v>
      </c>
    </row>
    <row r="7" spans="1:8" x14ac:dyDescent="0.25">
      <c r="A7" s="9" t="s">
        <v>30</v>
      </c>
      <c r="B7" s="9" t="str">
        <f t="shared" si="0"/>
        <v>Food, Beverage &amp; Tobacco Products</v>
      </c>
      <c r="C7" s="9">
        <v>11</v>
      </c>
      <c r="E7" s="9" t="s">
        <v>6</v>
      </c>
      <c r="F7" s="9"/>
      <c r="H7" t="s">
        <v>289</v>
      </c>
    </row>
    <row r="8" spans="1:8" x14ac:dyDescent="0.25">
      <c r="A8" s="9" t="s">
        <v>33</v>
      </c>
      <c r="B8" s="9" t="str">
        <f t="shared" si="0"/>
        <v>Miscellaneous Manufacturing</v>
      </c>
      <c r="C8" s="9">
        <v>10</v>
      </c>
      <c r="E8" s="9" t="s">
        <v>7</v>
      </c>
      <c r="F8" s="9"/>
      <c r="H8" t="s">
        <v>290</v>
      </c>
    </row>
    <row r="9" spans="1:8" x14ac:dyDescent="0.25">
      <c r="A9" s="9" t="s">
        <v>38</v>
      </c>
      <c r="B9" s="9" t="str">
        <f t="shared" si="0"/>
        <v>Petroleum &amp; Coal Products</v>
      </c>
      <c r="C9" s="9">
        <v>9</v>
      </c>
      <c r="E9" s="9" t="s">
        <v>8</v>
      </c>
      <c r="F9" s="9"/>
      <c r="H9" t="s">
        <v>291</v>
      </c>
    </row>
    <row r="10" spans="1:8" x14ac:dyDescent="0.25">
      <c r="A10" s="9" t="s">
        <v>27</v>
      </c>
      <c r="B10" s="9" t="str">
        <f t="shared" si="0"/>
        <v>Plastics &amp; Rubber Products</v>
      </c>
      <c r="C10" s="9">
        <v>8</v>
      </c>
      <c r="E10" s="9" t="s">
        <v>9</v>
      </c>
      <c r="F10" s="9"/>
      <c r="H10" t="s">
        <v>292</v>
      </c>
    </row>
    <row r="11" spans="1:8" x14ac:dyDescent="0.25">
      <c r="A11" s="9" t="s">
        <v>39</v>
      </c>
      <c r="B11" s="9" t="str">
        <f t="shared" si="0"/>
        <v>Textile Mills</v>
      </c>
      <c r="C11" s="9">
        <v>7</v>
      </c>
      <c r="E11" s="9" t="s">
        <v>10</v>
      </c>
      <c r="F11" s="9" t="str">
        <f t="shared" si="1"/>
        <v>"Raw material costs on the rise, but purchasing operation has navigated shortages caused by hurricanes." Chemical Products</v>
      </c>
    </row>
    <row r="12" spans="1:8" x14ac:dyDescent="0.25">
      <c r="A12" s="9" t="s">
        <v>36</v>
      </c>
      <c r="B12" s="9" t="str">
        <f t="shared" si="0"/>
        <v>Chemical Products</v>
      </c>
      <c r="C12" s="9">
        <v>6</v>
      </c>
      <c r="E12" s="9" t="s">
        <v>11</v>
      </c>
      <c r="F12" s="9" t="str">
        <f t="shared" si="1"/>
        <v>"Incoming orders are strong, mainly due to recovery efforts in the wake of Hurricanes Harvey and Irma. Backlogs are up due to operating inefficiencies." Machinery</v>
      </c>
    </row>
    <row r="13" spans="1:8" x14ac:dyDescent="0.25">
      <c r="A13" s="9" t="s">
        <v>34</v>
      </c>
      <c r="B13" s="9" t="str">
        <f t="shared" si="0"/>
        <v>Computer &amp; Electronic Products</v>
      </c>
      <c r="C13" s="9">
        <v>5</v>
      </c>
      <c r="E13" s="9" t="s">
        <v>12</v>
      </c>
      <c r="F13" s="9" t="str">
        <f t="shared" si="1"/>
        <v>"Business seems to be a bit depressed due to the storms last month, but is picking back up." Fabricated Metal Products</v>
      </c>
    </row>
    <row r="14" spans="1:8" x14ac:dyDescent="0.25">
      <c r="A14" s="9" t="s">
        <v>37</v>
      </c>
      <c r="B14" s="9" t="str">
        <f t="shared" si="0"/>
        <v>Fabricated Metal Products</v>
      </c>
      <c r="C14" s="9">
        <v>4</v>
      </c>
      <c r="E14" s="9" t="s">
        <v>13</v>
      </c>
      <c r="F14" s="9"/>
    </row>
    <row r="15" spans="1:8" x14ac:dyDescent="0.25">
      <c r="A15" s="9" t="s">
        <v>26</v>
      </c>
      <c r="B15" s="9" t="str">
        <f t="shared" si="0"/>
        <v>Furniture &amp; Related Products</v>
      </c>
      <c r="C15" s="9">
        <v>3</v>
      </c>
      <c r="E15" s="9" t="s">
        <v>14</v>
      </c>
      <c r="F15" s="9" t="str">
        <f t="shared" si="1"/>
        <v>"Business continues to be better than expected." Transportation Equipment</v>
      </c>
    </row>
    <row r="16" spans="1:8" x14ac:dyDescent="0.25">
      <c r="A16" s="9" t="s">
        <v>31</v>
      </c>
      <c r="B16" s="9" t="str">
        <f t="shared" si="0"/>
        <v>Electrical Equipment, Appliances &amp; Components</v>
      </c>
      <c r="C16" s="9">
        <v>2</v>
      </c>
      <c r="E16" s="9" t="s">
        <v>15</v>
      </c>
      <c r="F16" s="9" t="str">
        <f t="shared" si="1"/>
        <v>"In plastics processing, Hurricane Harvey is the reason for every price increase being announced and virtually all suppliers are announcing price increases." Plastics &amp; Rubber Products</v>
      </c>
    </row>
    <row r="17" spans="1:6" x14ac:dyDescent="0.25">
      <c r="A17" s="9" t="s">
        <v>16</v>
      </c>
      <c r="B17" s="9" t="str">
        <f t="shared" si="0"/>
        <v>Primary Metals</v>
      </c>
      <c r="C17" s="9">
        <v>1</v>
      </c>
      <c r="E17" s="9" t="s">
        <v>16</v>
      </c>
      <c r="F17" s="9"/>
    </row>
    <row r="18" spans="1:6" x14ac:dyDescent="0.25">
      <c r="E18" s="9" t="s">
        <v>17</v>
      </c>
      <c r="F18" s="9"/>
    </row>
    <row r="19" spans="1:6" x14ac:dyDescent="0.25">
      <c r="A19" s="180" t="s">
        <v>99</v>
      </c>
      <c r="B19" s="180"/>
      <c r="C19" s="180"/>
      <c r="E19" s="9" t="s">
        <v>18</v>
      </c>
      <c r="F19" s="9"/>
    </row>
    <row r="20" spans="1:6" x14ac:dyDescent="0.25">
      <c r="A20" s="9" t="s">
        <v>7</v>
      </c>
      <c r="B20" s="9" t="str">
        <f>TRIM(A20)</f>
        <v>Paper Products</v>
      </c>
      <c r="C20" s="9">
        <v>12</v>
      </c>
    </row>
    <row r="21" spans="1:6" x14ac:dyDescent="0.25">
      <c r="A21" s="9" t="s">
        <v>49</v>
      </c>
      <c r="B21" s="9" t="str">
        <f t="shared" ref="B21:B34" si="2">TRIM(A21)</f>
        <v>Apparel, Leather &amp; Allied Products</v>
      </c>
      <c r="C21" s="9">
        <v>11</v>
      </c>
    </row>
    <row r="22" spans="1:6" x14ac:dyDescent="0.25">
      <c r="A22" s="9" t="s">
        <v>45</v>
      </c>
      <c r="B22" s="9" t="str">
        <f t="shared" si="2"/>
        <v>Wood Products</v>
      </c>
      <c r="C22" s="9">
        <v>10</v>
      </c>
    </row>
    <row r="23" spans="1:6" x14ac:dyDescent="0.25">
      <c r="A23" s="9" t="s">
        <v>28</v>
      </c>
      <c r="B23" s="9" t="str">
        <f t="shared" si="2"/>
        <v>Machinery</v>
      </c>
      <c r="C23" s="9">
        <v>9</v>
      </c>
    </row>
    <row r="24" spans="1:6" x14ac:dyDescent="0.25">
      <c r="A24" s="9" t="s">
        <v>33</v>
      </c>
      <c r="B24" s="9" t="str">
        <f t="shared" si="2"/>
        <v>Miscellaneous Manufacturing</v>
      </c>
      <c r="C24" s="9">
        <v>8</v>
      </c>
    </row>
    <row r="25" spans="1:6" x14ac:dyDescent="0.25">
      <c r="A25" s="9" t="s">
        <v>30</v>
      </c>
      <c r="B25" s="9" t="str">
        <f t="shared" si="2"/>
        <v>Food, Beverage &amp; Tobacco Products</v>
      </c>
      <c r="C25" s="9">
        <v>7</v>
      </c>
    </row>
    <row r="26" spans="1:6" x14ac:dyDescent="0.25">
      <c r="A26" s="9" t="s">
        <v>40</v>
      </c>
      <c r="B26" s="9" t="str">
        <f t="shared" si="2"/>
        <v>Nonmetallic Mineral Products</v>
      </c>
      <c r="C26" s="9">
        <v>6</v>
      </c>
    </row>
    <row r="27" spans="1:6" x14ac:dyDescent="0.25">
      <c r="A27" s="9" t="s">
        <v>35</v>
      </c>
      <c r="B27" s="9" t="str">
        <f t="shared" si="2"/>
        <v>Transportation Equipment</v>
      </c>
      <c r="C27" s="9">
        <v>5</v>
      </c>
    </row>
    <row r="28" spans="1:6" x14ac:dyDescent="0.25">
      <c r="A28" s="9" t="s">
        <v>36</v>
      </c>
      <c r="B28" s="9" t="str">
        <f t="shared" si="2"/>
        <v>Chemical Products</v>
      </c>
      <c r="C28" s="9">
        <v>4</v>
      </c>
    </row>
    <row r="29" spans="1:6" x14ac:dyDescent="0.25">
      <c r="A29" s="9" t="s">
        <v>34</v>
      </c>
      <c r="B29" s="9" t="str">
        <f t="shared" si="2"/>
        <v>Computer &amp; Electronic Products</v>
      </c>
      <c r="C29" s="9">
        <v>3</v>
      </c>
    </row>
    <row r="30" spans="1:6" x14ac:dyDescent="0.25">
      <c r="A30" s="9" t="s">
        <v>38</v>
      </c>
      <c r="B30" s="9" t="str">
        <f t="shared" si="2"/>
        <v>Petroleum &amp; Coal Products</v>
      </c>
      <c r="C30" s="9">
        <v>2</v>
      </c>
    </row>
    <row r="31" spans="1:6" x14ac:dyDescent="0.25">
      <c r="A31" s="9" t="s">
        <v>16</v>
      </c>
      <c r="B31" s="9" t="str">
        <f t="shared" si="2"/>
        <v>Primary Metals</v>
      </c>
      <c r="C31" s="9">
        <v>1</v>
      </c>
    </row>
    <row r="32" spans="1:6" x14ac:dyDescent="0.25">
      <c r="A32" s="9" t="s">
        <v>8</v>
      </c>
      <c r="B32" s="9" t="str">
        <f t="shared" si="2"/>
        <v>Printing &amp; Related Support Activities</v>
      </c>
      <c r="C32" s="9">
        <v>-3</v>
      </c>
    </row>
    <row r="33" spans="1:3" x14ac:dyDescent="0.25">
      <c r="A33" s="9" t="s">
        <v>27</v>
      </c>
      <c r="B33" s="9" t="str">
        <f t="shared" si="2"/>
        <v>Plastics &amp; Rubber Products</v>
      </c>
      <c r="C33" s="9">
        <v>-2</v>
      </c>
    </row>
    <row r="34" spans="1:3" x14ac:dyDescent="0.25">
      <c r="A34" s="9" t="s">
        <v>12</v>
      </c>
      <c r="B34" s="9" t="str">
        <f t="shared" si="2"/>
        <v>Fabricated Metal Products</v>
      </c>
      <c r="C34" s="9">
        <v>-1</v>
      </c>
    </row>
    <row r="36" spans="1:3" x14ac:dyDescent="0.25">
      <c r="A36" s="180" t="s">
        <v>91</v>
      </c>
      <c r="B36" s="180"/>
      <c r="C36" s="180"/>
    </row>
    <row r="37" spans="1:3" x14ac:dyDescent="0.25">
      <c r="A37" s="9" t="s">
        <v>7</v>
      </c>
      <c r="B37" s="9" t="str">
        <f>TRIM(A37)</f>
        <v>Paper Products</v>
      </c>
      <c r="C37" s="9">
        <v>15</v>
      </c>
    </row>
    <row r="38" spans="1:3" x14ac:dyDescent="0.25">
      <c r="A38" s="9" t="s">
        <v>49</v>
      </c>
      <c r="B38" s="9" t="str">
        <f t="shared" ref="B38:B52" si="3">TRIM(A38)</f>
        <v>Apparel, Leather &amp; Allied Products</v>
      </c>
      <c r="C38" s="9">
        <v>14</v>
      </c>
    </row>
    <row r="39" spans="1:3" x14ac:dyDescent="0.25">
      <c r="A39" s="9" t="s">
        <v>45</v>
      </c>
      <c r="B39" s="9" t="str">
        <f t="shared" si="3"/>
        <v>Wood Products</v>
      </c>
      <c r="C39" s="9">
        <v>13</v>
      </c>
    </row>
    <row r="40" spans="1:3" x14ac:dyDescent="0.25">
      <c r="A40" s="9" t="s">
        <v>40</v>
      </c>
      <c r="B40" s="9" t="str">
        <f t="shared" si="3"/>
        <v>Nonmetallic Mineral Products</v>
      </c>
      <c r="C40" s="9">
        <v>12</v>
      </c>
    </row>
    <row r="41" spans="1:3" x14ac:dyDescent="0.25">
      <c r="A41" s="9" t="s">
        <v>35</v>
      </c>
      <c r="B41" s="9" t="str">
        <f t="shared" si="3"/>
        <v>Transportation Equipment</v>
      </c>
      <c r="C41" s="9">
        <v>11</v>
      </c>
    </row>
    <row r="42" spans="1:3" x14ac:dyDescent="0.25">
      <c r="A42" s="9" t="s">
        <v>33</v>
      </c>
      <c r="B42" s="9" t="str">
        <f t="shared" si="3"/>
        <v>Miscellaneous Manufacturing</v>
      </c>
      <c r="C42" s="9">
        <v>10</v>
      </c>
    </row>
    <row r="43" spans="1:3" x14ac:dyDescent="0.25">
      <c r="A43" s="9" t="s">
        <v>30</v>
      </c>
      <c r="B43" s="9" t="str">
        <f t="shared" si="3"/>
        <v>Food, Beverage &amp; Tobacco Products</v>
      </c>
      <c r="C43" s="9">
        <v>9</v>
      </c>
    </row>
    <row r="44" spans="1:3" x14ac:dyDescent="0.25">
      <c r="A44" s="9" t="s">
        <v>31</v>
      </c>
      <c r="B44" s="9" t="str">
        <f t="shared" si="3"/>
        <v>Electrical Equipment, Appliances &amp; Components</v>
      </c>
      <c r="C44" s="9">
        <v>8</v>
      </c>
    </row>
    <row r="45" spans="1:3" x14ac:dyDescent="0.25">
      <c r="A45" s="9" t="s">
        <v>26</v>
      </c>
      <c r="B45" s="9" t="str">
        <f t="shared" si="3"/>
        <v>Furniture &amp; Related Products</v>
      </c>
      <c r="C45" s="9">
        <v>7</v>
      </c>
    </row>
    <row r="46" spans="1:3" x14ac:dyDescent="0.25">
      <c r="A46" s="9" t="s">
        <v>36</v>
      </c>
      <c r="B46" s="9" t="str">
        <f t="shared" si="3"/>
        <v>Chemical Products</v>
      </c>
      <c r="C46" s="9">
        <v>6</v>
      </c>
    </row>
    <row r="47" spans="1:3" x14ac:dyDescent="0.25">
      <c r="A47" s="9" t="s">
        <v>28</v>
      </c>
      <c r="B47" s="9" t="str">
        <f t="shared" si="3"/>
        <v>Machinery</v>
      </c>
      <c r="C47" s="9">
        <v>5</v>
      </c>
    </row>
    <row r="48" spans="1:3" x14ac:dyDescent="0.25">
      <c r="A48" s="9" t="s">
        <v>38</v>
      </c>
      <c r="B48" s="9" t="str">
        <f t="shared" si="3"/>
        <v>Petroleum &amp; Coal Products</v>
      </c>
      <c r="C48" s="9">
        <v>4</v>
      </c>
    </row>
    <row r="49" spans="1:3" x14ac:dyDescent="0.25">
      <c r="A49" s="9" t="s">
        <v>27</v>
      </c>
      <c r="B49" s="9" t="str">
        <f t="shared" si="3"/>
        <v>Plastics &amp; Rubber Products</v>
      </c>
      <c r="C49" s="9">
        <v>3</v>
      </c>
    </row>
    <row r="50" spans="1:3" x14ac:dyDescent="0.25">
      <c r="A50" s="9" t="s">
        <v>34</v>
      </c>
      <c r="B50" s="9" t="str">
        <f t="shared" si="3"/>
        <v>Computer &amp; Electronic Products</v>
      </c>
      <c r="C50" s="9">
        <v>2</v>
      </c>
    </row>
    <row r="51" spans="1:3" x14ac:dyDescent="0.25">
      <c r="A51" s="9" t="s">
        <v>12</v>
      </c>
      <c r="B51" s="9" t="str">
        <f t="shared" si="3"/>
        <v>Fabricated Metal Products</v>
      </c>
      <c r="C51" s="9">
        <v>1</v>
      </c>
    </row>
    <row r="52" spans="1:3" x14ac:dyDescent="0.25">
      <c r="A52" s="9" t="s">
        <v>293</v>
      </c>
      <c r="B52" s="9" t="str">
        <f t="shared" si="3"/>
        <v>Primary Metals</v>
      </c>
      <c r="C52" s="9">
        <v>-1</v>
      </c>
    </row>
    <row r="54" spans="1:3" x14ac:dyDescent="0.25">
      <c r="A54" s="180" t="s">
        <v>92</v>
      </c>
      <c r="B54" s="180"/>
      <c r="C54" s="180"/>
    </row>
    <row r="55" spans="1:3" x14ac:dyDescent="0.25">
      <c r="A55" s="9" t="s">
        <v>1</v>
      </c>
      <c r="B55" s="9" t="str">
        <f>TRIM(A55)</f>
        <v>Textile Mills</v>
      </c>
      <c r="C55" s="9">
        <v>15</v>
      </c>
    </row>
    <row r="56" spans="1:3" x14ac:dyDescent="0.25">
      <c r="A56" s="9" t="s">
        <v>41</v>
      </c>
      <c r="B56" s="9" t="str">
        <f t="shared" ref="B56:B70" si="4">TRIM(A56)</f>
        <v>Printing &amp; Related Support Activities</v>
      </c>
      <c r="C56" s="9">
        <v>14</v>
      </c>
    </row>
    <row r="57" spans="1:3" x14ac:dyDescent="0.25">
      <c r="A57" s="9" t="s">
        <v>40</v>
      </c>
      <c r="B57" s="9" t="str">
        <f t="shared" si="4"/>
        <v>Nonmetallic Mineral Products</v>
      </c>
      <c r="C57" s="9">
        <v>13</v>
      </c>
    </row>
    <row r="58" spans="1:3" x14ac:dyDescent="0.25">
      <c r="A58" s="9" t="s">
        <v>32</v>
      </c>
      <c r="B58" s="9" t="str">
        <f t="shared" si="4"/>
        <v>Paper Products</v>
      </c>
      <c r="C58" s="9">
        <v>12</v>
      </c>
    </row>
    <row r="59" spans="1:3" x14ac:dyDescent="0.25">
      <c r="A59" s="9" t="s">
        <v>30</v>
      </c>
      <c r="B59" s="9" t="str">
        <f t="shared" si="4"/>
        <v>Food, Beverage &amp; Tobacco Products</v>
      </c>
      <c r="C59" s="9">
        <v>11</v>
      </c>
    </row>
    <row r="60" spans="1:3" x14ac:dyDescent="0.25">
      <c r="A60" s="9" t="s">
        <v>28</v>
      </c>
      <c r="B60" s="9" t="str">
        <f t="shared" si="4"/>
        <v>Machinery</v>
      </c>
      <c r="C60" s="9">
        <v>10</v>
      </c>
    </row>
    <row r="61" spans="1:3" x14ac:dyDescent="0.25">
      <c r="A61" s="9" t="s">
        <v>38</v>
      </c>
      <c r="B61" s="9" t="str">
        <f t="shared" si="4"/>
        <v>Petroleum &amp; Coal Products</v>
      </c>
      <c r="C61" s="9">
        <v>9</v>
      </c>
    </row>
    <row r="62" spans="1:3" x14ac:dyDescent="0.25">
      <c r="A62" s="9" t="s">
        <v>27</v>
      </c>
      <c r="B62" s="9" t="str">
        <f t="shared" si="4"/>
        <v>Plastics &amp; Rubber Products</v>
      </c>
      <c r="C62" s="9">
        <v>8</v>
      </c>
    </row>
    <row r="63" spans="1:3" x14ac:dyDescent="0.25">
      <c r="A63" s="9" t="s">
        <v>26</v>
      </c>
      <c r="B63" s="9" t="str">
        <f t="shared" si="4"/>
        <v>Furniture &amp; Related Products</v>
      </c>
      <c r="C63" s="9">
        <v>7</v>
      </c>
    </row>
    <row r="64" spans="1:3" x14ac:dyDescent="0.25">
      <c r="A64" s="9" t="s">
        <v>37</v>
      </c>
      <c r="B64" s="9" t="str">
        <f t="shared" si="4"/>
        <v>Fabricated Metal Products</v>
      </c>
      <c r="C64" s="9">
        <v>6</v>
      </c>
    </row>
    <row r="65" spans="1:3" x14ac:dyDescent="0.25">
      <c r="A65" s="9" t="s">
        <v>35</v>
      </c>
      <c r="B65" s="9" t="str">
        <f t="shared" si="4"/>
        <v>Transportation Equipment</v>
      </c>
      <c r="C65" s="9">
        <v>5</v>
      </c>
    </row>
    <row r="66" spans="1:3" x14ac:dyDescent="0.25">
      <c r="A66" s="9" t="s">
        <v>29</v>
      </c>
      <c r="B66" s="9" t="str">
        <f t="shared" si="4"/>
        <v>Primary Metals</v>
      </c>
      <c r="C66" s="9">
        <v>4</v>
      </c>
    </row>
    <row r="67" spans="1:3" x14ac:dyDescent="0.25">
      <c r="A67" s="9" t="s">
        <v>36</v>
      </c>
      <c r="B67" s="9" t="str">
        <f t="shared" si="4"/>
        <v>Chemical Products</v>
      </c>
      <c r="C67" s="9">
        <v>3</v>
      </c>
    </row>
    <row r="68" spans="1:3" x14ac:dyDescent="0.25">
      <c r="A68" s="9" t="s">
        <v>34</v>
      </c>
      <c r="B68" s="9" t="str">
        <f t="shared" si="4"/>
        <v>Computer &amp; Electronic Products</v>
      </c>
      <c r="C68" s="9">
        <v>2</v>
      </c>
    </row>
    <row r="69" spans="1:3" x14ac:dyDescent="0.25">
      <c r="A69" s="9" t="s">
        <v>2</v>
      </c>
      <c r="B69" s="9" t="str">
        <f t="shared" si="4"/>
        <v>Miscellaneous Manufacturing</v>
      </c>
      <c r="C69" s="9">
        <v>1</v>
      </c>
    </row>
    <row r="70" spans="1:3" x14ac:dyDescent="0.25">
      <c r="A70" s="9" t="s">
        <v>17</v>
      </c>
      <c r="B70" s="9" t="str">
        <f t="shared" si="4"/>
        <v>Apparel, Leather &amp; Allied Products</v>
      </c>
      <c r="C70" s="9">
        <v>-1</v>
      </c>
    </row>
    <row r="72" spans="1:3" x14ac:dyDescent="0.25">
      <c r="A72" s="180" t="s">
        <v>94</v>
      </c>
      <c r="B72" s="180"/>
      <c r="C72" s="180"/>
    </row>
    <row r="73" spans="1:3" x14ac:dyDescent="0.25">
      <c r="A73" s="9" t="s">
        <v>15</v>
      </c>
      <c r="B73" s="9" t="str">
        <f>TRIM(A73)</f>
        <v>Plastics &amp; Rubber Products</v>
      </c>
      <c r="C73" s="9">
        <v>-12</v>
      </c>
    </row>
    <row r="74" spans="1:3" x14ac:dyDescent="0.25">
      <c r="A74" s="9" t="s">
        <v>28</v>
      </c>
      <c r="B74" s="9" t="str">
        <f t="shared" ref="B74:B86" si="5">TRIM(A74)</f>
        <v>Machinery</v>
      </c>
      <c r="C74" s="9">
        <v>-11</v>
      </c>
    </row>
    <row r="75" spans="1:3" x14ac:dyDescent="0.25">
      <c r="A75" s="9" t="s">
        <v>32</v>
      </c>
      <c r="B75" s="9" t="str">
        <f t="shared" si="5"/>
        <v>Paper Products</v>
      </c>
      <c r="C75" s="9">
        <v>-10</v>
      </c>
    </row>
    <row r="76" spans="1:3" x14ac:dyDescent="0.25">
      <c r="A76" s="9" t="s">
        <v>38</v>
      </c>
      <c r="B76" s="9" t="str">
        <f t="shared" si="5"/>
        <v>Petroleum &amp; Coal Products</v>
      </c>
      <c r="C76" s="9">
        <v>-9</v>
      </c>
    </row>
    <row r="77" spans="1:3" x14ac:dyDescent="0.25">
      <c r="A77" s="9" t="s">
        <v>31</v>
      </c>
      <c r="B77" s="9" t="str">
        <f t="shared" si="5"/>
        <v>Electrical Equipment, Appliances &amp; Components</v>
      </c>
      <c r="C77" s="9">
        <v>-8</v>
      </c>
    </row>
    <row r="78" spans="1:3" x14ac:dyDescent="0.25">
      <c r="A78" s="9" t="s">
        <v>40</v>
      </c>
      <c r="B78" s="9" t="str">
        <f t="shared" si="5"/>
        <v>Nonmetallic Mineral Products</v>
      </c>
      <c r="C78" s="9">
        <v>-7</v>
      </c>
    </row>
    <row r="79" spans="1:3" x14ac:dyDescent="0.25">
      <c r="A79" s="9" t="s">
        <v>37</v>
      </c>
      <c r="B79" s="9" t="str">
        <f t="shared" si="5"/>
        <v>Fabricated Metal Products</v>
      </c>
      <c r="C79" s="9">
        <v>-6</v>
      </c>
    </row>
    <row r="80" spans="1:3" x14ac:dyDescent="0.25">
      <c r="A80" s="9" t="s">
        <v>34</v>
      </c>
      <c r="B80" s="9" t="str">
        <f t="shared" si="5"/>
        <v>Computer &amp; Electronic Products</v>
      </c>
      <c r="C80" s="9">
        <v>-5</v>
      </c>
    </row>
    <row r="81" spans="1:3" x14ac:dyDescent="0.25">
      <c r="A81" s="9" t="s">
        <v>35</v>
      </c>
      <c r="B81" s="9" t="str">
        <f t="shared" si="5"/>
        <v>Transportation Equipment</v>
      </c>
      <c r="C81" s="9">
        <v>-4</v>
      </c>
    </row>
    <row r="82" spans="1:3" x14ac:dyDescent="0.25">
      <c r="A82" s="9" t="s">
        <v>30</v>
      </c>
      <c r="B82" s="9" t="str">
        <f t="shared" si="5"/>
        <v>Food, Beverage &amp; Tobacco Products</v>
      </c>
      <c r="C82" s="9">
        <v>-3</v>
      </c>
    </row>
    <row r="83" spans="1:3" x14ac:dyDescent="0.25">
      <c r="A83" s="9" t="s">
        <v>36</v>
      </c>
      <c r="B83" s="9" t="str">
        <f t="shared" si="5"/>
        <v>Chemical Products</v>
      </c>
      <c r="C83" s="9">
        <v>-2</v>
      </c>
    </row>
    <row r="84" spans="1:3" x14ac:dyDescent="0.25">
      <c r="A84" s="9" t="s">
        <v>16</v>
      </c>
      <c r="B84" s="9" t="str">
        <f t="shared" si="5"/>
        <v>Primary Metals</v>
      </c>
      <c r="C84" s="9">
        <v>-1</v>
      </c>
    </row>
    <row r="85" spans="1:3" x14ac:dyDescent="0.25">
      <c r="A85" s="9" t="s">
        <v>6</v>
      </c>
      <c r="B85" s="9" t="str">
        <f t="shared" si="5"/>
        <v>Furniture &amp; Related Products</v>
      </c>
      <c r="C85" s="9">
        <v>0</v>
      </c>
    </row>
    <row r="86" spans="1:3" x14ac:dyDescent="0.25">
      <c r="A86" s="9" t="s">
        <v>2</v>
      </c>
      <c r="B86" s="9" t="str">
        <f t="shared" si="5"/>
        <v>Miscellaneous Manufacturing</v>
      </c>
      <c r="C86" s="9">
        <v>1</v>
      </c>
    </row>
    <row r="88" spans="1:3" x14ac:dyDescent="0.25">
      <c r="A88" s="180" t="s">
        <v>95</v>
      </c>
      <c r="B88" s="180"/>
      <c r="C88" s="180"/>
    </row>
    <row r="89" spans="1:3" x14ac:dyDescent="0.25">
      <c r="A89" s="9" t="s">
        <v>4</v>
      </c>
      <c r="B89" s="9" t="str">
        <f>TRIM(A89)</f>
        <v>Nonmetallic Mineral Products</v>
      </c>
      <c r="C89" s="9">
        <v>6</v>
      </c>
    </row>
    <row r="90" spans="1:3" x14ac:dyDescent="0.25">
      <c r="A90" s="9" t="s">
        <v>28</v>
      </c>
      <c r="B90" s="9" t="str">
        <f t="shared" ref="B90:B105" si="6">TRIM(A90)</f>
        <v>Machinery</v>
      </c>
      <c r="C90" s="9">
        <v>5</v>
      </c>
    </row>
    <row r="91" spans="1:3" x14ac:dyDescent="0.25">
      <c r="A91" s="9" t="s">
        <v>26</v>
      </c>
      <c r="B91" s="9" t="str">
        <f t="shared" si="6"/>
        <v>Furniture &amp; Related Products</v>
      </c>
      <c r="C91" s="9">
        <v>4</v>
      </c>
    </row>
    <row r="92" spans="1:3" x14ac:dyDescent="0.25">
      <c r="A92" s="9" t="s">
        <v>35</v>
      </c>
      <c r="B92" s="9" t="str">
        <f t="shared" si="6"/>
        <v>Transportation Equipment</v>
      </c>
      <c r="C92" s="9">
        <v>3</v>
      </c>
    </row>
    <row r="93" spans="1:3" x14ac:dyDescent="0.25">
      <c r="A93" s="9" t="s">
        <v>33</v>
      </c>
      <c r="B93" s="9" t="str">
        <f t="shared" si="6"/>
        <v>Miscellaneous Manufacturing</v>
      </c>
      <c r="C93" s="9">
        <v>2</v>
      </c>
    </row>
    <row r="94" spans="1:3" x14ac:dyDescent="0.25">
      <c r="A94" s="9" t="s">
        <v>16</v>
      </c>
      <c r="B94" s="9" t="str">
        <f t="shared" si="6"/>
        <v>Primary Metals</v>
      </c>
      <c r="C94" s="9">
        <v>1</v>
      </c>
    </row>
    <row r="95" spans="1:3" x14ac:dyDescent="0.25">
      <c r="A95" s="9" t="s">
        <v>17</v>
      </c>
      <c r="B95" s="9" t="str">
        <f t="shared" si="6"/>
        <v>Apparel, Leather &amp; Allied Products</v>
      </c>
      <c r="C95" s="9">
        <v>-11</v>
      </c>
    </row>
    <row r="96" spans="1:3" x14ac:dyDescent="0.25">
      <c r="A96" s="9" t="s">
        <v>39</v>
      </c>
      <c r="B96" s="9" t="str">
        <f t="shared" si="6"/>
        <v>Textile Mills</v>
      </c>
      <c r="C96" s="9">
        <v>-10</v>
      </c>
    </row>
    <row r="97" spans="1:3" x14ac:dyDescent="0.25">
      <c r="A97" s="9" t="s">
        <v>38</v>
      </c>
      <c r="B97" s="9" t="str">
        <f t="shared" si="6"/>
        <v>Petroleum &amp; Coal Products</v>
      </c>
      <c r="C97" s="9">
        <v>-9</v>
      </c>
    </row>
    <row r="98" spans="1:3" x14ac:dyDescent="0.25">
      <c r="A98" s="9" t="s">
        <v>41</v>
      </c>
      <c r="B98" s="9" t="str">
        <f t="shared" si="6"/>
        <v>Printing &amp; Related Support Activities</v>
      </c>
      <c r="C98" s="9">
        <v>-8</v>
      </c>
    </row>
    <row r="99" spans="1:3" x14ac:dyDescent="0.25">
      <c r="A99" s="9" t="s">
        <v>31</v>
      </c>
      <c r="B99" s="9" t="str">
        <f t="shared" si="6"/>
        <v>Electrical Equipment, Appliances &amp; Components</v>
      </c>
      <c r="C99" s="9">
        <v>-7</v>
      </c>
    </row>
    <row r="100" spans="1:3" x14ac:dyDescent="0.25">
      <c r="A100" s="9" t="s">
        <v>36</v>
      </c>
      <c r="B100" s="9" t="str">
        <f t="shared" si="6"/>
        <v>Chemical Products</v>
      </c>
      <c r="C100" s="9">
        <v>-6</v>
      </c>
    </row>
    <row r="101" spans="1:3" x14ac:dyDescent="0.25">
      <c r="A101" s="9" t="s">
        <v>32</v>
      </c>
      <c r="B101" s="9" t="str">
        <f t="shared" si="6"/>
        <v>Paper Products</v>
      </c>
      <c r="C101" s="9">
        <v>-5</v>
      </c>
    </row>
    <row r="102" spans="1:3" x14ac:dyDescent="0.25">
      <c r="A102" s="9" t="s">
        <v>27</v>
      </c>
      <c r="B102" s="9" t="str">
        <f t="shared" si="6"/>
        <v>Plastics &amp; Rubber Products</v>
      </c>
      <c r="C102" s="9">
        <v>-4</v>
      </c>
    </row>
    <row r="103" spans="1:3" x14ac:dyDescent="0.25">
      <c r="A103" s="9" t="s">
        <v>37</v>
      </c>
      <c r="B103" s="9" t="str">
        <f t="shared" si="6"/>
        <v>Fabricated Metal Products</v>
      </c>
      <c r="C103" s="9">
        <v>-3</v>
      </c>
    </row>
    <row r="104" spans="1:3" x14ac:dyDescent="0.25">
      <c r="A104" s="9" t="s">
        <v>34</v>
      </c>
      <c r="B104" s="9" t="str">
        <f t="shared" si="6"/>
        <v>Computer &amp; Electronic Products</v>
      </c>
      <c r="C104" s="9">
        <v>-2</v>
      </c>
    </row>
    <row r="105" spans="1:3" x14ac:dyDescent="0.25">
      <c r="A105" s="9" t="s">
        <v>3</v>
      </c>
      <c r="B105" s="9" t="str">
        <f t="shared" si="6"/>
        <v>Food, Beverage &amp; Tobacco Products</v>
      </c>
      <c r="C105" s="9">
        <v>-1</v>
      </c>
    </row>
  </sheetData>
  <mergeCells count="7">
    <mergeCell ref="A88:C88"/>
    <mergeCell ref="A1:C1"/>
    <mergeCell ref="E1:F1"/>
    <mergeCell ref="A19:C19"/>
    <mergeCell ref="A36:C36"/>
    <mergeCell ref="A54:C54"/>
    <mergeCell ref="A72:C72"/>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99"/>
  <sheetViews>
    <sheetView workbookViewId="0">
      <selection activeCell="I6" sqref="I6"/>
    </sheetView>
  </sheetViews>
  <sheetFormatPr defaultRowHeight="15" x14ac:dyDescent="0.25"/>
  <cols>
    <col min="1" max="1" width="45" bestFit="1" customWidth="1"/>
    <col min="2" max="2" width="44.5703125" bestFit="1" customWidth="1"/>
    <col min="5" max="5" width="44.5703125" bestFit="1" customWidth="1"/>
    <col min="6" max="6" width="169.28515625" bestFit="1" customWidth="1"/>
  </cols>
  <sheetData>
    <row r="1" spans="1:8" x14ac:dyDescent="0.25">
      <c r="A1" s="180" t="s">
        <v>89</v>
      </c>
      <c r="B1" s="180"/>
      <c r="C1" s="180"/>
      <c r="E1" s="180" t="s">
        <v>134</v>
      </c>
      <c r="F1" s="180"/>
    </row>
    <row r="2" spans="1:8" x14ac:dyDescent="0.25">
      <c r="A2" s="9" t="s">
        <v>7</v>
      </c>
      <c r="B2" s="9" t="str">
        <f>TRIM(A2)</f>
        <v>Paper Products</v>
      </c>
      <c r="C2" s="9">
        <v>14</v>
      </c>
      <c r="E2" s="9" t="s">
        <v>1</v>
      </c>
      <c r="F2" s="9"/>
      <c r="H2" t="s">
        <v>294</v>
      </c>
    </row>
    <row r="3" spans="1:8" x14ac:dyDescent="0.25">
      <c r="A3" s="9" t="s">
        <v>28</v>
      </c>
      <c r="B3" s="9" t="str">
        <f t="shared" ref="B3:B15" si="0">TRIM(A3)</f>
        <v>Machinery</v>
      </c>
      <c r="C3" s="9">
        <v>13</v>
      </c>
      <c r="E3" s="9" t="s">
        <v>2</v>
      </c>
      <c r="F3" s="9" t="str">
        <f t="shared" ref="F3:F16" si="1">VLOOKUP("*"&amp;E3,$H$2:$H$10,1,0)</f>
        <v>"We are just coming off a record sales year. We expect to continue in 2018 robust activity." Miscellaneous Manufacturing</v>
      </c>
      <c r="H3" t="s">
        <v>295</v>
      </c>
    </row>
    <row r="4" spans="1:8" x14ac:dyDescent="0.25">
      <c r="A4" s="9" t="s">
        <v>35</v>
      </c>
      <c r="B4" s="9" t="str">
        <f t="shared" si="0"/>
        <v>Transportation Equipment</v>
      </c>
      <c r="C4" s="9">
        <v>12</v>
      </c>
      <c r="E4" s="9" t="s">
        <v>3</v>
      </c>
      <c r="F4" s="9" t="str">
        <f t="shared" si="1"/>
        <v>"Business is strong. Employment is tight. Supplier deliveries have lengthened. A few suppliers are still blaming Hurricane Harvey for the lead times." Food, Beverage &amp; Tobacco Products</v>
      </c>
      <c r="H4" t="s">
        <v>296</v>
      </c>
    </row>
    <row r="5" spans="1:8" x14ac:dyDescent="0.25">
      <c r="A5" s="9" t="s">
        <v>34</v>
      </c>
      <c r="B5" s="9" t="str">
        <f t="shared" si="0"/>
        <v>Computer &amp; Electronic Products</v>
      </c>
      <c r="C5" s="9">
        <v>11</v>
      </c>
      <c r="E5" s="9" t="s">
        <v>4</v>
      </c>
      <c r="F5" s="9" t="str">
        <f t="shared" si="1"/>
        <v>"Strong season demand for products and continued requirements for uptime." Nonmetallic Mineral Products</v>
      </c>
      <c r="H5" t="s">
        <v>297</v>
      </c>
    </row>
    <row r="6" spans="1:8" x14ac:dyDescent="0.25">
      <c r="A6" s="9" t="s">
        <v>40</v>
      </c>
      <c r="B6" s="9" t="str">
        <f t="shared" si="0"/>
        <v>Nonmetallic Mineral Products</v>
      </c>
      <c r="C6" s="9">
        <v>10</v>
      </c>
      <c r="E6" s="9" t="s">
        <v>5</v>
      </c>
      <c r="F6" s="9" t="str">
        <f t="shared" si="1"/>
        <v>"Business has leveled out but remains strong heading into the end of the year." Computer &amp; Electronic Products</v>
      </c>
      <c r="H6" t="s">
        <v>298</v>
      </c>
    </row>
    <row r="7" spans="1:8" x14ac:dyDescent="0.25">
      <c r="A7" s="9" t="s">
        <v>27</v>
      </c>
      <c r="B7" s="9" t="str">
        <f t="shared" si="0"/>
        <v>Plastics &amp; Rubber Products</v>
      </c>
      <c r="C7" s="9">
        <v>9</v>
      </c>
      <c r="E7" s="9" t="s">
        <v>6</v>
      </c>
      <c r="F7" s="9"/>
      <c r="H7" t="s">
        <v>299</v>
      </c>
    </row>
    <row r="8" spans="1:8" x14ac:dyDescent="0.25">
      <c r="A8" s="9" t="s">
        <v>41</v>
      </c>
      <c r="B8" s="9" t="str">
        <f t="shared" si="0"/>
        <v>Printing &amp; Related Support Activities</v>
      </c>
      <c r="C8" s="9">
        <v>8</v>
      </c>
      <c r="E8" s="9" t="s">
        <v>7</v>
      </c>
      <c r="F8" s="9"/>
      <c r="H8" t="s">
        <v>300</v>
      </c>
    </row>
    <row r="9" spans="1:8" x14ac:dyDescent="0.25">
      <c r="A9" s="9" t="s">
        <v>30</v>
      </c>
      <c r="B9" s="9" t="str">
        <f t="shared" si="0"/>
        <v>Food, Beverage &amp; Tobacco Products</v>
      </c>
      <c r="C9" s="9">
        <v>7</v>
      </c>
      <c r="E9" s="9" t="s">
        <v>8</v>
      </c>
      <c r="F9" s="9"/>
      <c r="H9" t="s">
        <v>301</v>
      </c>
    </row>
    <row r="10" spans="1:8" x14ac:dyDescent="0.25">
      <c r="A10" s="9" t="s">
        <v>31</v>
      </c>
      <c r="B10" s="9" t="str">
        <f t="shared" si="0"/>
        <v>Electrical Equipment, Appliances &amp; Components</v>
      </c>
      <c r="C10" s="9">
        <v>6</v>
      </c>
      <c r="E10" s="9" t="s">
        <v>9</v>
      </c>
      <c r="F10" s="9"/>
      <c r="H10" t="s">
        <v>302</v>
      </c>
    </row>
    <row r="11" spans="1:8" x14ac:dyDescent="0.25">
      <c r="A11" s="9" t="s">
        <v>36</v>
      </c>
      <c r="B11" s="9" t="str">
        <f t="shared" si="0"/>
        <v>Chemical Products</v>
      </c>
      <c r="C11" s="9">
        <v>5</v>
      </c>
      <c r="E11" s="9" t="s">
        <v>10</v>
      </c>
      <c r="F11" s="9" t="str">
        <f t="shared" si="1"/>
        <v>"Continuing to see more orders for the next six to 12 months." Chemical Products</v>
      </c>
    </row>
    <row r="12" spans="1:8" x14ac:dyDescent="0.25">
      <c r="A12" s="9" t="s">
        <v>26</v>
      </c>
      <c r="B12" s="9" t="str">
        <f t="shared" si="0"/>
        <v>Furniture &amp; Related Products</v>
      </c>
      <c r="C12" s="9">
        <v>4</v>
      </c>
      <c r="E12" s="9" t="s">
        <v>11</v>
      </c>
      <c r="F12" s="9" t="str">
        <f t="shared" si="1"/>
        <v>"Strong sales through third and now fourth quarters. Backlog increasing, and capacity at suppliers tightening." Machinery</v>
      </c>
    </row>
    <row r="13" spans="1:8" x14ac:dyDescent="0.25">
      <c r="A13" s="9" t="s">
        <v>37</v>
      </c>
      <c r="B13" s="9" t="str">
        <f t="shared" si="0"/>
        <v>Fabricated Metal Products</v>
      </c>
      <c r="C13" s="9">
        <v>3</v>
      </c>
      <c r="E13" s="9" t="s">
        <v>12</v>
      </c>
      <c r="F13" s="9" t="str">
        <f t="shared" si="1"/>
        <v>"We are seeing steady, consistent demand for end of year. We usually see a slowdown, which we haven't seen yet." Fabricated Metal Products</v>
      </c>
    </row>
    <row r="14" spans="1:8" x14ac:dyDescent="0.25">
      <c r="A14" s="9" t="s">
        <v>33</v>
      </c>
      <c r="B14" s="9" t="str">
        <f t="shared" si="0"/>
        <v>Miscellaneous Manufacturing</v>
      </c>
      <c r="C14" s="9">
        <v>2</v>
      </c>
      <c r="E14" s="9" t="s">
        <v>13</v>
      </c>
      <c r="F14" s="9"/>
    </row>
    <row r="15" spans="1:8" x14ac:dyDescent="0.25">
      <c r="A15" s="9" t="s">
        <v>16</v>
      </c>
      <c r="B15" s="9" t="str">
        <f t="shared" si="0"/>
        <v>Primary Metals</v>
      </c>
      <c r="C15" s="9">
        <v>1</v>
      </c>
      <c r="E15" s="9" t="s">
        <v>14</v>
      </c>
      <c r="F15" s="9" t="str">
        <f t="shared" si="1"/>
        <v>"Overall industry demand remains strong. Continue to have a healthy backlog of orders. Local economy is also strong, with a fairly tight labor market." Transportation Equipment</v>
      </c>
    </row>
    <row r="16" spans="1:8" x14ac:dyDescent="0.25">
      <c r="A16" s="23"/>
      <c r="B16" s="23"/>
      <c r="C16" s="23"/>
      <c r="E16" s="9" t="s">
        <v>15</v>
      </c>
      <c r="F16" s="9" t="str">
        <f t="shared" si="1"/>
        <v>"Currently, we have not experienced the typical seasonal slowdown toward the end of Q4. Could be that there is a lot of optimism in the American economy." Plastics &amp; Rubber Products</v>
      </c>
    </row>
    <row r="17" spans="1:6" x14ac:dyDescent="0.25">
      <c r="A17" s="23"/>
      <c r="B17" s="23"/>
      <c r="C17" s="23"/>
      <c r="E17" s="9" t="s">
        <v>16</v>
      </c>
      <c r="F17" s="9"/>
    </row>
    <row r="18" spans="1:6" x14ac:dyDescent="0.25">
      <c r="E18" s="9" t="s">
        <v>17</v>
      </c>
      <c r="F18" s="9"/>
    </row>
    <row r="19" spans="1:6" x14ac:dyDescent="0.25">
      <c r="A19" s="31"/>
      <c r="E19" s="9" t="s">
        <v>18</v>
      </c>
      <c r="F19" s="9"/>
    </row>
    <row r="20" spans="1:6" x14ac:dyDescent="0.25">
      <c r="A20" s="180" t="s">
        <v>99</v>
      </c>
      <c r="B20" s="180"/>
      <c r="C20" s="180"/>
    </row>
    <row r="21" spans="1:6" x14ac:dyDescent="0.25">
      <c r="A21" s="9" t="s">
        <v>13</v>
      </c>
      <c r="B21" s="9" t="str">
        <f>TRIM(A21)</f>
        <v>Electrical Equipment, Appliances &amp; Components</v>
      </c>
      <c r="C21" s="9">
        <v>14</v>
      </c>
    </row>
    <row r="22" spans="1:6" x14ac:dyDescent="0.25">
      <c r="A22" s="9" t="s">
        <v>32</v>
      </c>
      <c r="B22" s="9" t="str">
        <f t="shared" ref="B22:B34" si="2">TRIM(A22)</f>
        <v>Paper Products</v>
      </c>
      <c r="C22" s="9">
        <v>13</v>
      </c>
    </row>
    <row r="23" spans="1:6" x14ac:dyDescent="0.25">
      <c r="A23" s="9" t="s">
        <v>26</v>
      </c>
      <c r="B23" s="9" t="str">
        <f t="shared" si="2"/>
        <v>Furniture &amp; Related Products</v>
      </c>
      <c r="C23" s="9">
        <v>12</v>
      </c>
    </row>
    <row r="24" spans="1:6" x14ac:dyDescent="0.25">
      <c r="A24" s="9" t="s">
        <v>27</v>
      </c>
      <c r="B24" s="9" t="str">
        <f t="shared" si="2"/>
        <v>Plastics &amp; Rubber Products</v>
      </c>
      <c r="C24" s="9">
        <v>11</v>
      </c>
    </row>
    <row r="25" spans="1:6" x14ac:dyDescent="0.25">
      <c r="A25" s="9" t="s">
        <v>28</v>
      </c>
      <c r="B25" s="9" t="str">
        <f t="shared" si="2"/>
        <v>Machinery</v>
      </c>
      <c r="C25" s="9">
        <v>10</v>
      </c>
    </row>
    <row r="26" spans="1:6" x14ac:dyDescent="0.25">
      <c r="A26" s="9" t="s">
        <v>29</v>
      </c>
      <c r="B26" s="9" t="str">
        <f t="shared" si="2"/>
        <v>Primary Metals</v>
      </c>
      <c r="C26" s="9">
        <v>9</v>
      </c>
    </row>
    <row r="27" spans="1:6" x14ac:dyDescent="0.25">
      <c r="A27" s="9" t="s">
        <v>41</v>
      </c>
      <c r="B27" s="9" t="str">
        <f t="shared" si="2"/>
        <v>Printing &amp; Related Support Activities</v>
      </c>
      <c r="C27" s="9">
        <v>8</v>
      </c>
    </row>
    <row r="28" spans="1:6" x14ac:dyDescent="0.25">
      <c r="A28" s="9" t="s">
        <v>34</v>
      </c>
      <c r="B28" s="9" t="str">
        <f t="shared" si="2"/>
        <v>Computer &amp; Electronic Products</v>
      </c>
      <c r="C28" s="9">
        <v>7</v>
      </c>
    </row>
    <row r="29" spans="1:6" x14ac:dyDescent="0.25">
      <c r="A29" s="9" t="s">
        <v>35</v>
      </c>
      <c r="B29" s="9" t="str">
        <f t="shared" si="2"/>
        <v>Transportation Equipment</v>
      </c>
      <c r="C29" s="9">
        <v>6</v>
      </c>
    </row>
    <row r="30" spans="1:6" x14ac:dyDescent="0.25">
      <c r="A30" s="9" t="s">
        <v>30</v>
      </c>
      <c r="B30" s="9" t="str">
        <f t="shared" si="2"/>
        <v>Food, Beverage &amp; Tobacco Products</v>
      </c>
      <c r="C30" s="9">
        <v>5</v>
      </c>
    </row>
    <row r="31" spans="1:6" x14ac:dyDescent="0.25">
      <c r="A31" s="9" t="s">
        <v>40</v>
      </c>
      <c r="B31" s="9" t="str">
        <f t="shared" si="2"/>
        <v>Nonmetallic Mineral Products</v>
      </c>
      <c r="C31" s="9">
        <v>4</v>
      </c>
    </row>
    <row r="32" spans="1:6" x14ac:dyDescent="0.25">
      <c r="A32" s="9" t="s">
        <v>36</v>
      </c>
      <c r="B32" s="9" t="str">
        <f t="shared" si="2"/>
        <v>Chemical Products</v>
      </c>
      <c r="C32" s="9">
        <v>3</v>
      </c>
    </row>
    <row r="33" spans="1:3" x14ac:dyDescent="0.25">
      <c r="A33" s="9" t="s">
        <v>33</v>
      </c>
      <c r="B33" s="9" t="str">
        <f t="shared" si="2"/>
        <v>Miscellaneous Manufacturing</v>
      </c>
      <c r="C33" s="9">
        <v>2</v>
      </c>
    </row>
    <row r="34" spans="1:3" x14ac:dyDescent="0.25">
      <c r="A34" s="9" t="s">
        <v>12</v>
      </c>
      <c r="B34" s="9" t="str">
        <f t="shared" si="2"/>
        <v>Fabricated Metal Products</v>
      </c>
      <c r="C34" s="9">
        <v>1</v>
      </c>
    </row>
    <row r="35" spans="1:3" ht="18.75" x14ac:dyDescent="0.35">
      <c r="A35" s="32" t="s">
        <v>18</v>
      </c>
      <c r="B35" s="9" t="str">
        <f>TRIM(A35)</f>
        <v>Wood Products</v>
      </c>
      <c r="C35" s="9">
        <v>-2</v>
      </c>
    </row>
    <row r="36" spans="1:3" x14ac:dyDescent="0.25">
      <c r="A36" s="9" t="s">
        <v>1</v>
      </c>
      <c r="B36" s="9" t="str">
        <f>TRIM(A36)</f>
        <v>Textile Mills</v>
      </c>
      <c r="C36" s="9">
        <v>-1</v>
      </c>
    </row>
    <row r="38" spans="1:3" x14ac:dyDescent="0.25">
      <c r="A38" s="180" t="s">
        <v>91</v>
      </c>
      <c r="B38" s="180"/>
      <c r="C38" s="180"/>
    </row>
    <row r="39" spans="1:3" x14ac:dyDescent="0.25">
      <c r="A39" s="9" t="s">
        <v>7</v>
      </c>
      <c r="B39" s="9" t="str">
        <f>TRIM(A39)</f>
        <v>Paper Products</v>
      </c>
      <c r="C39" s="9">
        <v>14</v>
      </c>
    </row>
    <row r="40" spans="1:3" x14ac:dyDescent="0.25">
      <c r="A40" s="9" t="s">
        <v>26</v>
      </c>
      <c r="B40" s="9" t="str">
        <f t="shared" ref="B40:B52" si="3">TRIM(A40)</f>
        <v>Furniture &amp; Related Products</v>
      </c>
      <c r="C40" s="9">
        <v>13</v>
      </c>
    </row>
    <row r="41" spans="1:3" x14ac:dyDescent="0.25">
      <c r="A41" s="9" t="s">
        <v>27</v>
      </c>
      <c r="B41" s="9" t="str">
        <f t="shared" si="3"/>
        <v>Plastics &amp; Rubber Products</v>
      </c>
      <c r="C41" s="9">
        <v>12</v>
      </c>
    </row>
    <row r="42" spans="1:3" x14ac:dyDescent="0.25">
      <c r="A42" s="9" t="s">
        <v>35</v>
      </c>
      <c r="B42" s="9" t="str">
        <f t="shared" si="3"/>
        <v>Transportation Equipment</v>
      </c>
      <c r="C42" s="9">
        <v>11</v>
      </c>
    </row>
    <row r="43" spans="1:3" x14ac:dyDescent="0.25">
      <c r="A43" s="9" t="s">
        <v>28</v>
      </c>
      <c r="B43" s="9" t="str">
        <f t="shared" si="3"/>
        <v>Machinery</v>
      </c>
      <c r="C43" s="9">
        <v>10</v>
      </c>
    </row>
    <row r="44" spans="1:3" x14ac:dyDescent="0.25">
      <c r="A44" s="9" t="s">
        <v>30</v>
      </c>
      <c r="B44" s="9" t="str">
        <f t="shared" si="3"/>
        <v>Food, Beverage &amp; Tobacco Products</v>
      </c>
      <c r="C44" s="9">
        <v>9</v>
      </c>
    </row>
    <row r="45" spans="1:3" x14ac:dyDescent="0.25">
      <c r="A45" s="9" t="s">
        <v>31</v>
      </c>
      <c r="B45" s="9" t="str">
        <f t="shared" si="3"/>
        <v>Electrical Equipment, Appliances &amp; Components</v>
      </c>
      <c r="C45" s="9">
        <v>8</v>
      </c>
    </row>
    <row r="46" spans="1:3" x14ac:dyDescent="0.25">
      <c r="A46" s="9" t="s">
        <v>37</v>
      </c>
      <c r="B46" s="9" t="str">
        <f t="shared" si="3"/>
        <v>Fabricated Metal Products</v>
      </c>
      <c r="C46" s="9">
        <v>7</v>
      </c>
    </row>
    <row r="47" spans="1:3" x14ac:dyDescent="0.25">
      <c r="A47" s="9" t="s">
        <v>41</v>
      </c>
      <c r="B47" s="9" t="str">
        <f t="shared" si="3"/>
        <v>Printing &amp; Related Support Activities</v>
      </c>
      <c r="C47" s="9">
        <v>6</v>
      </c>
    </row>
    <row r="48" spans="1:3" x14ac:dyDescent="0.25">
      <c r="A48" s="9" t="s">
        <v>34</v>
      </c>
      <c r="B48" s="9" t="str">
        <f t="shared" si="3"/>
        <v>Computer &amp; Electronic Products</v>
      </c>
      <c r="C48" s="9">
        <v>5</v>
      </c>
    </row>
    <row r="49" spans="1:3" x14ac:dyDescent="0.25">
      <c r="A49" s="9" t="s">
        <v>36</v>
      </c>
      <c r="B49" s="9" t="str">
        <f t="shared" si="3"/>
        <v>Chemical Products</v>
      </c>
      <c r="C49" s="9">
        <v>4</v>
      </c>
    </row>
    <row r="50" spans="1:3" x14ac:dyDescent="0.25">
      <c r="A50" s="9" t="s">
        <v>29</v>
      </c>
      <c r="B50" s="9" t="str">
        <f t="shared" si="3"/>
        <v>Primary Metals</v>
      </c>
      <c r="C50" s="9">
        <v>3</v>
      </c>
    </row>
    <row r="51" spans="1:3" x14ac:dyDescent="0.25">
      <c r="A51" s="9" t="s">
        <v>33</v>
      </c>
      <c r="B51" s="9" t="str">
        <f t="shared" si="3"/>
        <v>Miscellaneous Manufacturing</v>
      </c>
      <c r="C51" s="9">
        <v>2</v>
      </c>
    </row>
    <row r="52" spans="1:3" x14ac:dyDescent="0.25">
      <c r="A52" s="9" t="s">
        <v>4</v>
      </c>
      <c r="B52" s="9" t="str">
        <f t="shared" si="3"/>
        <v>Nonmetallic Mineral Products</v>
      </c>
      <c r="C52" s="9">
        <v>1</v>
      </c>
    </row>
    <row r="54" spans="1:3" x14ac:dyDescent="0.25">
      <c r="A54" s="180" t="s">
        <v>92</v>
      </c>
      <c r="B54" s="180"/>
      <c r="C54" s="180"/>
    </row>
    <row r="55" spans="1:3" x14ac:dyDescent="0.25">
      <c r="A55" s="9" t="s">
        <v>1</v>
      </c>
      <c r="B55" s="9" t="str">
        <f>TRIM(A55)</f>
        <v>Textile Mills</v>
      </c>
      <c r="C55" s="9">
        <v>11</v>
      </c>
    </row>
    <row r="56" spans="1:3" x14ac:dyDescent="0.25">
      <c r="A56" s="9" t="s">
        <v>28</v>
      </c>
      <c r="B56" s="9" t="str">
        <f t="shared" ref="B56:B67" si="4">TRIM(A56)</f>
        <v>Machinery</v>
      </c>
      <c r="C56" s="9">
        <v>10</v>
      </c>
    </row>
    <row r="57" spans="1:3" x14ac:dyDescent="0.25">
      <c r="A57" s="9" t="s">
        <v>34</v>
      </c>
      <c r="B57" s="9" t="str">
        <f t="shared" si="4"/>
        <v>Computer &amp; Electronic Products</v>
      </c>
      <c r="C57" s="9">
        <v>9</v>
      </c>
    </row>
    <row r="58" spans="1:3" x14ac:dyDescent="0.25">
      <c r="A58" s="9" t="s">
        <v>35</v>
      </c>
      <c r="B58" s="9" t="str">
        <f t="shared" si="4"/>
        <v>Transportation Equipment</v>
      </c>
      <c r="C58" s="9">
        <v>8</v>
      </c>
    </row>
    <row r="59" spans="1:3" x14ac:dyDescent="0.25">
      <c r="A59" s="9" t="s">
        <v>32</v>
      </c>
      <c r="B59" s="9" t="str">
        <f t="shared" si="4"/>
        <v>Paper Products</v>
      </c>
      <c r="C59" s="9">
        <v>7</v>
      </c>
    </row>
    <row r="60" spans="1:3" x14ac:dyDescent="0.25">
      <c r="A60" s="9" t="s">
        <v>30</v>
      </c>
      <c r="B60" s="9" t="str">
        <f t="shared" si="4"/>
        <v>Food, Beverage &amp; Tobacco Products</v>
      </c>
      <c r="C60" s="9">
        <v>6</v>
      </c>
    </row>
    <row r="61" spans="1:3" x14ac:dyDescent="0.25">
      <c r="A61" s="9" t="s">
        <v>40</v>
      </c>
      <c r="B61" s="9" t="str">
        <f t="shared" si="4"/>
        <v>Nonmetallic Mineral Products</v>
      </c>
      <c r="C61" s="9">
        <v>5</v>
      </c>
    </row>
    <row r="62" spans="1:3" x14ac:dyDescent="0.25">
      <c r="A62" s="9" t="s">
        <v>33</v>
      </c>
      <c r="B62" s="9" t="str">
        <f t="shared" si="4"/>
        <v>Miscellaneous Manufacturing</v>
      </c>
      <c r="C62" s="9">
        <v>4</v>
      </c>
    </row>
    <row r="63" spans="1:3" x14ac:dyDescent="0.25">
      <c r="A63" s="9" t="s">
        <v>36</v>
      </c>
      <c r="B63" s="9" t="str">
        <f t="shared" si="4"/>
        <v>Chemical Products</v>
      </c>
      <c r="C63" s="9">
        <v>3</v>
      </c>
    </row>
    <row r="64" spans="1:3" x14ac:dyDescent="0.25">
      <c r="A64" s="9" t="s">
        <v>37</v>
      </c>
      <c r="B64" s="9" t="str">
        <f t="shared" si="4"/>
        <v>Fabricated Metal Products</v>
      </c>
      <c r="C64" s="9">
        <v>2</v>
      </c>
    </row>
    <row r="65" spans="1:3" x14ac:dyDescent="0.25">
      <c r="A65" s="9" t="s">
        <v>9</v>
      </c>
      <c r="B65" s="9" t="str">
        <f t="shared" si="4"/>
        <v>Petroleum &amp; Coal Products</v>
      </c>
      <c r="C65" s="9">
        <v>1</v>
      </c>
    </row>
    <row r="66" spans="1:3" x14ac:dyDescent="0.25">
      <c r="A66" s="9" t="s">
        <v>17</v>
      </c>
      <c r="B66" s="9" t="str">
        <f t="shared" si="4"/>
        <v>Apparel, Leather &amp; Allied Products</v>
      </c>
      <c r="C66" s="9">
        <v>-2</v>
      </c>
    </row>
    <row r="67" spans="1:3" x14ac:dyDescent="0.25">
      <c r="A67" s="9" t="s">
        <v>13</v>
      </c>
      <c r="B67" s="9" t="str">
        <f t="shared" si="4"/>
        <v>Electrical Equipment, Appliances &amp; Components</v>
      </c>
      <c r="C67" s="9">
        <v>-1</v>
      </c>
    </row>
    <row r="69" spans="1:3" x14ac:dyDescent="0.25">
      <c r="A69" s="180" t="s">
        <v>94</v>
      </c>
      <c r="B69" s="180"/>
      <c r="C69" s="180"/>
    </row>
    <row r="70" spans="1:3" x14ac:dyDescent="0.25">
      <c r="A70" s="9" t="s">
        <v>17</v>
      </c>
      <c r="B70" s="9" t="str">
        <f>TRIM(A70)</f>
        <v>Apparel, Leather &amp; Allied Products</v>
      </c>
      <c r="C70" s="9">
        <v>10</v>
      </c>
    </row>
    <row r="71" spans="1:3" x14ac:dyDescent="0.25">
      <c r="A71" s="9" t="s">
        <v>40</v>
      </c>
      <c r="B71" s="9" t="str">
        <f t="shared" ref="B71:B82" si="5">TRIM(A71)</f>
        <v>Nonmetallic Mineral Products</v>
      </c>
      <c r="C71" s="9">
        <v>9</v>
      </c>
    </row>
    <row r="72" spans="1:3" x14ac:dyDescent="0.25">
      <c r="A72" s="9" t="s">
        <v>32</v>
      </c>
      <c r="B72" s="9" t="str">
        <f t="shared" si="5"/>
        <v>Paper Products</v>
      </c>
      <c r="C72" s="9">
        <v>8</v>
      </c>
    </row>
    <row r="73" spans="1:3" x14ac:dyDescent="0.25">
      <c r="A73" s="9" t="s">
        <v>28</v>
      </c>
      <c r="B73" s="9" t="str">
        <f t="shared" si="5"/>
        <v>Machinery</v>
      </c>
      <c r="C73" s="9">
        <v>7</v>
      </c>
    </row>
    <row r="74" spans="1:3" x14ac:dyDescent="0.25">
      <c r="A74" s="9" t="s">
        <v>34</v>
      </c>
      <c r="B74" s="9" t="str">
        <f t="shared" si="5"/>
        <v>Computer &amp; Electronic Products</v>
      </c>
      <c r="C74" s="9">
        <v>6</v>
      </c>
    </row>
    <row r="75" spans="1:3" x14ac:dyDescent="0.25">
      <c r="A75" s="9" t="s">
        <v>38</v>
      </c>
      <c r="B75" s="9" t="str">
        <f t="shared" si="5"/>
        <v>Petroleum &amp; Coal Products</v>
      </c>
      <c r="C75" s="9">
        <v>5</v>
      </c>
    </row>
    <row r="76" spans="1:3" x14ac:dyDescent="0.25">
      <c r="A76" s="9" t="s">
        <v>30</v>
      </c>
      <c r="B76" s="9" t="str">
        <f t="shared" si="5"/>
        <v>Food, Beverage &amp; Tobacco Products</v>
      </c>
      <c r="C76" s="9">
        <v>4</v>
      </c>
    </row>
    <row r="77" spans="1:3" x14ac:dyDescent="0.25">
      <c r="A77" s="9" t="s">
        <v>36</v>
      </c>
      <c r="B77" s="9" t="str">
        <f t="shared" si="5"/>
        <v>Chemical Products</v>
      </c>
      <c r="C77" s="9">
        <v>3</v>
      </c>
    </row>
    <row r="78" spans="1:3" x14ac:dyDescent="0.25">
      <c r="A78" s="9" t="s">
        <v>33</v>
      </c>
      <c r="B78" s="9" t="str">
        <f t="shared" si="5"/>
        <v>Miscellaneous Manufacturing</v>
      </c>
      <c r="C78" s="9">
        <v>2</v>
      </c>
    </row>
    <row r="79" spans="1:3" x14ac:dyDescent="0.25">
      <c r="A79" s="9" t="s">
        <v>12</v>
      </c>
      <c r="B79" s="9" t="str">
        <f t="shared" si="5"/>
        <v>Fabricated Metal Products</v>
      </c>
      <c r="C79" s="9">
        <v>1</v>
      </c>
    </row>
    <row r="80" spans="1:3" x14ac:dyDescent="0.25">
      <c r="A80" s="9" t="s">
        <v>6</v>
      </c>
      <c r="B80" s="9" t="str">
        <f t="shared" si="5"/>
        <v>Furniture &amp; Related Products</v>
      </c>
      <c r="C80" s="9">
        <v>-3</v>
      </c>
    </row>
    <row r="81" spans="1:3" x14ac:dyDescent="0.25">
      <c r="A81" s="9" t="s">
        <v>29</v>
      </c>
      <c r="B81" s="9" t="str">
        <f t="shared" si="5"/>
        <v>Primary Metals</v>
      </c>
      <c r="C81" s="9">
        <v>-2</v>
      </c>
    </row>
    <row r="82" spans="1:3" x14ac:dyDescent="0.25">
      <c r="A82" s="9" t="s">
        <v>13</v>
      </c>
      <c r="B82" s="9" t="str">
        <f t="shared" si="5"/>
        <v>Electrical Equipment, Appliances &amp; Components</v>
      </c>
      <c r="C82" s="9">
        <v>-1</v>
      </c>
    </row>
    <row r="84" spans="1:3" x14ac:dyDescent="0.25">
      <c r="A84" s="180" t="s">
        <v>95</v>
      </c>
      <c r="B84" s="180"/>
      <c r="C84" s="180"/>
    </row>
    <row r="85" spans="1:3" x14ac:dyDescent="0.25">
      <c r="A85" s="9" t="s">
        <v>14</v>
      </c>
      <c r="B85" s="9" t="str">
        <f>TRIM(A85)</f>
        <v>Transportation Equipment</v>
      </c>
      <c r="C85" s="9">
        <v>4</v>
      </c>
    </row>
    <row r="86" spans="1:3" x14ac:dyDescent="0.25">
      <c r="A86" s="9" t="s">
        <v>28</v>
      </c>
      <c r="B86" s="9" t="str">
        <f t="shared" ref="B86:B99" si="6">TRIM(A86)</f>
        <v>Machinery</v>
      </c>
      <c r="C86" s="9">
        <v>3</v>
      </c>
    </row>
    <row r="87" spans="1:3" x14ac:dyDescent="0.25">
      <c r="A87" s="9" t="s">
        <v>36</v>
      </c>
      <c r="B87" s="9" t="str">
        <f t="shared" si="6"/>
        <v>Chemical Products</v>
      </c>
      <c r="C87" s="9">
        <v>2</v>
      </c>
    </row>
    <row r="88" spans="1:3" x14ac:dyDescent="0.25">
      <c r="A88" s="9" t="s">
        <v>16</v>
      </c>
      <c r="B88" s="9" t="str">
        <f t="shared" si="6"/>
        <v>Primary Metals</v>
      </c>
      <c r="C88" s="9">
        <v>1</v>
      </c>
    </row>
    <row r="89" spans="1:3" x14ac:dyDescent="0.25">
      <c r="A89" s="9" t="s">
        <v>18</v>
      </c>
      <c r="B89" s="9" t="str">
        <f t="shared" si="6"/>
        <v>Wood Products</v>
      </c>
      <c r="C89" s="9">
        <v>-11</v>
      </c>
    </row>
    <row r="90" spans="1:3" x14ac:dyDescent="0.25">
      <c r="A90" s="9" t="s">
        <v>39</v>
      </c>
      <c r="B90" s="9" t="str">
        <f t="shared" si="6"/>
        <v>Textile Mills</v>
      </c>
      <c r="C90" s="9">
        <v>-10</v>
      </c>
    </row>
    <row r="91" spans="1:3" x14ac:dyDescent="0.25">
      <c r="A91" s="9" t="s">
        <v>32</v>
      </c>
      <c r="B91" s="9" t="str">
        <f t="shared" si="6"/>
        <v>Paper Products</v>
      </c>
      <c r="C91" s="9">
        <v>-9</v>
      </c>
    </row>
    <row r="92" spans="1:3" x14ac:dyDescent="0.25">
      <c r="A92" s="9" t="s">
        <v>26</v>
      </c>
      <c r="B92" s="9" t="str">
        <f t="shared" si="6"/>
        <v>Furniture &amp; Related Products</v>
      </c>
      <c r="C92" s="9">
        <v>-8</v>
      </c>
    </row>
    <row r="93" spans="1:3" x14ac:dyDescent="0.25">
      <c r="A93" s="9" t="s">
        <v>38</v>
      </c>
      <c r="B93" s="9" t="str">
        <f t="shared" si="6"/>
        <v>Petroleum &amp; Coal Products</v>
      </c>
      <c r="C93" s="9">
        <v>-7</v>
      </c>
    </row>
    <row r="94" spans="1:3" x14ac:dyDescent="0.25">
      <c r="A94" s="9" t="s">
        <v>30</v>
      </c>
      <c r="B94" s="9" t="str">
        <f t="shared" si="6"/>
        <v>Food, Beverage &amp; Tobacco Products</v>
      </c>
      <c r="C94" s="9">
        <v>-6</v>
      </c>
    </row>
    <row r="95" spans="1:3" x14ac:dyDescent="0.25">
      <c r="A95" s="9" t="s">
        <v>31</v>
      </c>
      <c r="B95" s="9" t="str">
        <f t="shared" si="6"/>
        <v>Electrical Equipment, Appliances &amp; Components</v>
      </c>
      <c r="C95" s="9">
        <v>-5</v>
      </c>
    </row>
    <row r="96" spans="1:3" x14ac:dyDescent="0.25">
      <c r="A96" s="9" t="s">
        <v>33</v>
      </c>
      <c r="B96" s="9" t="str">
        <f t="shared" si="6"/>
        <v>Miscellaneous Manufacturing</v>
      </c>
      <c r="C96" s="9">
        <v>-4</v>
      </c>
    </row>
    <row r="97" spans="1:3" x14ac:dyDescent="0.25">
      <c r="A97" s="9" t="s">
        <v>37</v>
      </c>
      <c r="B97" s="9" t="str">
        <f t="shared" si="6"/>
        <v>Fabricated Metal Products</v>
      </c>
      <c r="C97" s="9">
        <v>-3</v>
      </c>
    </row>
    <row r="98" spans="1:3" x14ac:dyDescent="0.25">
      <c r="A98" s="9" t="s">
        <v>34</v>
      </c>
      <c r="B98" s="9" t="str">
        <f t="shared" si="6"/>
        <v>Computer &amp; Electronic Products</v>
      </c>
      <c r="C98" s="9">
        <v>-2</v>
      </c>
    </row>
    <row r="99" spans="1:3" x14ac:dyDescent="0.25">
      <c r="A99" s="9" t="s">
        <v>4</v>
      </c>
      <c r="B99" s="9" t="str">
        <f t="shared" si="6"/>
        <v>Nonmetallic Mineral Products</v>
      </c>
      <c r="C99" s="9">
        <v>-1</v>
      </c>
    </row>
  </sheetData>
  <mergeCells count="7">
    <mergeCell ref="A84:C84"/>
    <mergeCell ref="A1:C1"/>
    <mergeCell ref="E1:F1"/>
    <mergeCell ref="A20:C20"/>
    <mergeCell ref="A38:C38"/>
    <mergeCell ref="A54:C54"/>
    <mergeCell ref="A69:C69"/>
  </mergeCells>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102"/>
  <sheetViews>
    <sheetView workbookViewId="0">
      <selection sqref="A1:F1"/>
    </sheetView>
  </sheetViews>
  <sheetFormatPr defaultRowHeight="15" x14ac:dyDescent="0.25"/>
  <cols>
    <col min="1" max="1" width="48.85546875" bestFit="1" customWidth="1"/>
    <col min="2" max="2" width="44.5703125" bestFit="1" customWidth="1"/>
    <col min="5" max="5" width="44.5703125" bestFit="1" customWidth="1"/>
    <col min="6" max="6" width="182.5703125" bestFit="1" customWidth="1"/>
  </cols>
  <sheetData>
    <row r="1" spans="1:8" x14ac:dyDescent="0.25">
      <c r="A1" s="180" t="s">
        <v>89</v>
      </c>
      <c r="B1" s="180"/>
      <c r="C1" s="180"/>
      <c r="E1" s="180" t="s">
        <v>134</v>
      </c>
      <c r="F1" s="180"/>
    </row>
    <row r="2" spans="1:8" x14ac:dyDescent="0.25">
      <c r="A2" s="9" t="s">
        <v>11</v>
      </c>
      <c r="B2" s="9" t="str">
        <f>TRIM(A2)</f>
        <v>Machinery</v>
      </c>
      <c r="C2" s="9">
        <v>16</v>
      </c>
      <c r="E2" s="9" t="s">
        <v>1</v>
      </c>
      <c r="F2" s="9"/>
      <c r="H2" t="s">
        <v>303</v>
      </c>
    </row>
    <row r="3" spans="1:8" x14ac:dyDescent="0.25">
      <c r="A3" s="9" t="s">
        <v>34</v>
      </c>
      <c r="B3" s="9" t="str">
        <f t="shared" ref="B3:B17" si="0">TRIM(A3)</f>
        <v>Computer &amp; Electronic Products</v>
      </c>
      <c r="C3" s="9">
        <v>15</v>
      </c>
      <c r="E3" s="9" t="s">
        <v>2</v>
      </c>
      <c r="F3" s="9" t="str">
        <f t="shared" ref="F3:F16" si="1">VLOOKUP("*"&amp;E3,$H$2:$H$10,1,0)</f>
        <v>"Business conditions are good; we are tracking well to our projections for the year." Miscellaneous Manufacturing</v>
      </c>
      <c r="H3" t="s">
        <v>304</v>
      </c>
    </row>
    <row r="4" spans="1:8" x14ac:dyDescent="0.25">
      <c r="A4" s="9" t="s">
        <v>32</v>
      </c>
      <c r="B4" s="9" t="str">
        <f t="shared" si="0"/>
        <v>Paper Products</v>
      </c>
      <c r="C4" s="9">
        <v>14</v>
      </c>
      <c r="E4" s="9" t="s">
        <v>3</v>
      </c>
      <c r="F4" s="9" t="str">
        <f t="shared" si="1"/>
        <v>"Economy [is] strong and business is strong, yet signals of headwinds in 2018 are persistent." Food, Beverage &amp; Tobacco Products</v>
      </c>
      <c r="H4" t="s">
        <v>305</v>
      </c>
    </row>
    <row r="5" spans="1:8" x14ac:dyDescent="0.25">
      <c r="A5" s="9" t="s">
        <v>49</v>
      </c>
      <c r="B5" s="9" t="str">
        <f t="shared" si="0"/>
        <v>Apparel, Leather &amp; Allied Products</v>
      </c>
      <c r="C5" s="9">
        <v>13</v>
      </c>
      <c r="E5" s="9" t="s">
        <v>4</v>
      </c>
      <c r="F5" s="9"/>
      <c r="H5" t="s">
        <v>306</v>
      </c>
    </row>
    <row r="6" spans="1:8" x14ac:dyDescent="0.25">
      <c r="A6" s="9" t="s">
        <v>41</v>
      </c>
      <c r="B6" s="9" t="str">
        <f t="shared" si="0"/>
        <v>Printing &amp; Related Support Activities</v>
      </c>
      <c r="C6" s="9">
        <v>12</v>
      </c>
      <c r="E6" s="9" t="s">
        <v>5</v>
      </c>
      <c r="F6" s="9" t="str">
        <f t="shared" si="1"/>
        <v>"We are seeing a ramp-up with companies releasing early 2018 spend now." Computer &amp; Electronic Products</v>
      </c>
      <c r="H6" t="s">
        <v>307</v>
      </c>
    </row>
    <row r="7" spans="1:8" x14ac:dyDescent="0.25">
      <c r="A7" s="9" t="s">
        <v>29</v>
      </c>
      <c r="B7" s="9" t="str">
        <f t="shared" si="0"/>
        <v>Primary Metals</v>
      </c>
      <c r="C7" s="9">
        <v>11</v>
      </c>
      <c r="E7" s="9" t="s">
        <v>6</v>
      </c>
      <c r="F7" s="9"/>
      <c r="H7" t="s">
        <v>308</v>
      </c>
    </row>
    <row r="8" spans="1:8" x14ac:dyDescent="0.25">
      <c r="A8" s="9" t="s">
        <v>40</v>
      </c>
      <c r="B8" s="9" t="str">
        <f t="shared" si="0"/>
        <v>Nonmetallic Mineral Products</v>
      </c>
      <c r="C8" s="9">
        <v>10</v>
      </c>
      <c r="E8" s="9" t="s">
        <v>7</v>
      </c>
      <c r="F8" s="9" t="str">
        <f t="shared" si="1"/>
        <v>"All suppliers are reporting strong business activity and difficulties obtaining qualified employees." Paper Products</v>
      </c>
      <c r="H8" t="s">
        <v>309</v>
      </c>
    </row>
    <row r="9" spans="1:8" x14ac:dyDescent="0.25">
      <c r="A9" s="9" t="s">
        <v>38</v>
      </c>
      <c r="B9" s="9" t="str">
        <f t="shared" si="0"/>
        <v>Petroleum &amp; Coal Products</v>
      </c>
      <c r="C9" s="9">
        <v>9</v>
      </c>
      <c r="E9" s="9" t="s">
        <v>8</v>
      </c>
      <c r="F9" s="9"/>
      <c r="H9" t="s">
        <v>310</v>
      </c>
    </row>
    <row r="10" spans="1:8" x14ac:dyDescent="0.25">
      <c r="A10" s="9" t="s">
        <v>27</v>
      </c>
      <c r="B10" s="9" t="str">
        <f t="shared" si="0"/>
        <v>Plastics &amp; Rubber Products</v>
      </c>
      <c r="C10" s="9">
        <v>8</v>
      </c>
      <c r="E10" s="9" t="s">
        <v>9</v>
      </c>
      <c r="F10" s="9"/>
      <c r="H10" t="s">
        <v>311</v>
      </c>
    </row>
    <row r="11" spans="1:8" x14ac:dyDescent="0.25">
      <c r="A11" s="9" t="s">
        <v>33</v>
      </c>
      <c r="B11" s="9" t="str">
        <f t="shared" si="0"/>
        <v>Miscellaneous Manufacturing</v>
      </c>
      <c r="C11" s="9">
        <v>7</v>
      </c>
      <c r="E11" s="9" t="s">
        <v>10</v>
      </c>
      <c r="F11" s="9" t="str">
        <f t="shared" si="1"/>
        <v>"Our business is moving higher into the new year. Increased sales are resulting in increased purchases of CapEx and raw materials." Chemical Products</v>
      </c>
    </row>
    <row r="12" spans="1:8" x14ac:dyDescent="0.25">
      <c r="A12" s="9" t="s">
        <v>30</v>
      </c>
      <c r="B12" s="9" t="str">
        <f t="shared" si="0"/>
        <v>Food, Beverage &amp; Tobacco Products</v>
      </c>
      <c r="C12" s="9">
        <v>6</v>
      </c>
      <c r="E12" s="9" t="s">
        <v>11</v>
      </c>
      <c r="F12" s="9" t="str">
        <f t="shared" si="1"/>
        <v>"Strong international sales — Europe and Australia — versus last two years. U.S. sales continue to grow. Seeing commodity pricing pressures." Machinery</v>
      </c>
    </row>
    <row r="13" spans="1:8" x14ac:dyDescent="0.25">
      <c r="A13" s="9" t="s">
        <v>26</v>
      </c>
      <c r="B13" s="9" t="str">
        <f t="shared" si="0"/>
        <v>Furniture &amp; Related Products</v>
      </c>
      <c r="C13" s="9">
        <v>5</v>
      </c>
      <c r="E13" s="9" t="s">
        <v>12</v>
      </c>
      <c r="F13" s="9" t="str">
        <f t="shared" si="1"/>
        <v>"First quarter 2018 probably will be better than the fourth quarter 2017." Fabricated Metal Products</v>
      </c>
    </row>
    <row r="14" spans="1:8" x14ac:dyDescent="0.25">
      <c r="A14" s="9" t="s">
        <v>35</v>
      </c>
      <c r="B14" s="9" t="str">
        <f t="shared" si="0"/>
        <v>Transportation Equipment</v>
      </c>
      <c r="C14" s="9">
        <v>4</v>
      </c>
      <c r="E14" s="9" t="s">
        <v>13</v>
      </c>
      <c r="F14" s="9"/>
    </row>
    <row r="15" spans="1:8" x14ac:dyDescent="0.25">
      <c r="A15" s="9" t="s">
        <v>36</v>
      </c>
      <c r="B15" s="9" t="str">
        <f t="shared" si="0"/>
        <v>Chemical Products</v>
      </c>
      <c r="C15" s="9">
        <v>3</v>
      </c>
      <c r="E15" s="9" t="s">
        <v>14</v>
      </c>
      <c r="F15" s="9" t="str">
        <f t="shared" si="1"/>
        <v>"Domestic and international sales on the rise." Transportation Equipment</v>
      </c>
    </row>
    <row r="16" spans="1:8" x14ac:dyDescent="0.25">
      <c r="A16" s="9" t="s">
        <v>37</v>
      </c>
      <c r="B16" s="9" t="str">
        <f t="shared" si="0"/>
        <v>Fabricated Metal Products</v>
      </c>
      <c r="C16" s="9">
        <v>2</v>
      </c>
      <c r="E16" s="9" t="s">
        <v>15</v>
      </c>
      <c r="F16" s="9" t="str">
        <f t="shared" si="1"/>
        <v>"Demand at this time is strong in the construction part of our business. I think it is due to the impact of the hurricanes and the rebuild and new construction that is required." Plastics &amp; Rubber Products</v>
      </c>
    </row>
    <row r="17" spans="1:6" x14ac:dyDescent="0.25">
      <c r="A17" s="9" t="s">
        <v>13</v>
      </c>
      <c r="B17" s="9" t="str">
        <f t="shared" si="0"/>
        <v>Electrical Equipment, Appliances &amp; Components</v>
      </c>
      <c r="C17" s="9">
        <v>1</v>
      </c>
      <c r="E17" s="9" t="s">
        <v>16</v>
      </c>
      <c r="F17" s="9"/>
    </row>
    <row r="18" spans="1:6" x14ac:dyDescent="0.25">
      <c r="A18" s="9" t="s">
        <v>18</v>
      </c>
      <c r="B18" s="9" t="s">
        <v>1</v>
      </c>
      <c r="C18" s="9">
        <v>-1</v>
      </c>
      <c r="E18" s="9" t="s">
        <v>17</v>
      </c>
      <c r="F18" s="9"/>
    </row>
    <row r="19" spans="1:6" x14ac:dyDescent="0.25">
      <c r="E19" s="9" t="s">
        <v>18</v>
      </c>
      <c r="F19" s="9"/>
    </row>
    <row r="20" spans="1:6" x14ac:dyDescent="0.25">
      <c r="A20" s="180" t="s">
        <v>52</v>
      </c>
      <c r="B20" s="180"/>
      <c r="C20" s="180"/>
    </row>
    <row r="21" spans="1:6" x14ac:dyDescent="0.25">
      <c r="A21" s="9" t="s">
        <v>11</v>
      </c>
      <c r="B21" s="9" t="str">
        <f>TRIM(A21)</f>
        <v>Machinery</v>
      </c>
      <c r="C21" s="9">
        <v>15</v>
      </c>
    </row>
    <row r="22" spans="1:6" x14ac:dyDescent="0.25">
      <c r="A22" s="9" t="s">
        <v>49</v>
      </c>
      <c r="B22" s="9" t="str">
        <f t="shared" ref="B22:B36" si="2">TRIM(A22)</f>
        <v>Apparel, Leather &amp; Allied Products</v>
      </c>
      <c r="C22" s="9">
        <v>14</v>
      </c>
    </row>
    <row r="23" spans="1:6" x14ac:dyDescent="0.25">
      <c r="A23" s="9" t="s">
        <v>29</v>
      </c>
      <c r="B23" s="9" t="str">
        <f t="shared" si="2"/>
        <v>Primary Metals</v>
      </c>
      <c r="C23" s="9">
        <v>13</v>
      </c>
    </row>
    <row r="24" spans="1:6" x14ac:dyDescent="0.25">
      <c r="A24" s="9" t="s">
        <v>34</v>
      </c>
      <c r="B24" s="9" t="str">
        <f t="shared" si="2"/>
        <v>Computer &amp; Electronic Products</v>
      </c>
      <c r="C24" s="9">
        <v>12</v>
      </c>
    </row>
    <row r="25" spans="1:6" x14ac:dyDescent="0.25">
      <c r="A25" s="9" t="s">
        <v>27</v>
      </c>
      <c r="B25" s="9" t="str">
        <f t="shared" si="2"/>
        <v>Plastics &amp; Rubber Products</v>
      </c>
      <c r="C25" s="9">
        <v>11</v>
      </c>
    </row>
    <row r="26" spans="1:6" x14ac:dyDescent="0.25">
      <c r="A26" s="9" t="s">
        <v>33</v>
      </c>
      <c r="B26" s="9" t="str">
        <f t="shared" si="2"/>
        <v>Miscellaneous Manufacturing</v>
      </c>
      <c r="C26" s="9">
        <v>10</v>
      </c>
    </row>
    <row r="27" spans="1:6" x14ac:dyDescent="0.25">
      <c r="A27" s="9" t="s">
        <v>41</v>
      </c>
      <c r="B27" s="9" t="str">
        <f t="shared" si="2"/>
        <v>Printing &amp; Related Support Activities</v>
      </c>
      <c r="C27" s="9">
        <v>9</v>
      </c>
    </row>
    <row r="28" spans="1:6" x14ac:dyDescent="0.25">
      <c r="A28" s="9" t="s">
        <v>32</v>
      </c>
      <c r="B28" s="9" t="str">
        <f t="shared" si="2"/>
        <v>Paper Products</v>
      </c>
      <c r="C28" s="9">
        <v>8</v>
      </c>
    </row>
    <row r="29" spans="1:6" x14ac:dyDescent="0.25">
      <c r="A29" s="9" t="s">
        <v>37</v>
      </c>
      <c r="B29" s="9" t="str">
        <f t="shared" si="2"/>
        <v>Fabricated Metal Products</v>
      </c>
      <c r="C29" s="9">
        <v>7</v>
      </c>
    </row>
    <row r="30" spans="1:6" x14ac:dyDescent="0.25">
      <c r="A30" s="9" t="s">
        <v>30</v>
      </c>
      <c r="B30" s="9" t="str">
        <f t="shared" si="2"/>
        <v>Food, Beverage &amp; Tobacco Products</v>
      </c>
      <c r="C30" s="9">
        <v>6</v>
      </c>
    </row>
    <row r="31" spans="1:6" x14ac:dyDescent="0.25">
      <c r="A31" s="9" t="s">
        <v>36</v>
      </c>
      <c r="B31" s="9" t="str">
        <f t="shared" si="2"/>
        <v>Chemical Products</v>
      </c>
      <c r="C31" s="9">
        <v>5</v>
      </c>
    </row>
    <row r="32" spans="1:6" x14ac:dyDescent="0.25">
      <c r="A32" s="9" t="s">
        <v>40</v>
      </c>
      <c r="B32" s="9" t="str">
        <f t="shared" si="2"/>
        <v>Nonmetallic Mineral Products</v>
      </c>
      <c r="C32" s="9">
        <v>4</v>
      </c>
    </row>
    <row r="33" spans="1:3" x14ac:dyDescent="0.25">
      <c r="A33" s="9" t="s">
        <v>31</v>
      </c>
      <c r="B33" s="9" t="str">
        <f t="shared" si="2"/>
        <v>Electrical Equipment, Appliances &amp; Components</v>
      </c>
      <c r="C33" s="9">
        <v>3</v>
      </c>
    </row>
    <row r="34" spans="1:3" x14ac:dyDescent="0.25">
      <c r="A34" s="9" t="s">
        <v>35</v>
      </c>
      <c r="B34" s="9" t="str">
        <f t="shared" si="2"/>
        <v>Transportation Equipment</v>
      </c>
      <c r="C34" s="9">
        <v>2</v>
      </c>
    </row>
    <row r="35" spans="1:3" x14ac:dyDescent="0.25">
      <c r="A35" s="9" t="s">
        <v>9</v>
      </c>
      <c r="B35" s="9" t="str">
        <f t="shared" si="2"/>
        <v>Petroleum &amp; Coal Products</v>
      </c>
      <c r="C35" s="9">
        <v>1</v>
      </c>
    </row>
    <row r="36" spans="1:3" x14ac:dyDescent="0.25">
      <c r="A36" s="9" t="s">
        <v>123</v>
      </c>
      <c r="B36" s="9" t="str">
        <f t="shared" si="2"/>
        <v> Wood Products</v>
      </c>
      <c r="C36" s="9">
        <v>-1</v>
      </c>
    </row>
    <row r="38" spans="1:3" x14ac:dyDescent="0.25">
      <c r="A38" s="180" t="s">
        <v>91</v>
      </c>
      <c r="B38" s="180"/>
      <c r="C38" s="180"/>
    </row>
    <row r="39" spans="1:3" x14ac:dyDescent="0.25">
      <c r="A39" s="9" t="s">
        <v>17</v>
      </c>
      <c r="B39" s="9" t="str">
        <f>TRIM(A39)</f>
        <v>Apparel, Leather &amp; Allied Products</v>
      </c>
      <c r="C39" s="9">
        <v>13</v>
      </c>
    </row>
    <row r="40" spans="1:3" x14ac:dyDescent="0.25">
      <c r="A40" s="9" t="s">
        <v>28</v>
      </c>
      <c r="B40" s="9" t="str">
        <f t="shared" ref="B40:B52" si="3">TRIM(A40)</f>
        <v>Machinery</v>
      </c>
      <c r="C40" s="9">
        <v>12</v>
      </c>
    </row>
    <row r="41" spans="1:3" x14ac:dyDescent="0.25">
      <c r="A41" s="9" t="s">
        <v>32</v>
      </c>
      <c r="B41" s="9" t="str">
        <f t="shared" si="3"/>
        <v>Paper Products</v>
      </c>
      <c r="C41" s="9">
        <v>11</v>
      </c>
    </row>
    <row r="42" spans="1:3" x14ac:dyDescent="0.25">
      <c r="A42" s="9" t="s">
        <v>34</v>
      </c>
      <c r="B42" s="9" t="str">
        <f t="shared" si="3"/>
        <v>Computer &amp; Electronic Products</v>
      </c>
      <c r="C42" s="9">
        <v>10</v>
      </c>
    </row>
    <row r="43" spans="1:3" x14ac:dyDescent="0.25">
      <c r="A43" s="9" t="s">
        <v>38</v>
      </c>
      <c r="B43" s="9" t="str">
        <f t="shared" si="3"/>
        <v>Petroleum &amp; Coal Products</v>
      </c>
      <c r="C43" s="9">
        <v>9</v>
      </c>
    </row>
    <row r="44" spans="1:3" x14ac:dyDescent="0.25">
      <c r="A44" s="9" t="s">
        <v>29</v>
      </c>
      <c r="B44" s="9" t="str">
        <f t="shared" si="3"/>
        <v>Primary Metals</v>
      </c>
      <c r="C44" s="9">
        <v>8</v>
      </c>
    </row>
    <row r="45" spans="1:3" x14ac:dyDescent="0.25">
      <c r="A45" s="9" t="s">
        <v>41</v>
      </c>
      <c r="B45" s="9" t="str">
        <f t="shared" si="3"/>
        <v>Printing &amp; Related Support Activities</v>
      </c>
      <c r="C45" s="9">
        <v>7</v>
      </c>
    </row>
    <row r="46" spans="1:3" x14ac:dyDescent="0.25">
      <c r="A46" s="9" t="s">
        <v>26</v>
      </c>
      <c r="B46" s="9" t="str">
        <f t="shared" si="3"/>
        <v>Furniture &amp; Related Products</v>
      </c>
      <c r="C46" s="9">
        <v>6</v>
      </c>
    </row>
    <row r="47" spans="1:3" x14ac:dyDescent="0.25">
      <c r="A47" s="9" t="s">
        <v>35</v>
      </c>
      <c r="B47" s="9" t="str">
        <f t="shared" si="3"/>
        <v>Transportation Equipment</v>
      </c>
      <c r="C47" s="9">
        <v>5</v>
      </c>
    </row>
    <row r="48" spans="1:3" x14ac:dyDescent="0.25">
      <c r="A48" s="9" t="s">
        <v>36</v>
      </c>
      <c r="B48" s="9" t="str">
        <f t="shared" si="3"/>
        <v>Chemical Products</v>
      </c>
      <c r="C48" s="9">
        <v>4</v>
      </c>
    </row>
    <row r="49" spans="1:3" x14ac:dyDescent="0.25">
      <c r="A49" s="9" t="s">
        <v>30</v>
      </c>
      <c r="B49" s="9" t="str">
        <f t="shared" si="3"/>
        <v>Food, Beverage &amp; Tobacco Products</v>
      </c>
      <c r="C49" s="9">
        <v>3</v>
      </c>
    </row>
    <row r="50" spans="1:3" x14ac:dyDescent="0.25">
      <c r="A50" s="9" t="s">
        <v>33</v>
      </c>
      <c r="B50" s="9" t="str">
        <f t="shared" si="3"/>
        <v>Miscellaneous Manufacturing</v>
      </c>
      <c r="C50" s="9">
        <v>2</v>
      </c>
    </row>
    <row r="51" spans="1:3" x14ac:dyDescent="0.25">
      <c r="A51" s="9" t="s">
        <v>13</v>
      </c>
      <c r="B51" s="9" t="str">
        <f t="shared" si="3"/>
        <v>Electrical Equipment, Appliances &amp; Components</v>
      </c>
      <c r="C51" s="9">
        <v>1</v>
      </c>
    </row>
    <row r="52" spans="1:3" x14ac:dyDescent="0.25">
      <c r="A52" s="9" t="s">
        <v>4</v>
      </c>
      <c r="B52" s="9" t="str">
        <f t="shared" si="3"/>
        <v>Nonmetallic Mineral Products</v>
      </c>
      <c r="C52" s="9">
        <v>-1</v>
      </c>
    </row>
    <row r="54" spans="1:3" x14ac:dyDescent="0.25">
      <c r="A54" s="180" t="s">
        <v>92</v>
      </c>
      <c r="B54" s="180"/>
      <c r="C54" s="180"/>
    </row>
    <row r="55" spans="1:3" x14ac:dyDescent="0.25">
      <c r="A55" s="9" t="s">
        <v>16</v>
      </c>
      <c r="B55" s="9" t="str">
        <f>TRIM(A55)</f>
        <v>Primary Metals</v>
      </c>
      <c r="C55" s="9">
        <v>11</v>
      </c>
    </row>
    <row r="56" spans="1:3" x14ac:dyDescent="0.25">
      <c r="A56" s="9" t="s">
        <v>28</v>
      </c>
      <c r="B56" s="9" t="str">
        <f t="shared" ref="B56:B67" si="4">TRIM(A56)</f>
        <v>Machinery</v>
      </c>
      <c r="C56" s="9">
        <v>10</v>
      </c>
    </row>
    <row r="57" spans="1:3" x14ac:dyDescent="0.25">
      <c r="A57" s="9" t="s">
        <v>34</v>
      </c>
      <c r="B57" s="9" t="str">
        <f t="shared" si="4"/>
        <v>Computer &amp; Electronic Products</v>
      </c>
      <c r="C57" s="9">
        <v>9</v>
      </c>
    </row>
    <row r="58" spans="1:3" x14ac:dyDescent="0.25">
      <c r="A58" s="9" t="s">
        <v>32</v>
      </c>
      <c r="B58" s="9" t="str">
        <f t="shared" si="4"/>
        <v>Paper Products</v>
      </c>
      <c r="C58" s="9">
        <v>8</v>
      </c>
    </row>
    <row r="59" spans="1:3" x14ac:dyDescent="0.25">
      <c r="A59" s="9" t="s">
        <v>35</v>
      </c>
      <c r="B59" s="9" t="str">
        <f t="shared" si="4"/>
        <v>Transportation Equipment</v>
      </c>
      <c r="C59" s="9">
        <v>7</v>
      </c>
    </row>
    <row r="60" spans="1:3" x14ac:dyDescent="0.25">
      <c r="A60" s="9" t="s">
        <v>30</v>
      </c>
      <c r="B60" s="9" t="str">
        <f t="shared" si="4"/>
        <v>Food, Beverage &amp; Tobacco Products</v>
      </c>
      <c r="C60" s="9">
        <v>6</v>
      </c>
    </row>
    <row r="61" spans="1:3" x14ac:dyDescent="0.25">
      <c r="A61" s="9" t="s">
        <v>38</v>
      </c>
      <c r="B61" s="9" t="str">
        <f t="shared" si="4"/>
        <v>Petroleum &amp; Coal Products</v>
      </c>
      <c r="C61" s="9">
        <v>5</v>
      </c>
    </row>
    <row r="62" spans="1:3" x14ac:dyDescent="0.25">
      <c r="A62" s="9" t="s">
        <v>36</v>
      </c>
      <c r="B62" s="9" t="str">
        <f t="shared" si="4"/>
        <v>Chemical Products</v>
      </c>
      <c r="C62" s="9">
        <v>4</v>
      </c>
    </row>
    <row r="63" spans="1:3" x14ac:dyDescent="0.25">
      <c r="A63" s="9" t="s">
        <v>33</v>
      </c>
      <c r="B63" s="9" t="str">
        <f t="shared" si="4"/>
        <v>Miscellaneous Manufacturing</v>
      </c>
      <c r="C63" s="9">
        <v>3</v>
      </c>
    </row>
    <row r="64" spans="1:3" x14ac:dyDescent="0.25">
      <c r="A64" s="9" t="s">
        <v>40</v>
      </c>
      <c r="B64" s="9" t="str">
        <f t="shared" si="4"/>
        <v>Nonmetallic Mineral Products</v>
      </c>
      <c r="C64" s="9">
        <v>2</v>
      </c>
    </row>
    <row r="65" spans="1:3" x14ac:dyDescent="0.25">
      <c r="A65" s="9" t="s">
        <v>13</v>
      </c>
      <c r="B65" s="9" t="str">
        <f t="shared" si="4"/>
        <v>Electrical Equipment, Appliances &amp; Components</v>
      </c>
      <c r="C65" s="9">
        <v>1</v>
      </c>
    </row>
    <row r="66" spans="1:3" x14ac:dyDescent="0.25">
      <c r="A66" s="9" t="s">
        <v>17</v>
      </c>
      <c r="B66" s="9" t="str">
        <f t="shared" si="4"/>
        <v>Apparel, Leather &amp; Allied Products</v>
      </c>
      <c r="C66" s="9">
        <v>-2</v>
      </c>
    </row>
    <row r="67" spans="1:3" x14ac:dyDescent="0.25">
      <c r="A67" s="9" t="s">
        <v>12</v>
      </c>
      <c r="B67" s="9" t="str">
        <f t="shared" si="4"/>
        <v>Fabricated Metal Products</v>
      </c>
      <c r="C67" s="9">
        <v>-1</v>
      </c>
    </row>
    <row r="69" spans="1:3" x14ac:dyDescent="0.25">
      <c r="A69" s="180" t="s">
        <v>94</v>
      </c>
      <c r="B69" s="180"/>
      <c r="C69" s="180"/>
    </row>
    <row r="70" spans="1:3" x14ac:dyDescent="0.25">
      <c r="A70" s="9" t="s">
        <v>17</v>
      </c>
      <c r="B70" s="9" t="str">
        <f>TRIM(A70)</f>
        <v>Apparel, Leather &amp; Allied Products</v>
      </c>
      <c r="C70" s="9">
        <v>12</v>
      </c>
    </row>
    <row r="71" spans="1:3" x14ac:dyDescent="0.25">
      <c r="A71" s="9" t="s">
        <v>40</v>
      </c>
      <c r="B71" s="9" t="str">
        <f t="shared" ref="B71:B83" si="5">TRIM(A71)</f>
        <v>Nonmetallic Mineral Products</v>
      </c>
      <c r="C71" s="9">
        <v>11</v>
      </c>
    </row>
    <row r="72" spans="1:3" x14ac:dyDescent="0.25">
      <c r="A72" s="9" t="s">
        <v>28</v>
      </c>
      <c r="B72" s="9" t="str">
        <f t="shared" si="5"/>
        <v>Machinery</v>
      </c>
      <c r="C72" s="9">
        <v>10</v>
      </c>
    </row>
    <row r="73" spans="1:3" x14ac:dyDescent="0.25">
      <c r="A73" s="9" t="s">
        <v>37</v>
      </c>
      <c r="B73" s="9" t="str">
        <f t="shared" si="5"/>
        <v>Fabricated Metal Products</v>
      </c>
      <c r="C73" s="9">
        <v>9</v>
      </c>
    </row>
    <row r="74" spans="1:3" x14ac:dyDescent="0.25">
      <c r="A74" s="9" t="s">
        <v>32</v>
      </c>
      <c r="B74" s="9" t="str">
        <f t="shared" si="5"/>
        <v>Paper Products</v>
      </c>
      <c r="C74" s="9">
        <v>8</v>
      </c>
    </row>
    <row r="75" spans="1:3" x14ac:dyDescent="0.25">
      <c r="A75" s="9" t="s">
        <v>27</v>
      </c>
      <c r="B75" s="9" t="str">
        <f t="shared" si="5"/>
        <v>Plastics &amp; Rubber Products</v>
      </c>
      <c r="C75" s="9">
        <v>7</v>
      </c>
    </row>
    <row r="76" spans="1:3" x14ac:dyDescent="0.25">
      <c r="A76" s="9" t="s">
        <v>34</v>
      </c>
      <c r="B76" s="9" t="str">
        <f t="shared" si="5"/>
        <v>Computer &amp; Electronic Products</v>
      </c>
      <c r="C76" s="9">
        <v>6</v>
      </c>
    </row>
    <row r="77" spans="1:3" x14ac:dyDescent="0.25">
      <c r="A77" s="9" t="s">
        <v>36</v>
      </c>
      <c r="B77" s="9" t="str">
        <f t="shared" si="5"/>
        <v>Chemical Products</v>
      </c>
      <c r="C77" s="9">
        <v>5</v>
      </c>
    </row>
    <row r="78" spans="1:3" x14ac:dyDescent="0.25">
      <c r="A78" s="9" t="s">
        <v>38</v>
      </c>
      <c r="B78" s="9" t="str">
        <f t="shared" si="5"/>
        <v>Petroleum &amp; Coal Products</v>
      </c>
      <c r="C78" s="9">
        <v>4</v>
      </c>
    </row>
    <row r="79" spans="1:3" x14ac:dyDescent="0.25">
      <c r="A79" s="9" t="s">
        <v>30</v>
      </c>
      <c r="B79" s="9" t="str">
        <f t="shared" si="5"/>
        <v>Food, Beverage &amp; Tobacco Products</v>
      </c>
      <c r="C79" s="9">
        <v>3</v>
      </c>
    </row>
    <row r="80" spans="1:3" x14ac:dyDescent="0.25">
      <c r="A80" s="9" t="s">
        <v>29</v>
      </c>
      <c r="B80" s="9" t="str">
        <f t="shared" si="5"/>
        <v>Primary Metals</v>
      </c>
      <c r="C80" s="9">
        <v>2</v>
      </c>
    </row>
    <row r="81" spans="1:3" x14ac:dyDescent="0.25">
      <c r="A81" s="9" t="s">
        <v>2</v>
      </c>
      <c r="B81" s="9" t="str">
        <f t="shared" si="5"/>
        <v>Miscellaneous Manufacturing</v>
      </c>
      <c r="C81" s="9">
        <v>1</v>
      </c>
    </row>
    <row r="82" spans="1:3" x14ac:dyDescent="0.25">
      <c r="A82" s="9" t="s">
        <v>13</v>
      </c>
      <c r="B82" s="9" t="str">
        <f t="shared" si="5"/>
        <v>Electrical Equipment, Appliances &amp; Components</v>
      </c>
      <c r="C82" s="9">
        <v>-2</v>
      </c>
    </row>
    <row r="83" spans="1:3" x14ac:dyDescent="0.25">
      <c r="A83" s="9" t="s">
        <v>14</v>
      </c>
      <c r="B83" s="9" t="str">
        <f t="shared" si="5"/>
        <v>Transportation Equipment</v>
      </c>
      <c r="C83" s="9">
        <v>-1</v>
      </c>
    </row>
    <row r="85" spans="1:3" x14ac:dyDescent="0.25">
      <c r="A85" s="180" t="s">
        <v>312</v>
      </c>
      <c r="B85" s="180"/>
      <c r="C85" s="180"/>
    </row>
    <row r="86" spans="1:3" x14ac:dyDescent="0.25">
      <c r="A86" s="9" t="s">
        <v>8</v>
      </c>
      <c r="B86" s="9" t="str">
        <f>TRIM(A86)</f>
        <v>Printing &amp; Related Support Activities</v>
      </c>
      <c r="C86" s="9">
        <v>10</v>
      </c>
    </row>
    <row r="87" spans="1:3" x14ac:dyDescent="0.25">
      <c r="A87" s="9" t="s">
        <v>40</v>
      </c>
      <c r="B87" s="9" t="str">
        <f t="shared" ref="B87:B102" si="6">TRIM(A87)</f>
        <v>Nonmetallic Mineral Products</v>
      </c>
      <c r="C87" s="9">
        <v>9</v>
      </c>
    </row>
    <row r="88" spans="1:3" x14ac:dyDescent="0.25">
      <c r="A88" s="9" t="s">
        <v>26</v>
      </c>
      <c r="B88" s="9" t="str">
        <f t="shared" si="6"/>
        <v>Furniture &amp; Related Products</v>
      </c>
      <c r="C88" s="9">
        <v>8</v>
      </c>
    </row>
    <row r="89" spans="1:3" x14ac:dyDescent="0.25">
      <c r="A89" s="9" t="s">
        <v>32</v>
      </c>
      <c r="B89" s="9" t="str">
        <f t="shared" si="6"/>
        <v>Paper Products</v>
      </c>
      <c r="C89" s="9">
        <v>7</v>
      </c>
    </row>
    <row r="90" spans="1:3" x14ac:dyDescent="0.25">
      <c r="A90" s="9" t="s">
        <v>27</v>
      </c>
      <c r="B90" s="9" t="str">
        <f t="shared" si="6"/>
        <v>Plastics &amp; Rubber Products</v>
      </c>
      <c r="C90" s="9">
        <v>6</v>
      </c>
    </row>
    <row r="91" spans="1:3" x14ac:dyDescent="0.25">
      <c r="A91" s="9" t="s">
        <v>34</v>
      </c>
      <c r="B91" s="9" t="str">
        <f t="shared" si="6"/>
        <v>Computer &amp; Electronic Products</v>
      </c>
      <c r="C91" s="9">
        <v>5</v>
      </c>
    </row>
    <row r="92" spans="1:3" x14ac:dyDescent="0.25">
      <c r="A92" s="9" t="s">
        <v>38</v>
      </c>
      <c r="B92" s="9" t="str">
        <f t="shared" si="6"/>
        <v>Petroleum &amp; Coal Products</v>
      </c>
      <c r="C92" s="9">
        <v>4</v>
      </c>
    </row>
    <row r="93" spans="1:3" x14ac:dyDescent="0.25">
      <c r="A93" s="9" t="s">
        <v>28</v>
      </c>
      <c r="B93" s="9" t="str">
        <f t="shared" si="6"/>
        <v>Machinery</v>
      </c>
      <c r="C93" s="9">
        <v>3</v>
      </c>
    </row>
    <row r="94" spans="1:3" x14ac:dyDescent="0.25">
      <c r="A94" s="9" t="s">
        <v>31</v>
      </c>
      <c r="B94" s="9" t="str">
        <f t="shared" si="6"/>
        <v>Electrical Equipment, Appliances &amp; Components</v>
      </c>
      <c r="C94" s="9">
        <v>2</v>
      </c>
    </row>
    <row r="95" spans="1:3" x14ac:dyDescent="0.25">
      <c r="A95" s="9" t="s">
        <v>2</v>
      </c>
      <c r="B95" s="9" t="str">
        <f t="shared" si="6"/>
        <v>Miscellaneous Manufacturing</v>
      </c>
      <c r="C95" s="9">
        <v>1</v>
      </c>
    </row>
    <row r="96" spans="1:3" x14ac:dyDescent="0.25">
      <c r="A96" s="9" t="s">
        <v>1</v>
      </c>
      <c r="B96" s="9" t="str">
        <f t="shared" si="6"/>
        <v>Textile Mills</v>
      </c>
      <c r="C96" s="9">
        <v>-7</v>
      </c>
    </row>
    <row r="97" spans="1:3" x14ac:dyDescent="0.25">
      <c r="A97" s="9" t="s">
        <v>49</v>
      </c>
      <c r="B97" s="9" t="str">
        <f t="shared" si="6"/>
        <v>Apparel, Leather &amp; Allied Products</v>
      </c>
      <c r="C97" s="9">
        <v>-6</v>
      </c>
    </row>
    <row r="98" spans="1:3" x14ac:dyDescent="0.25">
      <c r="A98" s="9" t="s">
        <v>29</v>
      </c>
      <c r="B98" s="9" t="str">
        <f t="shared" si="6"/>
        <v>Primary Metals</v>
      </c>
      <c r="C98" s="9">
        <v>-5</v>
      </c>
    </row>
    <row r="99" spans="1:3" x14ac:dyDescent="0.25">
      <c r="A99" s="9" t="s">
        <v>37</v>
      </c>
      <c r="B99" s="9" t="str">
        <f t="shared" si="6"/>
        <v>Fabricated Metal Products</v>
      </c>
      <c r="C99" s="9">
        <v>-4</v>
      </c>
    </row>
    <row r="100" spans="1:3" x14ac:dyDescent="0.25">
      <c r="A100" s="9" t="s">
        <v>36</v>
      </c>
      <c r="B100" s="9" t="str">
        <f t="shared" si="6"/>
        <v>Chemical Products</v>
      </c>
      <c r="C100" s="9">
        <v>-3</v>
      </c>
    </row>
    <row r="101" spans="1:3" x14ac:dyDescent="0.25">
      <c r="A101" s="9" t="s">
        <v>30</v>
      </c>
      <c r="B101" s="9" t="str">
        <f t="shared" si="6"/>
        <v>Food, Beverage &amp; Tobacco Products</v>
      </c>
      <c r="C101" s="9">
        <v>-2</v>
      </c>
    </row>
    <row r="102" spans="1:3" x14ac:dyDescent="0.25">
      <c r="A102" s="9" t="s">
        <v>14</v>
      </c>
      <c r="B102" s="9" t="str">
        <f t="shared" si="6"/>
        <v>Transportation Equipment</v>
      </c>
      <c r="C102" s="9">
        <v>-1</v>
      </c>
    </row>
  </sheetData>
  <mergeCells count="7">
    <mergeCell ref="A85:C85"/>
    <mergeCell ref="A1:C1"/>
    <mergeCell ref="E1:F1"/>
    <mergeCell ref="A20:C20"/>
    <mergeCell ref="A38:C38"/>
    <mergeCell ref="A54:C54"/>
    <mergeCell ref="A69:C69"/>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02"/>
  <sheetViews>
    <sheetView workbookViewId="0">
      <selection activeCell="E2" sqref="E2:E19"/>
    </sheetView>
  </sheetViews>
  <sheetFormatPr defaultRowHeight="15" x14ac:dyDescent="0.25"/>
  <cols>
    <col min="1" max="1" width="45" bestFit="1" customWidth="1"/>
    <col min="2" max="2" width="44.5703125" bestFit="1" customWidth="1"/>
    <col min="5" max="5" width="55.140625" bestFit="1" customWidth="1"/>
    <col min="6" max="6" width="44.5703125" bestFit="1" customWidth="1"/>
    <col min="7" max="7" width="198.85546875" bestFit="1" customWidth="1"/>
  </cols>
  <sheetData>
    <row r="1" spans="1:11" x14ac:dyDescent="0.25">
      <c r="A1" s="187" t="s">
        <v>481</v>
      </c>
      <c r="B1" s="187"/>
      <c r="C1" s="187"/>
      <c r="E1" s="187" t="s">
        <v>459</v>
      </c>
      <c r="F1" s="187"/>
      <c r="G1" s="187"/>
    </row>
    <row r="2" spans="1:11" x14ac:dyDescent="0.25">
      <c r="A2" t="s">
        <v>1</v>
      </c>
      <c r="B2" t="str">
        <f>TRIM(A2)</f>
        <v>Textile Mills</v>
      </c>
      <c r="C2">
        <v>14</v>
      </c>
      <c r="E2" t="s">
        <v>1</v>
      </c>
      <c r="F2" t="str">
        <f>TRIM(E2)</f>
        <v>Textile Mills</v>
      </c>
      <c r="G2" t="e">
        <f>VLOOKUP("*"&amp;F2,$K$2:$K$10,1,0)</f>
        <v>#N/A</v>
      </c>
      <c r="K2" t="s">
        <v>612</v>
      </c>
    </row>
    <row r="3" spans="1:11" x14ac:dyDescent="0.25">
      <c r="A3" t="s">
        <v>37</v>
      </c>
      <c r="B3" t="str">
        <f t="shared" ref="B3:B19" si="0">TRIM(A3)</f>
        <v>Fabricated Metal Products</v>
      </c>
      <c r="C3">
        <v>13</v>
      </c>
      <c r="E3" t="s">
        <v>2</v>
      </c>
      <c r="F3" t="str">
        <f t="shared" ref="F3:F19" si="1">TRIM(E3)</f>
        <v>Miscellaneous Manufacturing</v>
      </c>
      <c r="G3" t="e">
        <f t="shared" ref="G3:G19" si="2">VLOOKUP("*"&amp;F3,$K$2:$K$10,1,0)</f>
        <v>#N/A</v>
      </c>
      <c r="K3" t="s">
        <v>613</v>
      </c>
    </row>
    <row r="4" spans="1:11" x14ac:dyDescent="0.25">
      <c r="A4" t="s">
        <v>27</v>
      </c>
      <c r="B4" t="str">
        <f t="shared" si="0"/>
        <v>Plastics &amp; Rubber Products</v>
      </c>
      <c r="C4">
        <v>12</v>
      </c>
      <c r="E4" t="s">
        <v>3</v>
      </c>
      <c r="F4" t="str">
        <f t="shared" si="1"/>
        <v>Food, Beverage &amp; Tobacco Products</v>
      </c>
      <c r="G4" t="str">
        <f t="shared" si="2"/>
        <v>"Employment is very tight in our area." Food, Beverage &amp; Tobacco Products</v>
      </c>
      <c r="K4" t="s">
        <v>614</v>
      </c>
    </row>
    <row r="5" spans="1:11" x14ac:dyDescent="0.25">
      <c r="A5" t="s">
        <v>29</v>
      </c>
      <c r="B5" t="str">
        <f t="shared" si="0"/>
        <v>Primary Metals</v>
      </c>
      <c r="C5">
        <v>11</v>
      </c>
      <c r="E5" t="s">
        <v>4</v>
      </c>
      <c r="F5" t="str">
        <f t="shared" si="1"/>
        <v>Nonmetallic Mineral Products</v>
      </c>
      <c r="G5" t="e">
        <f t="shared" si="2"/>
        <v>#N/A</v>
      </c>
      <c r="K5" t="s">
        <v>615</v>
      </c>
    </row>
    <row r="6" spans="1:11" x14ac:dyDescent="0.25">
      <c r="A6" t="s">
        <v>28</v>
      </c>
      <c r="B6" t="str">
        <f t="shared" si="0"/>
        <v>Machinery</v>
      </c>
      <c r="C6">
        <v>10</v>
      </c>
      <c r="E6" t="s">
        <v>5</v>
      </c>
      <c r="F6" t="str">
        <f t="shared" si="1"/>
        <v>Computer &amp; Electronic Products</v>
      </c>
      <c r="G6" t="str">
        <f t="shared" si="2"/>
        <v>"Business outlook is positive on all fronts right now with our customers. Budgets are being approved for new projects, and component prices from suppliers have temporarily stabilized." Computer &amp; Electronic Products</v>
      </c>
      <c r="K6" t="s">
        <v>616</v>
      </c>
    </row>
    <row r="7" spans="1:11" x14ac:dyDescent="0.25">
      <c r="A7" t="s">
        <v>35</v>
      </c>
      <c r="B7" t="str">
        <f t="shared" si="0"/>
        <v>Transportation Equipment</v>
      </c>
      <c r="C7">
        <v>9</v>
      </c>
      <c r="E7" t="s">
        <v>6</v>
      </c>
      <c r="F7" t="str">
        <f t="shared" si="1"/>
        <v>Furniture &amp; Related Products</v>
      </c>
      <c r="G7" t="str">
        <f t="shared" si="2"/>
        <v>"Our usual winter slowdown has not occurred, and we are very busy with new orders." Furniture &amp; Related Products</v>
      </c>
      <c r="K7" t="s">
        <v>617</v>
      </c>
    </row>
    <row r="8" spans="1:11" x14ac:dyDescent="0.25">
      <c r="A8" t="s">
        <v>49</v>
      </c>
      <c r="B8" t="str">
        <f t="shared" si="0"/>
        <v>Apparel, Leather &amp; Allied Products</v>
      </c>
      <c r="C8">
        <v>8</v>
      </c>
      <c r="E8" t="s">
        <v>7</v>
      </c>
      <c r="F8" t="str">
        <f t="shared" si="1"/>
        <v>Paper Products</v>
      </c>
      <c r="G8" t="str">
        <f t="shared" si="2"/>
        <v>"Business continues to strengthen." Paper Products</v>
      </c>
      <c r="K8" t="s">
        <v>618</v>
      </c>
    </row>
    <row r="9" spans="1:11" x14ac:dyDescent="0.25">
      <c r="A9" t="s">
        <v>36</v>
      </c>
      <c r="B9" t="str">
        <f t="shared" si="0"/>
        <v>Chemical Products</v>
      </c>
      <c r="C9">
        <v>7</v>
      </c>
      <c r="E9" t="s">
        <v>8</v>
      </c>
      <c r="F9" t="str">
        <f t="shared" si="1"/>
        <v>Printing &amp; Related Support Activities</v>
      </c>
      <c r="G9" t="e">
        <f t="shared" si="2"/>
        <v>#N/A</v>
      </c>
      <c r="K9" t="s">
        <v>619</v>
      </c>
    </row>
    <row r="10" spans="1:11" x14ac:dyDescent="0.25">
      <c r="A10" t="s">
        <v>34</v>
      </c>
      <c r="B10" t="str">
        <f t="shared" si="0"/>
        <v>Computer &amp; Electronic Products</v>
      </c>
      <c r="C10">
        <v>6</v>
      </c>
      <c r="E10" t="s">
        <v>9</v>
      </c>
      <c r="F10" t="str">
        <f t="shared" si="1"/>
        <v>Petroleum &amp; Coal Products</v>
      </c>
      <c r="G10" t="e">
        <f t="shared" si="2"/>
        <v>#N/A</v>
      </c>
      <c r="K10" t="s">
        <v>620</v>
      </c>
    </row>
    <row r="11" spans="1:11" x14ac:dyDescent="0.25">
      <c r="A11" t="s">
        <v>32</v>
      </c>
      <c r="B11" t="str">
        <f t="shared" si="0"/>
        <v>Paper Products</v>
      </c>
      <c r="C11">
        <v>5</v>
      </c>
      <c r="E11" t="s">
        <v>10</v>
      </c>
      <c r="F11" t="str">
        <f t="shared" si="1"/>
        <v>Chemical Products</v>
      </c>
      <c r="G11" t="str">
        <f t="shared" si="2"/>
        <v>"Sales nationally and internationally are strong in Q1. We are increasing our CapEx spend by 30 percent to 40 percent over [the] previous year." Chemical Products</v>
      </c>
    </row>
    <row r="12" spans="1:11" x14ac:dyDescent="0.25">
      <c r="A12" t="s">
        <v>38</v>
      </c>
      <c r="B12" t="str">
        <f t="shared" si="0"/>
        <v>Petroleum &amp; Coal Products</v>
      </c>
      <c r="C12">
        <v>4</v>
      </c>
      <c r="E12" t="s">
        <v>11</v>
      </c>
      <c r="F12" t="str">
        <f t="shared" si="1"/>
        <v>Machinery</v>
      </c>
      <c r="G12" t="str">
        <f t="shared" si="2"/>
        <v>"We have heard reports of additional business due to the recent reduction of tax rates." Machinery</v>
      </c>
    </row>
    <row r="13" spans="1:11" x14ac:dyDescent="0.25">
      <c r="A13" t="s">
        <v>31</v>
      </c>
      <c r="B13" t="str">
        <f t="shared" si="0"/>
        <v>Electrical Equipment, Appliances &amp; Components</v>
      </c>
      <c r="C13">
        <v>3</v>
      </c>
      <c r="E13" t="s">
        <v>12</v>
      </c>
      <c r="F13" t="str">
        <f t="shared" si="1"/>
        <v>Fabricated Metal Products</v>
      </c>
      <c r="G13" t="str">
        <f t="shared" si="2"/>
        <v>"Slow start to 2018; pricing on metals is heading up and quotes/orders are picking up as well." Fabricated Metal Products</v>
      </c>
    </row>
    <row r="14" spans="1:11" x14ac:dyDescent="0.25">
      <c r="A14" t="s">
        <v>33</v>
      </c>
      <c r="B14" t="str">
        <f t="shared" si="0"/>
        <v>Miscellaneous Manufacturing</v>
      </c>
      <c r="C14">
        <v>2</v>
      </c>
      <c r="E14" t="s">
        <v>13</v>
      </c>
      <c r="F14" t="str">
        <f t="shared" si="1"/>
        <v>Electrical Equipment, Appliances &amp; Components</v>
      </c>
      <c r="G14" t="e">
        <f t="shared" si="2"/>
        <v>#N/A</v>
      </c>
    </row>
    <row r="15" spans="1:11" x14ac:dyDescent="0.25">
      <c r="A15" t="s">
        <v>3</v>
      </c>
      <c r="B15" t="str">
        <f t="shared" si="0"/>
        <v>Food, Beverage &amp; Tobacco Products</v>
      </c>
      <c r="C15">
        <v>1</v>
      </c>
      <c r="E15" t="s">
        <v>14</v>
      </c>
      <c r="F15" t="str">
        <f t="shared" si="1"/>
        <v>Transportation Equipment</v>
      </c>
      <c r="G15" t="str">
        <f t="shared" si="2"/>
        <v>"Overall, business remains steady. With several key programs to begin ramping up in the industry, outlook looks good for calendar year 2018." Transportation Equipment</v>
      </c>
    </row>
    <row r="16" spans="1:11" x14ac:dyDescent="0.25">
      <c r="A16" t="s">
        <v>8</v>
      </c>
      <c r="B16" t="str">
        <f t="shared" si="0"/>
        <v>Printing &amp; Related Support Activities</v>
      </c>
      <c r="C16">
        <v>-4</v>
      </c>
      <c r="E16" t="s">
        <v>15</v>
      </c>
      <c r="F16" t="str">
        <f t="shared" si="1"/>
        <v>Plastics &amp; Rubber Products</v>
      </c>
      <c r="G16" t="str">
        <f t="shared" si="2"/>
        <v>"Business is starting the new year strong. Consumer confidence seems to be driving a lot of our customers' order requirements higher." Plastics &amp; Rubber Products</v>
      </c>
    </row>
    <row r="17" spans="1:7" x14ac:dyDescent="0.25">
      <c r="A17" t="s">
        <v>45</v>
      </c>
      <c r="B17" t="str">
        <f t="shared" si="0"/>
        <v>Wood Products</v>
      </c>
      <c r="C17">
        <v>-3</v>
      </c>
      <c r="E17" t="s">
        <v>16</v>
      </c>
      <c r="F17" t="str">
        <f t="shared" si="1"/>
        <v>Primary Metals</v>
      </c>
      <c r="G17" t="e">
        <f t="shared" si="2"/>
        <v>#N/A</v>
      </c>
    </row>
    <row r="18" spans="1:7" x14ac:dyDescent="0.25">
      <c r="A18" t="s">
        <v>26</v>
      </c>
      <c r="B18" t="str">
        <f t="shared" si="0"/>
        <v>Furniture &amp; Related Products</v>
      </c>
      <c r="C18">
        <v>-2</v>
      </c>
      <c r="E18" t="s">
        <v>17</v>
      </c>
      <c r="F18" t="str">
        <f t="shared" si="1"/>
        <v>Apparel, Leather &amp; Allied Products</v>
      </c>
      <c r="G18" t="e">
        <f t="shared" si="2"/>
        <v>#N/A</v>
      </c>
    </row>
    <row r="19" spans="1:7" x14ac:dyDescent="0.25">
      <c r="A19" t="s">
        <v>4</v>
      </c>
      <c r="B19" t="str">
        <f t="shared" si="0"/>
        <v>Nonmetallic Mineral Products</v>
      </c>
      <c r="C19">
        <v>-1</v>
      </c>
      <c r="E19" t="s">
        <v>18</v>
      </c>
      <c r="F19" t="str">
        <f t="shared" si="1"/>
        <v>Wood Products</v>
      </c>
      <c r="G19" t="e">
        <f t="shared" si="2"/>
        <v>#N/A</v>
      </c>
    </row>
    <row r="21" spans="1:7" x14ac:dyDescent="0.25">
      <c r="A21" s="187" t="s">
        <v>99</v>
      </c>
      <c r="B21" s="187"/>
      <c r="C21" s="187"/>
    </row>
    <row r="22" spans="1:7" x14ac:dyDescent="0.25">
      <c r="A22" t="s">
        <v>1</v>
      </c>
      <c r="B22" t="str">
        <f>TRIM(A22)</f>
        <v>Textile Mills</v>
      </c>
      <c r="C22">
        <v>13</v>
      </c>
    </row>
    <row r="23" spans="1:7" x14ac:dyDescent="0.25">
      <c r="A23" t="s">
        <v>37</v>
      </c>
      <c r="B23" t="str">
        <f t="shared" ref="B23:B39" si="3">TRIM(A23)</f>
        <v>Fabricated Metal Products</v>
      </c>
      <c r="C23">
        <v>12</v>
      </c>
    </row>
    <row r="24" spans="1:7" x14ac:dyDescent="0.25">
      <c r="A24" t="s">
        <v>49</v>
      </c>
      <c r="B24" t="str">
        <f t="shared" si="3"/>
        <v>Apparel, Leather &amp; Allied Products</v>
      </c>
      <c r="C24">
        <v>11</v>
      </c>
    </row>
    <row r="25" spans="1:7" x14ac:dyDescent="0.25">
      <c r="A25" t="s">
        <v>28</v>
      </c>
      <c r="B25" t="str">
        <f t="shared" si="3"/>
        <v>Machinery</v>
      </c>
      <c r="C25">
        <v>10</v>
      </c>
    </row>
    <row r="26" spans="1:7" x14ac:dyDescent="0.25">
      <c r="A26" t="s">
        <v>29</v>
      </c>
      <c r="B26" t="str">
        <f t="shared" si="3"/>
        <v>Primary Metals</v>
      </c>
      <c r="C26">
        <v>9</v>
      </c>
    </row>
    <row r="27" spans="1:7" x14ac:dyDescent="0.25">
      <c r="A27" t="s">
        <v>34</v>
      </c>
      <c r="B27" t="str">
        <f t="shared" si="3"/>
        <v>Computer &amp; Electronic Products</v>
      </c>
      <c r="C27">
        <v>8</v>
      </c>
    </row>
    <row r="28" spans="1:7" x14ac:dyDescent="0.25">
      <c r="A28" t="s">
        <v>35</v>
      </c>
      <c r="B28" t="str">
        <f t="shared" si="3"/>
        <v>Transportation Equipment</v>
      </c>
      <c r="C28">
        <v>7</v>
      </c>
    </row>
    <row r="29" spans="1:7" x14ac:dyDescent="0.25">
      <c r="A29" t="s">
        <v>27</v>
      </c>
      <c r="B29" t="str">
        <f t="shared" si="3"/>
        <v>Plastics &amp; Rubber Products</v>
      </c>
      <c r="C29">
        <v>6</v>
      </c>
    </row>
    <row r="30" spans="1:7" x14ac:dyDescent="0.25">
      <c r="A30" t="s">
        <v>33</v>
      </c>
      <c r="B30" t="str">
        <f t="shared" si="3"/>
        <v>Miscellaneous Manufacturing</v>
      </c>
      <c r="C30">
        <v>5</v>
      </c>
    </row>
    <row r="31" spans="1:7" x14ac:dyDescent="0.25">
      <c r="A31" t="s">
        <v>36</v>
      </c>
      <c r="B31" t="str">
        <f t="shared" si="3"/>
        <v>Chemical Products</v>
      </c>
      <c r="C31">
        <v>4</v>
      </c>
    </row>
    <row r="32" spans="1:7" x14ac:dyDescent="0.25">
      <c r="A32" t="s">
        <v>32</v>
      </c>
      <c r="B32" t="str">
        <f t="shared" si="3"/>
        <v>Paper Products</v>
      </c>
      <c r="C32">
        <v>3</v>
      </c>
    </row>
    <row r="33" spans="1:3" x14ac:dyDescent="0.25">
      <c r="A33" t="s">
        <v>30</v>
      </c>
      <c r="B33" t="str">
        <f t="shared" si="3"/>
        <v>Food, Beverage &amp; Tobacco Products</v>
      </c>
      <c r="C33">
        <v>2</v>
      </c>
    </row>
    <row r="34" spans="1:3" x14ac:dyDescent="0.25">
      <c r="A34" t="s">
        <v>13</v>
      </c>
      <c r="B34" t="str">
        <f t="shared" si="3"/>
        <v>Electrical Equipment, Appliances &amp; Components</v>
      </c>
      <c r="C34">
        <v>1</v>
      </c>
    </row>
    <row r="35" spans="1:3" x14ac:dyDescent="0.25">
      <c r="A35" t="s">
        <v>45</v>
      </c>
      <c r="B35" t="str">
        <f t="shared" si="3"/>
        <v>Wood Products</v>
      </c>
      <c r="C35">
        <v>-5</v>
      </c>
    </row>
    <row r="36" spans="1:3" x14ac:dyDescent="0.25">
      <c r="A36" t="s">
        <v>26</v>
      </c>
      <c r="B36" t="str">
        <f t="shared" si="3"/>
        <v>Furniture &amp; Related Products</v>
      </c>
      <c r="C36">
        <v>-4</v>
      </c>
    </row>
    <row r="37" spans="1:3" x14ac:dyDescent="0.25">
      <c r="A37" t="s">
        <v>40</v>
      </c>
      <c r="B37" t="str">
        <f t="shared" si="3"/>
        <v>Nonmetallic Mineral Products</v>
      </c>
      <c r="C37">
        <v>-3</v>
      </c>
    </row>
    <row r="38" spans="1:3" x14ac:dyDescent="0.25">
      <c r="A38" t="s">
        <v>41</v>
      </c>
      <c r="B38" t="str">
        <f t="shared" si="3"/>
        <v>Printing &amp; Related Support Activities</v>
      </c>
      <c r="C38">
        <v>-2</v>
      </c>
    </row>
    <row r="39" spans="1:3" x14ac:dyDescent="0.25">
      <c r="A39" t="s">
        <v>9</v>
      </c>
      <c r="B39" t="str">
        <f t="shared" si="3"/>
        <v>Petroleum &amp; Coal Products</v>
      </c>
      <c r="C39">
        <v>-1</v>
      </c>
    </row>
    <row r="41" spans="1:3" x14ac:dyDescent="0.25">
      <c r="A41" s="187" t="s">
        <v>91</v>
      </c>
      <c r="B41" s="187"/>
      <c r="C41" s="187"/>
    </row>
    <row r="42" spans="1:3" x14ac:dyDescent="0.25">
      <c r="A42" t="s">
        <v>17</v>
      </c>
      <c r="B42" t="str">
        <f>TRIM(A42)</f>
        <v>Apparel, Leather &amp; Allied Products</v>
      </c>
      <c r="C42">
        <v>11</v>
      </c>
    </row>
    <row r="43" spans="1:3" x14ac:dyDescent="0.25">
      <c r="A43" t="s">
        <v>27</v>
      </c>
      <c r="B43" t="str">
        <f t="shared" ref="B43:B54" si="4">TRIM(A43)</f>
        <v>Plastics &amp; Rubber Products</v>
      </c>
      <c r="C43">
        <v>10</v>
      </c>
    </row>
    <row r="44" spans="1:3" x14ac:dyDescent="0.25">
      <c r="A44" t="s">
        <v>37</v>
      </c>
      <c r="B44" t="str">
        <f t="shared" si="4"/>
        <v>Fabricated Metal Products</v>
      </c>
      <c r="C44">
        <v>9</v>
      </c>
    </row>
    <row r="45" spans="1:3" x14ac:dyDescent="0.25">
      <c r="A45" t="s">
        <v>29</v>
      </c>
      <c r="B45" t="str">
        <f t="shared" si="4"/>
        <v>Primary Metals</v>
      </c>
      <c r="C45">
        <v>8</v>
      </c>
    </row>
    <row r="46" spans="1:3" x14ac:dyDescent="0.25">
      <c r="A46" t="s">
        <v>36</v>
      </c>
      <c r="B46" t="str">
        <f t="shared" si="4"/>
        <v>Chemical Products</v>
      </c>
      <c r="C46">
        <v>7</v>
      </c>
    </row>
    <row r="47" spans="1:3" x14ac:dyDescent="0.25">
      <c r="A47" t="s">
        <v>32</v>
      </c>
      <c r="B47" t="str">
        <f t="shared" si="4"/>
        <v>Paper Products</v>
      </c>
      <c r="C47">
        <v>6</v>
      </c>
    </row>
    <row r="48" spans="1:3" x14ac:dyDescent="0.25">
      <c r="A48" t="s">
        <v>35</v>
      </c>
      <c r="B48" t="str">
        <f t="shared" si="4"/>
        <v>Transportation Equipment</v>
      </c>
      <c r="C48">
        <v>5</v>
      </c>
    </row>
    <row r="49" spans="1:3" x14ac:dyDescent="0.25">
      <c r="A49" t="s">
        <v>34</v>
      </c>
      <c r="B49" t="str">
        <f t="shared" si="4"/>
        <v>Computer &amp; Electronic Products</v>
      </c>
      <c r="C49">
        <v>4</v>
      </c>
    </row>
    <row r="50" spans="1:3" x14ac:dyDescent="0.25">
      <c r="A50" t="s">
        <v>31</v>
      </c>
      <c r="B50" t="str">
        <f t="shared" si="4"/>
        <v>Electrical Equipment, Appliances &amp; Components</v>
      </c>
      <c r="C50">
        <v>3</v>
      </c>
    </row>
    <row r="51" spans="1:3" x14ac:dyDescent="0.25">
      <c r="A51" t="s">
        <v>28</v>
      </c>
      <c r="B51" t="str">
        <f t="shared" si="4"/>
        <v>Machinery</v>
      </c>
      <c r="C51">
        <v>2</v>
      </c>
    </row>
    <row r="52" spans="1:3" x14ac:dyDescent="0.25">
      <c r="A52" t="s">
        <v>2</v>
      </c>
      <c r="B52" t="str">
        <f t="shared" si="4"/>
        <v>Miscellaneous Manufacturing</v>
      </c>
      <c r="C52">
        <v>1</v>
      </c>
    </row>
    <row r="53" spans="1:3" x14ac:dyDescent="0.25">
      <c r="A53" t="s">
        <v>4</v>
      </c>
      <c r="B53" t="str">
        <f t="shared" si="4"/>
        <v>Nonmetallic Mineral Products</v>
      </c>
      <c r="C53">
        <v>-2</v>
      </c>
    </row>
    <row r="54" spans="1:3" x14ac:dyDescent="0.25">
      <c r="A54" t="s">
        <v>8</v>
      </c>
      <c r="B54" t="str">
        <f t="shared" si="4"/>
        <v>Printing &amp; Related Support Activities</v>
      </c>
      <c r="C54">
        <v>-1</v>
      </c>
    </row>
    <row r="56" spans="1:3" x14ac:dyDescent="0.25">
      <c r="A56" s="187" t="s">
        <v>92</v>
      </c>
      <c r="B56" s="187"/>
      <c r="C56" s="187"/>
    </row>
    <row r="57" spans="1:3" x14ac:dyDescent="0.25">
      <c r="A57" t="s">
        <v>11</v>
      </c>
      <c r="B57" t="str">
        <f>TRIM(A57)</f>
        <v>Machinery</v>
      </c>
      <c r="C57">
        <v>7</v>
      </c>
    </row>
    <row r="58" spans="1:3" x14ac:dyDescent="0.25">
      <c r="A58" t="s">
        <v>37</v>
      </c>
      <c r="B58" t="str">
        <f t="shared" ref="B58:B69" si="5">TRIM(A58)</f>
        <v>Fabricated Metal Products</v>
      </c>
      <c r="C58">
        <v>6</v>
      </c>
    </row>
    <row r="59" spans="1:3" x14ac:dyDescent="0.25">
      <c r="A59" t="s">
        <v>38</v>
      </c>
      <c r="B59" t="str">
        <f t="shared" si="5"/>
        <v>Petroleum &amp; Coal Products</v>
      </c>
      <c r="C59">
        <v>5</v>
      </c>
    </row>
    <row r="60" spans="1:3" x14ac:dyDescent="0.25">
      <c r="A60" t="s">
        <v>29</v>
      </c>
      <c r="B60" t="str">
        <f t="shared" si="5"/>
        <v>Primary Metals</v>
      </c>
      <c r="C60">
        <v>4</v>
      </c>
    </row>
    <row r="61" spans="1:3" x14ac:dyDescent="0.25">
      <c r="A61" t="s">
        <v>40</v>
      </c>
      <c r="B61" t="str">
        <f t="shared" si="5"/>
        <v>Nonmetallic Mineral Products</v>
      </c>
      <c r="C61">
        <v>3</v>
      </c>
    </row>
    <row r="62" spans="1:3" x14ac:dyDescent="0.25">
      <c r="A62" t="s">
        <v>34</v>
      </c>
      <c r="B62" t="str">
        <f t="shared" si="5"/>
        <v>Computer &amp; Electronic Products</v>
      </c>
      <c r="C62">
        <v>2</v>
      </c>
    </row>
    <row r="63" spans="1:3" x14ac:dyDescent="0.25">
      <c r="A63" t="s">
        <v>14</v>
      </c>
      <c r="B63" t="str">
        <f t="shared" si="5"/>
        <v>Transportation Equipment</v>
      </c>
      <c r="C63">
        <v>1</v>
      </c>
    </row>
    <row r="64" spans="1:3" x14ac:dyDescent="0.25">
      <c r="A64" t="s">
        <v>6</v>
      </c>
      <c r="B64" t="str">
        <f t="shared" si="5"/>
        <v>Furniture &amp; Related Products</v>
      </c>
      <c r="C64">
        <v>-6</v>
      </c>
    </row>
    <row r="65" spans="1:3" x14ac:dyDescent="0.25">
      <c r="A65" t="s">
        <v>41</v>
      </c>
      <c r="B65" t="str">
        <f t="shared" si="5"/>
        <v>Printing &amp; Related Support Activities</v>
      </c>
      <c r="C65">
        <v>-5</v>
      </c>
    </row>
    <row r="66" spans="1:3" x14ac:dyDescent="0.25">
      <c r="A66" t="s">
        <v>31</v>
      </c>
      <c r="B66" t="str">
        <f t="shared" si="5"/>
        <v>Electrical Equipment, Appliances &amp; Components</v>
      </c>
      <c r="C66">
        <v>-4</v>
      </c>
    </row>
    <row r="67" spans="1:3" x14ac:dyDescent="0.25">
      <c r="A67" t="s">
        <v>36</v>
      </c>
      <c r="B67" t="str">
        <f t="shared" si="5"/>
        <v>Chemical Products</v>
      </c>
      <c r="C67">
        <v>-3</v>
      </c>
    </row>
    <row r="68" spans="1:3" x14ac:dyDescent="0.25">
      <c r="A68" t="s">
        <v>33</v>
      </c>
      <c r="B68" t="str">
        <f t="shared" si="5"/>
        <v>Miscellaneous Manufacturing</v>
      </c>
      <c r="C68">
        <v>-2</v>
      </c>
    </row>
    <row r="69" spans="1:3" x14ac:dyDescent="0.25">
      <c r="A69" t="s">
        <v>621</v>
      </c>
      <c r="B69" t="str">
        <f t="shared" si="5"/>
        <v>Food, Beverage &amp; Tobacco Products.</v>
      </c>
      <c r="C69">
        <v>-1</v>
      </c>
    </row>
    <row r="71" spans="1:3" x14ac:dyDescent="0.25">
      <c r="A71" s="187" t="s">
        <v>94</v>
      </c>
      <c r="B71" s="187"/>
      <c r="C71" s="187"/>
    </row>
    <row r="72" spans="1:3" x14ac:dyDescent="0.25">
      <c r="A72" t="s">
        <v>1</v>
      </c>
      <c r="B72" t="str">
        <f>TRIM(A72)</f>
        <v>Textile Mills</v>
      </c>
      <c r="C72">
        <v>-12</v>
      </c>
    </row>
    <row r="73" spans="1:3" x14ac:dyDescent="0.25">
      <c r="A73" t="s">
        <v>49</v>
      </c>
      <c r="B73" t="str">
        <f t="shared" ref="B73:B84" si="6">TRIM(A73)</f>
        <v>Apparel, Leather &amp; Allied Products</v>
      </c>
      <c r="C73">
        <v>-11</v>
      </c>
    </row>
    <row r="74" spans="1:3" x14ac:dyDescent="0.25">
      <c r="A74" t="s">
        <v>38</v>
      </c>
      <c r="B74" t="str">
        <f t="shared" si="6"/>
        <v>Petroleum &amp; Coal Products</v>
      </c>
      <c r="C74">
        <v>-10</v>
      </c>
    </row>
    <row r="75" spans="1:3" x14ac:dyDescent="0.25">
      <c r="A75" t="s">
        <v>28</v>
      </c>
      <c r="B75" t="str">
        <f t="shared" si="6"/>
        <v>Machinery</v>
      </c>
      <c r="C75">
        <v>-9</v>
      </c>
    </row>
    <row r="76" spans="1:3" x14ac:dyDescent="0.25">
      <c r="A76" t="s">
        <v>40</v>
      </c>
      <c r="B76" t="str">
        <f t="shared" si="6"/>
        <v>Nonmetallic Mineral Products</v>
      </c>
      <c r="C76">
        <v>-8</v>
      </c>
    </row>
    <row r="77" spans="1:3" x14ac:dyDescent="0.25">
      <c r="A77" t="s">
        <v>32</v>
      </c>
      <c r="B77" t="str">
        <f t="shared" si="6"/>
        <v>Paper Products</v>
      </c>
      <c r="C77">
        <v>-7</v>
      </c>
    </row>
    <row r="78" spans="1:3" x14ac:dyDescent="0.25">
      <c r="A78" t="s">
        <v>36</v>
      </c>
      <c r="B78" t="str">
        <f t="shared" si="6"/>
        <v>Chemical Products</v>
      </c>
      <c r="C78">
        <v>-6</v>
      </c>
    </row>
    <row r="79" spans="1:3" x14ac:dyDescent="0.25">
      <c r="A79" t="s">
        <v>27</v>
      </c>
      <c r="B79" t="str">
        <f t="shared" si="6"/>
        <v>Plastics &amp; Rubber Products</v>
      </c>
      <c r="C79">
        <v>-5</v>
      </c>
    </row>
    <row r="80" spans="1:3" x14ac:dyDescent="0.25">
      <c r="A80" t="s">
        <v>37</v>
      </c>
      <c r="B80" t="str">
        <f t="shared" si="6"/>
        <v>Fabricated Metal Products</v>
      </c>
      <c r="C80">
        <v>-4</v>
      </c>
    </row>
    <row r="81" spans="1:3" x14ac:dyDescent="0.25">
      <c r="A81" t="s">
        <v>30</v>
      </c>
      <c r="B81" t="str">
        <f t="shared" si="6"/>
        <v>Food, Beverage &amp; Tobacco Products</v>
      </c>
      <c r="C81">
        <v>-3</v>
      </c>
    </row>
    <row r="82" spans="1:3" x14ac:dyDescent="0.25">
      <c r="A82" t="s">
        <v>34</v>
      </c>
      <c r="B82" t="str">
        <f t="shared" si="6"/>
        <v>Computer &amp; Electronic Products</v>
      </c>
      <c r="C82">
        <v>-2</v>
      </c>
    </row>
    <row r="83" spans="1:3" x14ac:dyDescent="0.25">
      <c r="A83" t="s">
        <v>14</v>
      </c>
      <c r="B83" t="str">
        <f t="shared" si="6"/>
        <v>Transportation Equipment</v>
      </c>
      <c r="C83">
        <v>-1</v>
      </c>
    </row>
    <row r="84" spans="1:3" x14ac:dyDescent="0.25">
      <c r="A84" t="s">
        <v>16</v>
      </c>
      <c r="B84" t="str">
        <f t="shared" si="6"/>
        <v>Primary Metals</v>
      </c>
      <c r="C84">
        <v>1</v>
      </c>
    </row>
    <row r="86" spans="1:3" x14ac:dyDescent="0.25">
      <c r="A86" s="187" t="s">
        <v>95</v>
      </c>
      <c r="B86" s="187"/>
      <c r="C86" s="187"/>
    </row>
    <row r="87" spans="1:3" x14ac:dyDescent="0.25">
      <c r="A87" t="s">
        <v>1</v>
      </c>
      <c r="B87" t="str">
        <f>TRIM(A87)</f>
        <v>Textile Mills</v>
      </c>
      <c r="C87">
        <v>8</v>
      </c>
    </row>
    <row r="88" spans="1:3" x14ac:dyDescent="0.25">
      <c r="A88" t="s">
        <v>27</v>
      </c>
      <c r="B88" t="str">
        <f t="shared" ref="B88:B102" si="7">TRIM(A88)</f>
        <v>Plastics &amp; Rubber Products</v>
      </c>
      <c r="C88">
        <v>7</v>
      </c>
    </row>
    <row r="89" spans="1:3" x14ac:dyDescent="0.25">
      <c r="A89" t="s">
        <v>29</v>
      </c>
      <c r="B89" t="str">
        <f t="shared" si="7"/>
        <v>Primary Metals</v>
      </c>
      <c r="C89">
        <v>6</v>
      </c>
    </row>
    <row r="90" spans="1:3" x14ac:dyDescent="0.25">
      <c r="A90" t="s">
        <v>37</v>
      </c>
      <c r="B90" t="str">
        <f t="shared" si="7"/>
        <v>Fabricated Metal Products</v>
      </c>
      <c r="C90">
        <v>5</v>
      </c>
    </row>
    <row r="91" spans="1:3" x14ac:dyDescent="0.25">
      <c r="A91" t="s">
        <v>35</v>
      </c>
      <c r="B91" t="str">
        <f t="shared" si="7"/>
        <v>Transportation Equipment</v>
      </c>
      <c r="C91">
        <v>4</v>
      </c>
    </row>
    <row r="92" spans="1:3" x14ac:dyDescent="0.25">
      <c r="A92" t="s">
        <v>36</v>
      </c>
      <c r="B92" t="str">
        <f t="shared" si="7"/>
        <v>Chemical Products</v>
      </c>
      <c r="C92">
        <v>3</v>
      </c>
    </row>
    <row r="93" spans="1:3" x14ac:dyDescent="0.25">
      <c r="A93" t="s">
        <v>34</v>
      </c>
      <c r="B93" t="str">
        <f t="shared" si="7"/>
        <v>Computer &amp; Electronic Products</v>
      </c>
      <c r="C93">
        <v>2</v>
      </c>
    </row>
    <row r="94" spans="1:3" x14ac:dyDescent="0.25">
      <c r="A94" t="s">
        <v>13</v>
      </c>
      <c r="B94" t="str">
        <f t="shared" si="7"/>
        <v>Electrical Equipment, Appliances &amp; Components</v>
      </c>
      <c r="C94">
        <v>1</v>
      </c>
    </row>
    <row r="95" spans="1:3" x14ac:dyDescent="0.25">
      <c r="A95" t="s">
        <v>8</v>
      </c>
      <c r="B95" t="str">
        <f t="shared" si="7"/>
        <v>Printing &amp; Related Support Activities</v>
      </c>
      <c r="C95">
        <v>-8</v>
      </c>
    </row>
    <row r="96" spans="1:3" x14ac:dyDescent="0.25">
      <c r="A96" t="s">
        <v>49</v>
      </c>
      <c r="B96" t="str">
        <f t="shared" si="7"/>
        <v>Apparel, Leather &amp; Allied Products</v>
      </c>
      <c r="C96">
        <v>-7</v>
      </c>
    </row>
    <row r="97" spans="1:3" x14ac:dyDescent="0.25">
      <c r="A97" t="s">
        <v>40</v>
      </c>
      <c r="B97" t="str">
        <f t="shared" si="7"/>
        <v>Nonmetallic Mineral Products</v>
      </c>
      <c r="C97">
        <v>-6</v>
      </c>
    </row>
    <row r="98" spans="1:3" x14ac:dyDescent="0.25">
      <c r="A98" t="s">
        <v>30</v>
      </c>
      <c r="B98" t="str">
        <f t="shared" si="7"/>
        <v>Food, Beverage &amp; Tobacco Products</v>
      </c>
      <c r="C98">
        <v>-5</v>
      </c>
    </row>
    <row r="99" spans="1:3" x14ac:dyDescent="0.25">
      <c r="A99" t="s">
        <v>33</v>
      </c>
      <c r="B99" t="str">
        <f t="shared" si="7"/>
        <v>Miscellaneous Manufacturing</v>
      </c>
      <c r="C99">
        <v>-4</v>
      </c>
    </row>
    <row r="100" spans="1:3" x14ac:dyDescent="0.25">
      <c r="A100" t="s">
        <v>32</v>
      </c>
      <c r="B100" t="str">
        <f t="shared" si="7"/>
        <v>Paper Products</v>
      </c>
      <c r="C100">
        <v>-3</v>
      </c>
    </row>
    <row r="101" spans="1:3" x14ac:dyDescent="0.25">
      <c r="A101" t="s">
        <v>28</v>
      </c>
      <c r="B101" t="str">
        <f t="shared" si="7"/>
        <v>Machinery</v>
      </c>
      <c r="C101">
        <v>-2</v>
      </c>
    </row>
    <row r="102" spans="1:3" x14ac:dyDescent="0.25">
      <c r="A102" t="s">
        <v>9</v>
      </c>
      <c r="B102" t="str">
        <f t="shared" si="7"/>
        <v>Petroleum &amp; Coal Products</v>
      </c>
      <c r="C102">
        <v>-1</v>
      </c>
    </row>
  </sheetData>
  <mergeCells count="7">
    <mergeCell ref="A86:C86"/>
    <mergeCell ref="A1:C1"/>
    <mergeCell ref="E1:G1"/>
    <mergeCell ref="A21:C21"/>
    <mergeCell ref="A41:C41"/>
    <mergeCell ref="A56:C56"/>
    <mergeCell ref="A71:C71"/>
  </mergeCells>
  <pageMargins left="0.7" right="0.7" top="0.75" bottom="0.75" header="0.3" footer="0.3"/>
  <pageSetup paperSize="9" orientation="portrait" horizontalDpi="0"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98"/>
  <sheetViews>
    <sheetView workbookViewId="0">
      <selection activeCell="E2" sqref="E2:E19"/>
    </sheetView>
  </sheetViews>
  <sheetFormatPr defaultRowHeight="15" x14ac:dyDescent="0.25"/>
  <cols>
    <col min="1" max="1" width="45" bestFit="1" customWidth="1"/>
    <col min="2" max="2" width="44.5703125" bestFit="1" customWidth="1"/>
  </cols>
  <sheetData>
    <row r="1" spans="1:10" x14ac:dyDescent="0.25">
      <c r="A1" s="187" t="s">
        <v>481</v>
      </c>
      <c r="B1" s="187"/>
      <c r="C1" s="187"/>
    </row>
    <row r="2" spans="1:10" x14ac:dyDescent="0.25">
      <c r="A2" t="s">
        <v>8</v>
      </c>
      <c r="B2" t="str">
        <f>TRIM(A2)</f>
        <v>Printing &amp; Related Support Activities</v>
      </c>
      <c r="C2">
        <v>15</v>
      </c>
      <c r="J2" t="s">
        <v>622</v>
      </c>
    </row>
    <row r="3" spans="1:10" x14ac:dyDescent="0.25">
      <c r="A3" t="s">
        <v>29</v>
      </c>
      <c r="B3" t="str">
        <f t="shared" ref="B3:B18" si="0">TRIM(A3)</f>
        <v>Primary Metals</v>
      </c>
      <c r="C3">
        <v>14</v>
      </c>
      <c r="J3" t="s">
        <v>623</v>
      </c>
    </row>
    <row r="4" spans="1:10" x14ac:dyDescent="0.25">
      <c r="A4" t="s">
        <v>28</v>
      </c>
      <c r="B4" t="str">
        <f t="shared" si="0"/>
        <v>Machinery</v>
      </c>
      <c r="C4">
        <v>13</v>
      </c>
      <c r="J4" t="s">
        <v>624</v>
      </c>
    </row>
    <row r="5" spans="1:10" x14ac:dyDescent="0.25">
      <c r="A5" t="s">
        <v>34</v>
      </c>
      <c r="B5" t="str">
        <f t="shared" si="0"/>
        <v>Computer &amp; Electronic Products</v>
      </c>
      <c r="C5">
        <v>12</v>
      </c>
      <c r="J5" t="s">
        <v>625</v>
      </c>
    </row>
    <row r="6" spans="1:10" x14ac:dyDescent="0.25">
      <c r="A6" t="s">
        <v>38</v>
      </c>
      <c r="B6" t="str">
        <f t="shared" si="0"/>
        <v>Petroleum &amp; Coal Products</v>
      </c>
      <c r="C6">
        <v>11</v>
      </c>
      <c r="J6" t="s">
        <v>626</v>
      </c>
    </row>
    <row r="7" spans="1:10" x14ac:dyDescent="0.25">
      <c r="A7" t="s">
        <v>40</v>
      </c>
      <c r="B7" t="str">
        <f t="shared" si="0"/>
        <v>Nonmetallic Mineral Products</v>
      </c>
      <c r="C7">
        <v>10</v>
      </c>
      <c r="J7" t="s">
        <v>627</v>
      </c>
    </row>
    <row r="8" spans="1:10" x14ac:dyDescent="0.25">
      <c r="A8" t="s">
        <v>27</v>
      </c>
      <c r="B8" t="str">
        <f t="shared" si="0"/>
        <v>Plastics &amp; Rubber Products</v>
      </c>
      <c r="C8">
        <v>9</v>
      </c>
      <c r="J8" t="s">
        <v>628</v>
      </c>
    </row>
    <row r="9" spans="1:10" x14ac:dyDescent="0.25">
      <c r="A9" t="s">
        <v>37</v>
      </c>
      <c r="B9" t="str">
        <f t="shared" si="0"/>
        <v>Fabricated Metal Products</v>
      </c>
      <c r="C9">
        <v>8</v>
      </c>
      <c r="J9" t="s">
        <v>629</v>
      </c>
    </row>
    <row r="10" spans="1:10" x14ac:dyDescent="0.25">
      <c r="A10" t="s">
        <v>36</v>
      </c>
      <c r="B10" t="str">
        <f t="shared" si="0"/>
        <v>Chemical Products</v>
      </c>
      <c r="C10">
        <v>7</v>
      </c>
      <c r="J10" t="s">
        <v>630</v>
      </c>
    </row>
    <row r="11" spans="1:10" x14ac:dyDescent="0.25">
      <c r="A11" t="s">
        <v>35</v>
      </c>
      <c r="B11" t="str">
        <f t="shared" si="0"/>
        <v>Transportation Equipment</v>
      </c>
      <c r="C11">
        <v>6</v>
      </c>
      <c r="J11" t="s">
        <v>631</v>
      </c>
    </row>
    <row r="12" spans="1:10" x14ac:dyDescent="0.25">
      <c r="A12" t="s">
        <v>39</v>
      </c>
      <c r="B12" t="str">
        <f t="shared" si="0"/>
        <v>Textile Mills</v>
      </c>
      <c r="C12">
        <v>5</v>
      </c>
    </row>
    <row r="13" spans="1:10" x14ac:dyDescent="0.25">
      <c r="A13" t="s">
        <v>33</v>
      </c>
      <c r="B13" t="str">
        <f t="shared" si="0"/>
        <v>Miscellaneous Manufacturing</v>
      </c>
      <c r="C13">
        <v>4</v>
      </c>
    </row>
    <row r="14" spans="1:10" x14ac:dyDescent="0.25">
      <c r="A14" t="s">
        <v>32</v>
      </c>
      <c r="B14" t="str">
        <f t="shared" si="0"/>
        <v>Paper Products</v>
      </c>
      <c r="C14">
        <v>3</v>
      </c>
    </row>
    <row r="15" spans="1:10" x14ac:dyDescent="0.25">
      <c r="A15" t="s">
        <v>31</v>
      </c>
      <c r="B15" t="str">
        <f t="shared" si="0"/>
        <v>Electrical Equipment, Appliances &amp; Components</v>
      </c>
      <c r="C15">
        <v>2</v>
      </c>
    </row>
    <row r="16" spans="1:10" x14ac:dyDescent="0.25">
      <c r="A16" t="s">
        <v>3</v>
      </c>
      <c r="B16" t="str">
        <f t="shared" si="0"/>
        <v>Food, Beverage &amp; Tobacco Products</v>
      </c>
      <c r="C16">
        <v>1</v>
      </c>
    </row>
    <row r="17" spans="1:3" x14ac:dyDescent="0.25">
      <c r="A17" t="s">
        <v>17</v>
      </c>
      <c r="B17" t="str">
        <f t="shared" si="0"/>
        <v>Apparel, Leather &amp; Allied Products</v>
      </c>
      <c r="C17">
        <v>-2</v>
      </c>
    </row>
    <row r="18" spans="1:3" x14ac:dyDescent="0.25">
      <c r="A18" t="s">
        <v>6</v>
      </c>
      <c r="B18" t="str">
        <f t="shared" si="0"/>
        <v>Furniture &amp; Related Products</v>
      </c>
      <c r="C18">
        <v>-1</v>
      </c>
    </row>
    <row r="20" spans="1:3" x14ac:dyDescent="0.25">
      <c r="A20" s="187" t="s">
        <v>99</v>
      </c>
      <c r="B20" s="187"/>
      <c r="C20" s="187"/>
    </row>
    <row r="21" spans="1:3" x14ac:dyDescent="0.25">
      <c r="A21" t="s">
        <v>1</v>
      </c>
      <c r="B21" t="str">
        <f>TRIM(A21)</f>
        <v>Textile Mills</v>
      </c>
      <c r="C21">
        <v>15</v>
      </c>
    </row>
    <row r="22" spans="1:3" x14ac:dyDescent="0.25">
      <c r="A22" t="s">
        <v>32</v>
      </c>
      <c r="B22" t="str">
        <f t="shared" ref="B22:B36" si="1">TRIM(A22)</f>
        <v>Paper Products</v>
      </c>
      <c r="C22">
        <v>14</v>
      </c>
    </row>
    <row r="23" spans="1:3" x14ac:dyDescent="0.25">
      <c r="A23" t="s">
        <v>41</v>
      </c>
      <c r="B23" t="str">
        <f t="shared" si="1"/>
        <v>Printing &amp; Related Support Activities</v>
      </c>
      <c r="C23">
        <v>13</v>
      </c>
    </row>
    <row r="24" spans="1:3" x14ac:dyDescent="0.25">
      <c r="A24" t="s">
        <v>29</v>
      </c>
      <c r="B24" t="str">
        <f t="shared" si="1"/>
        <v>Primary Metals</v>
      </c>
      <c r="C24">
        <v>12</v>
      </c>
    </row>
    <row r="25" spans="1:3" x14ac:dyDescent="0.25">
      <c r="A25" t="s">
        <v>36</v>
      </c>
      <c r="B25" t="str">
        <f t="shared" si="1"/>
        <v>Chemical Products</v>
      </c>
      <c r="C25">
        <v>11</v>
      </c>
    </row>
    <row r="26" spans="1:3" x14ac:dyDescent="0.25">
      <c r="A26" t="s">
        <v>34</v>
      </c>
      <c r="B26" t="str">
        <f t="shared" si="1"/>
        <v>Computer &amp; Electronic Products</v>
      </c>
      <c r="C26">
        <v>10</v>
      </c>
    </row>
    <row r="27" spans="1:3" x14ac:dyDescent="0.25">
      <c r="A27" t="s">
        <v>37</v>
      </c>
      <c r="B27" t="str">
        <f t="shared" si="1"/>
        <v>Fabricated Metal Products</v>
      </c>
      <c r="C27">
        <v>9</v>
      </c>
    </row>
    <row r="28" spans="1:3" x14ac:dyDescent="0.25">
      <c r="A28" t="s">
        <v>35</v>
      </c>
      <c r="B28" t="str">
        <f t="shared" si="1"/>
        <v>Transportation Equipment</v>
      </c>
      <c r="C28">
        <v>8</v>
      </c>
    </row>
    <row r="29" spans="1:3" x14ac:dyDescent="0.25">
      <c r="A29" t="s">
        <v>40</v>
      </c>
      <c r="B29" t="str">
        <f t="shared" si="1"/>
        <v>Nonmetallic Mineral Products</v>
      </c>
      <c r="C29">
        <v>7</v>
      </c>
    </row>
    <row r="30" spans="1:3" x14ac:dyDescent="0.25">
      <c r="A30" t="s">
        <v>28</v>
      </c>
      <c r="B30" t="str">
        <f t="shared" si="1"/>
        <v>Machinery</v>
      </c>
      <c r="C30">
        <v>6</v>
      </c>
    </row>
    <row r="31" spans="1:3" x14ac:dyDescent="0.25">
      <c r="A31" t="s">
        <v>27</v>
      </c>
      <c r="B31" t="str">
        <f t="shared" si="1"/>
        <v>Plastics &amp; Rubber Products</v>
      </c>
      <c r="C31">
        <v>5</v>
      </c>
    </row>
    <row r="32" spans="1:3" x14ac:dyDescent="0.25">
      <c r="A32" t="s">
        <v>33</v>
      </c>
      <c r="B32" t="str">
        <f t="shared" si="1"/>
        <v>Miscellaneous Manufacturing</v>
      </c>
      <c r="C32">
        <v>4</v>
      </c>
    </row>
    <row r="33" spans="1:3" x14ac:dyDescent="0.25">
      <c r="A33" t="s">
        <v>38</v>
      </c>
      <c r="B33" t="str">
        <f t="shared" si="1"/>
        <v>Petroleum &amp; Coal Products</v>
      </c>
      <c r="C33">
        <v>3</v>
      </c>
    </row>
    <row r="34" spans="1:3" x14ac:dyDescent="0.25">
      <c r="A34" t="s">
        <v>31</v>
      </c>
      <c r="B34" t="str">
        <f t="shared" si="1"/>
        <v>Electrical Equipment, Appliances &amp; Components</v>
      </c>
      <c r="C34">
        <v>2</v>
      </c>
    </row>
    <row r="35" spans="1:3" x14ac:dyDescent="0.25">
      <c r="A35" t="s">
        <v>3</v>
      </c>
      <c r="B35" t="str">
        <f t="shared" si="1"/>
        <v>Food, Beverage &amp; Tobacco Products</v>
      </c>
      <c r="C35">
        <v>1</v>
      </c>
    </row>
    <row r="36" spans="1:3" x14ac:dyDescent="0.25">
      <c r="A36" t="s">
        <v>632</v>
      </c>
      <c r="B36" t="str">
        <f t="shared" si="1"/>
        <v>Apparel, Leather &amp; Allied Product</v>
      </c>
      <c r="C36">
        <v>-1</v>
      </c>
    </row>
    <row r="38" spans="1:3" x14ac:dyDescent="0.25">
      <c r="A38" s="187" t="s">
        <v>91</v>
      </c>
      <c r="B38" s="187"/>
      <c r="C38" s="187"/>
    </row>
    <row r="39" spans="1:3" x14ac:dyDescent="0.25">
      <c r="A39" t="s">
        <v>8</v>
      </c>
      <c r="B39" t="str">
        <f>TRIM(A39)</f>
        <v>Printing &amp; Related Support Activities</v>
      </c>
      <c r="C39">
        <v>14</v>
      </c>
    </row>
    <row r="40" spans="1:3" x14ac:dyDescent="0.25">
      <c r="A40" t="s">
        <v>29</v>
      </c>
      <c r="B40" t="str">
        <f t="shared" ref="B40:B54" si="2">TRIM(A40)</f>
        <v>Primary Metals</v>
      </c>
      <c r="C40">
        <v>13</v>
      </c>
    </row>
    <row r="41" spans="1:3" x14ac:dyDescent="0.25">
      <c r="A41" t="s">
        <v>32</v>
      </c>
      <c r="B41" t="str">
        <f t="shared" si="2"/>
        <v>Paper Products</v>
      </c>
      <c r="C41">
        <v>12</v>
      </c>
    </row>
    <row r="42" spans="1:3" x14ac:dyDescent="0.25">
      <c r="A42" t="s">
        <v>38</v>
      </c>
      <c r="B42" t="str">
        <f t="shared" si="2"/>
        <v>Petroleum &amp; Coal Products</v>
      </c>
      <c r="C42">
        <v>11</v>
      </c>
    </row>
    <row r="43" spans="1:3" x14ac:dyDescent="0.25">
      <c r="A43" t="s">
        <v>27</v>
      </c>
      <c r="B43" t="str">
        <f t="shared" si="2"/>
        <v>Plastics &amp; Rubber Products</v>
      </c>
      <c r="C43">
        <v>10</v>
      </c>
    </row>
    <row r="44" spans="1:3" x14ac:dyDescent="0.25">
      <c r="A44" t="s">
        <v>28</v>
      </c>
      <c r="B44" t="str">
        <f t="shared" si="2"/>
        <v>Machinery</v>
      </c>
      <c r="C44">
        <v>9</v>
      </c>
    </row>
    <row r="45" spans="1:3" x14ac:dyDescent="0.25">
      <c r="A45" t="s">
        <v>35</v>
      </c>
      <c r="B45" t="str">
        <f t="shared" si="2"/>
        <v>Transportation Equipment</v>
      </c>
      <c r="C45">
        <v>8</v>
      </c>
    </row>
    <row r="46" spans="1:3" x14ac:dyDescent="0.25">
      <c r="A46" t="s">
        <v>36</v>
      </c>
      <c r="B46" t="str">
        <f t="shared" si="2"/>
        <v>Chemical Products</v>
      </c>
      <c r="C46">
        <v>7</v>
      </c>
    </row>
    <row r="47" spans="1:3" x14ac:dyDescent="0.25">
      <c r="A47" t="s">
        <v>31</v>
      </c>
      <c r="B47" t="str">
        <f t="shared" si="2"/>
        <v>Electrical Equipment, Appliances &amp; Components</v>
      </c>
      <c r="C47">
        <v>6</v>
      </c>
    </row>
    <row r="48" spans="1:3" x14ac:dyDescent="0.25">
      <c r="A48" t="s">
        <v>34</v>
      </c>
      <c r="B48" t="str">
        <f t="shared" si="2"/>
        <v>Computer &amp; Electronic Products</v>
      </c>
      <c r="C48">
        <v>5</v>
      </c>
    </row>
    <row r="49" spans="1:3" x14ac:dyDescent="0.25">
      <c r="A49" t="s">
        <v>40</v>
      </c>
      <c r="B49" t="str">
        <f t="shared" si="2"/>
        <v>Nonmetallic Mineral Products</v>
      </c>
      <c r="C49">
        <v>4</v>
      </c>
    </row>
    <row r="50" spans="1:3" x14ac:dyDescent="0.25">
      <c r="A50" t="s">
        <v>33</v>
      </c>
      <c r="B50" t="str">
        <f t="shared" si="2"/>
        <v>Miscellaneous Manufacturing</v>
      </c>
      <c r="C50">
        <v>3</v>
      </c>
    </row>
    <row r="51" spans="1:3" x14ac:dyDescent="0.25">
      <c r="A51" t="s">
        <v>37</v>
      </c>
      <c r="B51" t="str">
        <f t="shared" si="2"/>
        <v>Fabricated Metal Products</v>
      </c>
      <c r="C51">
        <v>2</v>
      </c>
    </row>
    <row r="52" spans="1:3" x14ac:dyDescent="0.25">
      <c r="A52" t="s">
        <v>3</v>
      </c>
      <c r="B52" t="str">
        <f t="shared" si="2"/>
        <v>Food, Beverage &amp; Tobacco Products</v>
      </c>
      <c r="C52">
        <v>1</v>
      </c>
    </row>
    <row r="53" spans="1:3" x14ac:dyDescent="0.25">
      <c r="A53" t="s">
        <v>17</v>
      </c>
      <c r="B53" t="str">
        <f t="shared" si="2"/>
        <v>Apparel, Leather &amp; Allied Products</v>
      </c>
      <c r="C53">
        <v>-2</v>
      </c>
    </row>
    <row r="54" spans="1:3" x14ac:dyDescent="0.25">
      <c r="A54" t="s">
        <v>6</v>
      </c>
      <c r="B54" t="str">
        <f t="shared" si="2"/>
        <v>Furniture &amp; Related Products</v>
      </c>
      <c r="C54">
        <v>-1</v>
      </c>
    </row>
    <row r="56" spans="1:3" x14ac:dyDescent="0.25">
      <c r="A56" s="187" t="s">
        <v>92</v>
      </c>
      <c r="B56" s="187"/>
      <c r="C56" s="187"/>
    </row>
    <row r="57" spans="1:3" x14ac:dyDescent="0.25">
      <c r="A57" t="s">
        <v>8</v>
      </c>
      <c r="B57" t="str">
        <f>TRIM(A57)</f>
        <v>Printing &amp; Related Support Activities</v>
      </c>
      <c r="C57">
        <v>11</v>
      </c>
    </row>
    <row r="58" spans="1:3" x14ac:dyDescent="0.25">
      <c r="A58" t="s">
        <v>38</v>
      </c>
      <c r="B58" t="str">
        <f t="shared" ref="B58:B67" si="3">TRIM(A58)</f>
        <v>Petroleum &amp; Coal Products</v>
      </c>
      <c r="C58">
        <v>10</v>
      </c>
    </row>
    <row r="59" spans="1:3" x14ac:dyDescent="0.25">
      <c r="A59" t="s">
        <v>29</v>
      </c>
      <c r="B59" t="str">
        <f t="shared" si="3"/>
        <v>Primary Metals</v>
      </c>
      <c r="C59">
        <v>9</v>
      </c>
    </row>
    <row r="60" spans="1:3" x14ac:dyDescent="0.25">
      <c r="A60" t="s">
        <v>28</v>
      </c>
      <c r="B60" t="str">
        <f t="shared" si="3"/>
        <v>Machinery</v>
      </c>
      <c r="C60">
        <v>8</v>
      </c>
    </row>
    <row r="61" spans="1:3" x14ac:dyDescent="0.25">
      <c r="A61" t="s">
        <v>34</v>
      </c>
      <c r="B61" t="str">
        <f t="shared" si="3"/>
        <v>Computer &amp; Electronic Products</v>
      </c>
      <c r="C61">
        <v>7</v>
      </c>
    </row>
    <row r="62" spans="1:3" x14ac:dyDescent="0.25">
      <c r="A62" t="s">
        <v>37</v>
      </c>
      <c r="B62" t="str">
        <f t="shared" si="3"/>
        <v>Fabricated Metal Products</v>
      </c>
      <c r="C62">
        <v>6</v>
      </c>
    </row>
    <row r="63" spans="1:3" x14ac:dyDescent="0.25">
      <c r="A63" t="s">
        <v>31</v>
      </c>
      <c r="B63" t="str">
        <f t="shared" si="3"/>
        <v>Electrical Equipment, Appliances &amp; Components</v>
      </c>
      <c r="C63">
        <v>5</v>
      </c>
    </row>
    <row r="64" spans="1:3" x14ac:dyDescent="0.25">
      <c r="A64" t="s">
        <v>27</v>
      </c>
      <c r="B64" t="str">
        <f t="shared" si="3"/>
        <v>Plastics &amp; Rubber Products</v>
      </c>
      <c r="C64">
        <v>4</v>
      </c>
    </row>
    <row r="65" spans="1:3" x14ac:dyDescent="0.25">
      <c r="A65" t="s">
        <v>33</v>
      </c>
      <c r="B65" t="str">
        <f t="shared" si="3"/>
        <v>Miscellaneous Manufacturing</v>
      </c>
      <c r="C65">
        <v>3</v>
      </c>
    </row>
    <row r="66" spans="1:3" x14ac:dyDescent="0.25">
      <c r="A66" t="s">
        <v>30</v>
      </c>
      <c r="B66" t="str">
        <f t="shared" si="3"/>
        <v>Food, Beverage &amp; Tobacco Products</v>
      </c>
      <c r="C66">
        <v>2</v>
      </c>
    </row>
    <row r="67" spans="1:3" x14ac:dyDescent="0.25">
      <c r="A67" t="s">
        <v>14</v>
      </c>
      <c r="B67" t="str">
        <f t="shared" si="3"/>
        <v>Transportation Equipment</v>
      </c>
      <c r="C67">
        <v>1</v>
      </c>
    </row>
    <row r="69" spans="1:3" x14ac:dyDescent="0.25">
      <c r="A69" s="187" t="s">
        <v>94</v>
      </c>
      <c r="B69" s="187"/>
      <c r="C69" s="187"/>
    </row>
    <row r="70" spans="1:3" x14ac:dyDescent="0.25">
      <c r="A70" t="s">
        <v>4</v>
      </c>
      <c r="B70" t="str">
        <f>TRIM(A70)</f>
        <v>Nonmetallic Mineral Products</v>
      </c>
      <c r="C70">
        <v>12</v>
      </c>
    </row>
    <row r="71" spans="1:3" x14ac:dyDescent="0.25">
      <c r="A71" t="s">
        <v>28</v>
      </c>
      <c r="B71" t="str">
        <f t="shared" ref="B71:B83" si="4">TRIM(A71)</f>
        <v>Machinery</v>
      </c>
      <c r="C71">
        <v>11</v>
      </c>
    </row>
    <row r="72" spans="1:3" x14ac:dyDescent="0.25">
      <c r="A72" t="s">
        <v>41</v>
      </c>
      <c r="B72" t="str">
        <f t="shared" si="4"/>
        <v>Printing &amp; Related Support Activities</v>
      </c>
      <c r="C72">
        <v>10</v>
      </c>
    </row>
    <row r="73" spans="1:3" x14ac:dyDescent="0.25">
      <c r="A73" t="s">
        <v>37</v>
      </c>
      <c r="B73" t="str">
        <f t="shared" si="4"/>
        <v>Fabricated Metal Products</v>
      </c>
      <c r="C73">
        <v>9</v>
      </c>
    </row>
    <row r="74" spans="1:3" x14ac:dyDescent="0.25">
      <c r="A74" t="s">
        <v>34</v>
      </c>
      <c r="B74" t="str">
        <f t="shared" si="4"/>
        <v>Computer &amp; Electronic Products</v>
      </c>
      <c r="C74">
        <v>8</v>
      </c>
    </row>
    <row r="75" spans="1:3" x14ac:dyDescent="0.25">
      <c r="A75" t="s">
        <v>27</v>
      </c>
      <c r="B75" t="str">
        <f t="shared" si="4"/>
        <v>Plastics &amp; Rubber Products</v>
      </c>
      <c r="C75">
        <v>7</v>
      </c>
    </row>
    <row r="76" spans="1:3" x14ac:dyDescent="0.25">
      <c r="A76" t="s">
        <v>38</v>
      </c>
      <c r="B76" t="str">
        <f t="shared" si="4"/>
        <v>Petroleum &amp; Coal Products</v>
      </c>
      <c r="C76">
        <v>6</v>
      </c>
    </row>
    <row r="77" spans="1:3" x14ac:dyDescent="0.25">
      <c r="A77" t="s">
        <v>30</v>
      </c>
      <c r="B77" t="str">
        <f t="shared" si="4"/>
        <v>Food, Beverage &amp; Tobacco Products</v>
      </c>
      <c r="C77">
        <v>5</v>
      </c>
    </row>
    <row r="78" spans="1:3" x14ac:dyDescent="0.25">
      <c r="A78" t="s">
        <v>36</v>
      </c>
      <c r="B78" t="str">
        <f t="shared" si="4"/>
        <v>Chemical Products</v>
      </c>
      <c r="C78">
        <v>4</v>
      </c>
    </row>
    <row r="79" spans="1:3" x14ac:dyDescent="0.25">
      <c r="A79" t="s">
        <v>29</v>
      </c>
      <c r="B79" t="str">
        <f t="shared" si="4"/>
        <v>Primary Metals</v>
      </c>
      <c r="C79">
        <v>3</v>
      </c>
    </row>
    <row r="80" spans="1:3" x14ac:dyDescent="0.25">
      <c r="A80" t="s">
        <v>35</v>
      </c>
      <c r="B80" t="str">
        <f t="shared" si="4"/>
        <v>Transportation Equipment</v>
      </c>
      <c r="C80">
        <v>2</v>
      </c>
    </row>
    <row r="81" spans="1:3" x14ac:dyDescent="0.25">
      <c r="A81" t="s">
        <v>2</v>
      </c>
      <c r="B81" t="str">
        <f t="shared" si="4"/>
        <v>Miscellaneous Manufacturing</v>
      </c>
      <c r="C81">
        <v>1</v>
      </c>
    </row>
    <row r="82" spans="1:3" x14ac:dyDescent="0.25">
      <c r="A82" t="s">
        <v>13</v>
      </c>
      <c r="B82" t="str">
        <f t="shared" si="4"/>
        <v>Electrical Equipment, Appliances &amp; Components</v>
      </c>
      <c r="C82">
        <v>-2</v>
      </c>
    </row>
    <row r="83" spans="1:3" x14ac:dyDescent="0.25">
      <c r="A83" t="s">
        <v>633</v>
      </c>
      <c r="B83" t="str">
        <f t="shared" si="4"/>
        <v>Paper Products.</v>
      </c>
      <c r="C83">
        <v>-1</v>
      </c>
    </row>
    <row r="85" spans="1:3" x14ac:dyDescent="0.25">
      <c r="A85" s="187" t="s">
        <v>95</v>
      </c>
      <c r="B85" s="187"/>
      <c r="C85" s="187"/>
    </row>
    <row r="86" spans="1:3" x14ac:dyDescent="0.25">
      <c r="A86" t="s">
        <v>8</v>
      </c>
      <c r="B86" t="str">
        <f>TRIM(A86)</f>
        <v>Printing &amp; Related Support Activities</v>
      </c>
      <c r="C86">
        <v>12</v>
      </c>
    </row>
    <row r="87" spans="1:3" x14ac:dyDescent="0.25">
      <c r="A87" t="s">
        <v>31</v>
      </c>
      <c r="B87" t="str">
        <f t="shared" ref="B87:B98" si="5">TRIM(A87)</f>
        <v>Electrical Equipment, Appliances &amp; Components</v>
      </c>
      <c r="C87">
        <v>11</v>
      </c>
    </row>
    <row r="88" spans="1:3" x14ac:dyDescent="0.25">
      <c r="A88" t="s">
        <v>34</v>
      </c>
      <c r="B88" t="str">
        <f t="shared" si="5"/>
        <v>Computer &amp; Electronic Products</v>
      </c>
      <c r="C88">
        <v>10</v>
      </c>
    </row>
    <row r="89" spans="1:3" x14ac:dyDescent="0.25">
      <c r="A89" t="s">
        <v>29</v>
      </c>
      <c r="B89" t="str">
        <f t="shared" si="5"/>
        <v>Primary Metals</v>
      </c>
      <c r="C89">
        <v>9</v>
      </c>
    </row>
    <row r="90" spans="1:3" x14ac:dyDescent="0.25">
      <c r="A90" t="s">
        <v>27</v>
      </c>
      <c r="B90" t="str">
        <f t="shared" si="5"/>
        <v>Plastics &amp; Rubber Products</v>
      </c>
      <c r="C90">
        <v>8</v>
      </c>
    </row>
    <row r="91" spans="1:3" x14ac:dyDescent="0.25">
      <c r="A91" t="s">
        <v>37</v>
      </c>
      <c r="B91" t="str">
        <f t="shared" si="5"/>
        <v>Fabricated Metal Products</v>
      </c>
      <c r="C91">
        <v>7</v>
      </c>
    </row>
    <row r="92" spans="1:3" x14ac:dyDescent="0.25">
      <c r="A92" t="s">
        <v>40</v>
      </c>
      <c r="B92" t="str">
        <f t="shared" si="5"/>
        <v>Nonmetallic Mineral Products</v>
      </c>
      <c r="C92">
        <v>6</v>
      </c>
    </row>
    <row r="93" spans="1:3" x14ac:dyDescent="0.25">
      <c r="A93" t="s">
        <v>36</v>
      </c>
      <c r="B93" t="str">
        <f t="shared" si="5"/>
        <v>Chemical Products</v>
      </c>
      <c r="C93">
        <v>5</v>
      </c>
    </row>
    <row r="94" spans="1:3" x14ac:dyDescent="0.25">
      <c r="A94" t="s">
        <v>28</v>
      </c>
      <c r="B94" t="str">
        <f t="shared" si="5"/>
        <v>Machinery</v>
      </c>
      <c r="C94">
        <v>4</v>
      </c>
    </row>
    <row r="95" spans="1:3" x14ac:dyDescent="0.25">
      <c r="A95" t="s">
        <v>33</v>
      </c>
      <c r="B95" t="str">
        <f t="shared" si="5"/>
        <v>Miscellaneous Manufacturing</v>
      </c>
      <c r="C95">
        <v>3</v>
      </c>
    </row>
    <row r="96" spans="1:3" x14ac:dyDescent="0.25">
      <c r="A96" t="s">
        <v>30</v>
      </c>
      <c r="B96" t="str">
        <f t="shared" si="5"/>
        <v>Food, Beverage &amp; Tobacco Products</v>
      </c>
      <c r="C96">
        <v>2</v>
      </c>
    </row>
    <row r="97" spans="1:3" x14ac:dyDescent="0.25">
      <c r="A97" t="s">
        <v>14</v>
      </c>
      <c r="B97" t="str">
        <f t="shared" si="5"/>
        <v>Transportation Equipment</v>
      </c>
      <c r="C97">
        <v>1</v>
      </c>
    </row>
    <row r="98" spans="1:3" x14ac:dyDescent="0.25">
      <c r="A98" t="s">
        <v>7</v>
      </c>
      <c r="B98" t="str">
        <f t="shared" si="5"/>
        <v>Paper Products</v>
      </c>
      <c r="C98">
        <v>-1</v>
      </c>
    </row>
  </sheetData>
  <mergeCells count="6">
    <mergeCell ref="A85:C85"/>
    <mergeCell ref="A1:C1"/>
    <mergeCell ref="A20:C20"/>
    <mergeCell ref="A38:C38"/>
    <mergeCell ref="A56:C56"/>
    <mergeCell ref="A69:C69"/>
  </mergeCells>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99"/>
  <sheetViews>
    <sheetView workbookViewId="0">
      <selection activeCell="E2" sqref="E2:E19"/>
    </sheetView>
  </sheetViews>
  <sheetFormatPr defaultRowHeight="15" x14ac:dyDescent="0.25"/>
  <cols>
    <col min="1" max="1" width="45" bestFit="1" customWidth="1"/>
    <col min="2" max="2" width="44.5703125" bestFit="1" customWidth="1"/>
    <col min="5" max="6" width="44.5703125" bestFit="1" customWidth="1"/>
    <col min="7" max="7" width="212.42578125" bestFit="1" customWidth="1"/>
  </cols>
  <sheetData>
    <row r="1" spans="1:10" x14ac:dyDescent="0.25">
      <c r="A1" s="187" t="s">
        <v>481</v>
      </c>
      <c r="B1" s="187"/>
      <c r="C1" s="187"/>
      <c r="F1" s="187" t="s">
        <v>459</v>
      </c>
      <c r="G1" s="187"/>
    </row>
    <row r="2" spans="1:10" x14ac:dyDescent="0.25">
      <c r="A2" t="s">
        <v>12</v>
      </c>
      <c r="B2" t="str">
        <f>TRIM(A2)</f>
        <v>Fabricated Metal Products</v>
      </c>
      <c r="C2">
        <v>17</v>
      </c>
      <c r="E2" t="s">
        <v>1</v>
      </c>
      <c r="F2" t="str">
        <f>TRIM(E2)</f>
        <v>Textile Mills</v>
      </c>
      <c r="G2" t="str">
        <f>VLOOKUP("*"&amp;F2,$J$2:$J$10,1,0)</f>
        <v>"Overall, incoming orders are picking up, and supplier pricing is increasing in some commodities." Textile Mills</v>
      </c>
      <c r="J2" t="s">
        <v>634</v>
      </c>
    </row>
    <row r="3" spans="1:10" x14ac:dyDescent="0.25">
      <c r="A3" t="s">
        <v>27</v>
      </c>
      <c r="B3" t="str">
        <f t="shared" ref="B3:B19" si="0">TRIM(A3)</f>
        <v>Plastics &amp; Rubber Products</v>
      </c>
      <c r="C3">
        <v>16</v>
      </c>
      <c r="E3" t="s">
        <v>2</v>
      </c>
      <c r="F3" t="str">
        <f t="shared" ref="F3:F19" si="1">TRIM(E3)</f>
        <v>Miscellaneous Manufacturing</v>
      </c>
      <c r="G3" t="str">
        <f t="shared" ref="G3:G19" si="2">VLOOKUP("*"&amp;F3,$J$2:$J$10,1,0)</f>
        <v>"New tariffs are causing concern across the supply chain. Full impact will take a few weeks to reveal itself." Miscellaneous Manufacturing</v>
      </c>
      <c r="J3" t="s">
        <v>635</v>
      </c>
    </row>
    <row r="4" spans="1:10" x14ac:dyDescent="0.25">
      <c r="A4" t="s">
        <v>34</v>
      </c>
      <c r="B4" t="str">
        <f t="shared" si="0"/>
        <v>Computer &amp; Electronic Products</v>
      </c>
      <c r="C4">
        <v>15</v>
      </c>
      <c r="E4" t="s">
        <v>3</v>
      </c>
      <c r="F4" t="str">
        <f t="shared" si="1"/>
        <v>Food, Beverage &amp; Tobacco Products</v>
      </c>
      <c r="G4" t="str">
        <f t="shared" si="2"/>
        <v>"In the U.S., we continue to struggle with finding carriers and drivers for shipments." Food, Beverage &amp; Tobacco Products</v>
      </c>
      <c r="J4" t="s">
        <v>636</v>
      </c>
    </row>
    <row r="5" spans="1:10" x14ac:dyDescent="0.25">
      <c r="A5" t="s">
        <v>32</v>
      </c>
      <c r="B5" t="str">
        <f t="shared" si="0"/>
        <v>Paper Products</v>
      </c>
      <c r="C5">
        <v>14</v>
      </c>
      <c r="E5" t="s">
        <v>4</v>
      </c>
      <c r="F5" t="str">
        <f t="shared" si="1"/>
        <v>Nonmetallic Mineral Products</v>
      </c>
      <c r="G5" t="e">
        <f t="shared" si="2"/>
        <v>#N/A</v>
      </c>
      <c r="J5" t="s">
        <v>637</v>
      </c>
    </row>
    <row r="6" spans="1:10" x14ac:dyDescent="0.25">
      <c r="A6" t="s">
        <v>41</v>
      </c>
      <c r="B6" t="str">
        <f t="shared" si="0"/>
        <v>Printing &amp; Related Support Activities</v>
      </c>
      <c r="C6">
        <v>13</v>
      </c>
      <c r="E6" t="s">
        <v>5</v>
      </c>
      <c r="F6" t="str">
        <f t="shared" si="1"/>
        <v>Computer &amp; Electronic Products</v>
      </c>
      <c r="G6" t="e">
        <f t="shared" si="2"/>
        <v>#N/A</v>
      </c>
      <c r="J6" t="s">
        <v>638</v>
      </c>
    </row>
    <row r="7" spans="1:10" x14ac:dyDescent="0.25">
      <c r="A7" t="s">
        <v>40</v>
      </c>
      <c r="B7" t="str">
        <f t="shared" si="0"/>
        <v>Nonmetallic Mineral Products</v>
      </c>
      <c r="C7">
        <v>12</v>
      </c>
      <c r="E7" t="s">
        <v>6</v>
      </c>
      <c r="F7" t="str">
        <f t="shared" si="1"/>
        <v>Furniture &amp; Related Products</v>
      </c>
      <c r="G7" t="e">
        <f t="shared" si="2"/>
        <v>#N/A</v>
      </c>
      <c r="J7" t="s">
        <v>639</v>
      </c>
    </row>
    <row r="8" spans="1:10" x14ac:dyDescent="0.25">
      <c r="A8" t="s">
        <v>35</v>
      </c>
      <c r="B8" t="str">
        <f t="shared" si="0"/>
        <v>Transportation Equipment</v>
      </c>
      <c r="C8">
        <v>11</v>
      </c>
      <c r="E8" t="s">
        <v>7</v>
      </c>
      <c r="F8" t="str">
        <f t="shared" si="1"/>
        <v>Paper Products</v>
      </c>
      <c r="G8" t="e">
        <f t="shared" si="2"/>
        <v>#N/A</v>
      </c>
      <c r="J8" t="s">
        <v>640</v>
      </c>
    </row>
    <row r="9" spans="1:10" x14ac:dyDescent="0.25">
      <c r="A9" t="s">
        <v>38</v>
      </c>
      <c r="B9" t="str">
        <f t="shared" si="0"/>
        <v>Petroleum &amp; Coal Products</v>
      </c>
      <c r="C9">
        <v>10</v>
      </c>
      <c r="E9" t="s">
        <v>8</v>
      </c>
      <c r="F9" t="str">
        <f t="shared" si="1"/>
        <v>Printing &amp; Related Support Activities</v>
      </c>
      <c r="G9" t="e">
        <f t="shared" si="2"/>
        <v>#N/A</v>
      </c>
      <c r="J9" t="s">
        <v>641</v>
      </c>
    </row>
    <row r="10" spans="1:10" x14ac:dyDescent="0.25">
      <c r="A10" t="s">
        <v>45</v>
      </c>
      <c r="B10" t="str">
        <f t="shared" si="0"/>
        <v>Wood Products</v>
      </c>
      <c r="C10">
        <v>9</v>
      </c>
      <c r="E10" t="s">
        <v>9</v>
      </c>
      <c r="F10" t="str">
        <f t="shared" si="1"/>
        <v>Petroleum &amp; Coal Products</v>
      </c>
      <c r="G10" t="str">
        <f t="shared" si="2"/>
        <v>"Hiring continues to slowly increase from February into March and capital spending was allowed a small increase. Oil market conditions have improved and continue to stabilize." Petroleum &amp; Coal Products</v>
      </c>
      <c r="J10" t="s">
        <v>642</v>
      </c>
    </row>
    <row r="11" spans="1:10" x14ac:dyDescent="0.25">
      <c r="A11" t="s">
        <v>28</v>
      </c>
      <c r="B11" t="str">
        <f t="shared" si="0"/>
        <v>Machinery</v>
      </c>
      <c r="C11">
        <v>8</v>
      </c>
      <c r="E11" t="s">
        <v>10</v>
      </c>
      <c r="F11" t="str">
        <f t="shared" si="1"/>
        <v>Chemical Products</v>
      </c>
      <c r="G11" t="e">
        <f t="shared" si="2"/>
        <v>#N/A</v>
      </c>
    </row>
    <row r="12" spans="1:10" x14ac:dyDescent="0.25">
      <c r="A12" t="s">
        <v>36</v>
      </c>
      <c r="B12" t="str">
        <f t="shared" si="0"/>
        <v>Chemical Products</v>
      </c>
      <c r="C12">
        <v>7</v>
      </c>
      <c r="E12" t="s">
        <v>11</v>
      </c>
      <c r="F12" t="str">
        <f t="shared" si="1"/>
        <v>Machinery</v>
      </c>
      <c r="G12" t="str">
        <f t="shared" si="2"/>
        <v>"Much concern in the industry regarding the steel and aluminum tariffs recently [imposed]. This is causing panic buying, driving the near-term prices higher and [leading to] inventory shortages for non-contract customers." Machinery</v>
      </c>
    </row>
    <row r="13" spans="1:10" x14ac:dyDescent="0.25">
      <c r="A13" t="s">
        <v>39</v>
      </c>
      <c r="B13" t="str">
        <f t="shared" si="0"/>
        <v>Textile Mills</v>
      </c>
      <c r="C13">
        <v>6</v>
      </c>
      <c r="E13" t="s">
        <v>12</v>
      </c>
      <c r="F13" t="str">
        <f t="shared" si="1"/>
        <v>Fabricated Metal Products</v>
      </c>
      <c r="G13" t="e">
        <f t="shared" si="2"/>
        <v>#N/A</v>
      </c>
    </row>
    <row r="14" spans="1:10" x14ac:dyDescent="0.25">
      <c r="A14" t="s">
        <v>31</v>
      </c>
      <c r="B14" t="str">
        <f t="shared" si="0"/>
        <v>Electrical Equipment, Appliances &amp; Components</v>
      </c>
      <c r="C14">
        <v>5</v>
      </c>
      <c r="E14" t="s">
        <v>13</v>
      </c>
      <c r="F14" t="str">
        <f t="shared" si="1"/>
        <v>Electrical Equipment, Appliances &amp; Components</v>
      </c>
      <c r="G14" t="e">
        <f t="shared" si="2"/>
        <v>#N/A</v>
      </c>
    </row>
    <row r="15" spans="1:10" x14ac:dyDescent="0.25">
      <c r="A15" t="s">
        <v>26</v>
      </c>
      <c r="B15" t="str">
        <f t="shared" si="0"/>
        <v>Furniture &amp; Related Products</v>
      </c>
      <c r="C15">
        <v>4</v>
      </c>
      <c r="E15" t="s">
        <v>14</v>
      </c>
      <c r="F15" t="str">
        <f t="shared" si="1"/>
        <v>Transportation Equipment</v>
      </c>
      <c r="G15" t="str">
        <f t="shared" si="2"/>
        <v>"Production targets continue to be a struggle due to shortages of globally sourced components. Many subtier components are in short supply for multiple OEMs." Transportation Equipment</v>
      </c>
    </row>
    <row r="16" spans="1:10" x14ac:dyDescent="0.25">
      <c r="A16" t="s">
        <v>33</v>
      </c>
      <c r="B16" t="str">
        <f t="shared" si="0"/>
        <v>Miscellaneous Manufacturing</v>
      </c>
      <c r="C16">
        <v>3</v>
      </c>
      <c r="E16" t="s">
        <v>15</v>
      </c>
      <c r="F16" t="str">
        <f t="shared" si="1"/>
        <v>Plastics &amp; Rubber Products</v>
      </c>
      <c r="G16" t="e">
        <f t="shared" si="2"/>
        <v>#N/A</v>
      </c>
    </row>
    <row r="17" spans="1:7" x14ac:dyDescent="0.25">
      <c r="A17" t="s">
        <v>30</v>
      </c>
      <c r="B17" t="str">
        <f t="shared" si="0"/>
        <v>Food, Beverage &amp; Tobacco Products</v>
      </c>
      <c r="C17">
        <v>2</v>
      </c>
      <c r="E17" t="s">
        <v>16</v>
      </c>
      <c r="F17" t="str">
        <f t="shared" si="1"/>
        <v>Primary Metals</v>
      </c>
      <c r="G17" t="str">
        <f t="shared" si="2"/>
        <v>"Significant price increases in the steel commodity due to 232 [the tariffs]. The price increases will begin to impact our company's performance." Primary Metals</v>
      </c>
    </row>
    <row r="18" spans="1:7" x14ac:dyDescent="0.25">
      <c r="A18" t="s">
        <v>16</v>
      </c>
      <c r="B18" t="str">
        <f t="shared" si="0"/>
        <v>Primary Metals</v>
      </c>
      <c r="C18">
        <v>1</v>
      </c>
      <c r="E18" t="s">
        <v>17</v>
      </c>
      <c r="F18" t="str">
        <f t="shared" si="1"/>
        <v>Apparel, Leather &amp; Allied Products</v>
      </c>
      <c r="G18" t="e">
        <f t="shared" si="2"/>
        <v>#N/A</v>
      </c>
    </row>
    <row r="19" spans="1:7" x14ac:dyDescent="0.25">
      <c r="A19" t="s">
        <v>17</v>
      </c>
      <c r="B19" t="str">
        <f t="shared" si="0"/>
        <v>Apparel, Leather &amp; Allied Products</v>
      </c>
      <c r="C19">
        <v>-1</v>
      </c>
      <c r="E19" t="s">
        <v>18</v>
      </c>
      <c r="F19" t="str">
        <f t="shared" si="1"/>
        <v>Wood Products</v>
      </c>
      <c r="G19" t="e">
        <f t="shared" si="2"/>
        <v>#N/A</v>
      </c>
    </row>
    <row r="21" spans="1:7" x14ac:dyDescent="0.25">
      <c r="A21" s="187" t="s">
        <v>99</v>
      </c>
      <c r="B21" s="187"/>
      <c r="C21" s="187"/>
    </row>
    <row r="22" spans="1:7" x14ac:dyDescent="0.25">
      <c r="A22" t="s">
        <v>18</v>
      </c>
      <c r="B22" t="str">
        <f>TRIM(A22)</f>
        <v>Wood Products</v>
      </c>
      <c r="C22">
        <v>15</v>
      </c>
    </row>
    <row r="23" spans="1:7" x14ac:dyDescent="0.25">
      <c r="A23" t="s">
        <v>40</v>
      </c>
      <c r="B23" t="str">
        <f t="shared" ref="B23:B37" si="3">TRIM(A23)</f>
        <v>Nonmetallic Mineral Products</v>
      </c>
      <c r="C23">
        <v>14</v>
      </c>
    </row>
    <row r="24" spans="1:7" x14ac:dyDescent="0.25">
      <c r="A24" t="s">
        <v>34</v>
      </c>
      <c r="B24" t="str">
        <f t="shared" si="3"/>
        <v>Computer &amp; Electronic Products</v>
      </c>
      <c r="C24">
        <v>13</v>
      </c>
    </row>
    <row r="25" spans="1:7" x14ac:dyDescent="0.25">
      <c r="A25" t="s">
        <v>32</v>
      </c>
      <c r="B25" t="str">
        <f t="shared" si="3"/>
        <v>Paper Products</v>
      </c>
      <c r="C25">
        <v>12</v>
      </c>
    </row>
    <row r="26" spans="1:7" x14ac:dyDescent="0.25">
      <c r="A26" t="s">
        <v>35</v>
      </c>
      <c r="B26" t="str">
        <f t="shared" si="3"/>
        <v>Transportation Equipment</v>
      </c>
      <c r="C26">
        <v>11</v>
      </c>
    </row>
    <row r="27" spans="1:7" x14ac:dyDescent="0.25">
      <c r="A27" t="s">
        <v>27</v>
      </c>
      <c r="B27" t="str">
        <f t="shared" si="3"/>
        <v>Plastics &amp; Rubber Products</v>
      </c>
      <c r="C27">
        <v>10</v>
      </c>
    </row>
    <row r="28" spans="1:7" x14ac:dyDescent="0.25">
      <c r="A28" t="s">
        <v>36</v>
      </c>
      <c r="B28" t="str">
        <f t="shared" si="3"/>
        <v>Chemical Products</v>
      </c>
      <c r="C28">
        <v>9</v>
      </c>
    </row>
    <row r="29" spans="1:7" x14ac:dyDescent="0.25">
      <c r="A29" t="s">
        <v>41</v>
      </c>
      <c r="B29" t="str">
        <f t="shared" si="3"/>
        <v>Printing &amp; Related Support Activities</v>
      </c>
      <c r="C29">
        <v>8</v>
      </c>
    </row>
    <row r="30" spans="1:7" x14ac:dyDescent="0.25">
      <c r="A30" t="s">
        <v>37</v>
      </c>
      <c r="B30" t="str">
        <f t="shared" si="3"/>
        <v>Fabricated Metal Products</v>
      </c>
      <c r="C30">
        <v>7</v>
      </c>
    </row>
    <row r="31" spans="1:7" x14ac:dyDescent="0.25">
      <c r="A31" t="s">
        <v>29</v>
      </c>
      <c r="B31" t="str">
        <f t="shared" si="3"/>
        <v>Primary Metals</v>
      </c>
      <c r="C31">
        <v>6</v>
      </c>
    </row>
    <row r="32" spans="1:7" x14ac:dyDescent="0.25">
      <c r="A32" t="s">
        <v>33</v>
      </c>
      <c r="B32" t="str">
        <f t="shared" si="3"/>
        <v>Miscellaneous Manufacturing</v>
      </c>
      <c r="C32">
        <v>5</v>
      </c>
    </row>
    <row r="33" spans="1:3" x14ac:dyDescent="0.25">
      <c r="A33" t="s">
        <v>30</v>
      </c>
      <c r="B33" t="str">
        <f t="shared" si="3"/>
        <v>Food, Beverage &amp; Tobacco Products</v>
      </c>
      <c r="C33">
        <v>4</v>
      </c>
    </row>
    <row r="34" spans="1:3" x14ac:dyDescent="0.25">
      <c r="A34" t="s">
        <v>38</v>
      </c>
      <c r="B34" t="str">
        <f t="shared" si="3"/>
        <v>Petroleum &amp; Coal Products</v>
      </c>
      <c r="C34">
        <v>3</v>
      </c>
    </row>
    <row r="35" spans="1:3" x14ac:dyDescent="0.25">
      <c r="A35" t="s">
        <v>31</v>
      </c>
      <c r="B35" t="str">
        <f t="shared" si="3"/>
        <v>Electrical Equipment, Appliances &amp; Components</v>
      </c>
      <c r="C35">
        <v>2</v>
      </c>
    </row>
    <row r="36" spans="1:3" x14ac:dyDescent="0.25">
      <c r="A36" t="s">
        <v>11</v>
      </c>
      <c r="B36" t="str">
        <f t="shared" si="3"/>
        <v>Machinery</v>
      </c>
      <c r="C36">
        <v>1</v>
      </c>
    </row>
    <row r="37" spans="1:3" x14ac:dyDescent="0.25">
      <c r="A37" t="s">
        <v>17</v>
      </c>
      <c r="B37" t="str">
        <f t="shared" si="3"/>
        <v>Apparel, Leather &amp; Allied Products</v>
      </c>
      <c r="C37">
        <v>-1</v>
      </c>
    </row>
    <row r="39" spans="1:3" x14ac:dyDescent="0.25">
      <c r="A39" s="187" t="s">
        <v>91</v>
      </c>
      <c r="B39" s="187"/>
      <c r="C39" s="187"/>
    </row>
    <row r="40" spans="1:3" x14ac:dyDescent="0.25">
      <c r="A40" t="s">
        <v>8</v>
      </c>
      <c r="B40" t="str">
        <f>TRIM(A40)</f>
        <v>Printing &amp; Related Support Activities</v>
      </c>
      <c r="C40">
        <v>14</v>
      </c>
    </row>
    <row r="41" spans="1:3" x14ac:dyDescent="0.25">
      <c r="A41" t="s">
        <v>27</v>
      </c>
      <c r="B41" t="str">
        <f t="shared" ref="B41:B55" si="4">TRIM(A41)</f>
        <v>Plastics &amp; Rubber Products</v>
      </c>
      <c r="C41">
        <v>13</v>
      </c>
    </row>
    <row r="42" spans="1:3" x14ac:dyDescent="0.25">
      <c r="A42" t="s">
        <v>32</v>
      </c>
      <c r="B42" t="str">
        <f t="shared" si="4"/>
        <v>Paper Products</v>
      </c>
      <c r="C42">
        <v>12</v>
      </c>
    </row>
    <row r="43" spans="1:3" x14ac:dyDescent="0.25">
      <c r="A43" t="s">
        <v>34</v>
      </c>
      <c r="B43" t="str">
        <f t="shared" si="4"/>
        <v>Computer &amp; Electronic Products</v>
      </c>
      <c r="C43">
        <v>11</v>
      </c>
    </row>
    <row r="44" spans="1:3" x14ac:dyDescent="0.25">
      <c r="A44" t="s">
        <v>37</v>
      </c>
      <c r="B44" t="str">
        <f t="shared" si="4"/>
        <v>Fabricated Metal Products</v>
      </c>
      <c r="C44">
        <v>10</v>
      </c>
    </row>
    <row r="45" spans="1:3" x14ac:dyDescent="0.25">
      <c r="A45" t="s">
        <v>35</v>
      </c>
      <c r="B45" t="str">
        <f t="shared" si="4"/>
        <v>Transportation Equipment</v>
      </c>
      <c r="C45">
        <v>9</v>
      </c>
    </row>
    <row r="46" spans="1:3" x14ac:dyDescent="0.25">
      <c r="A46" t="s">
        <v>38</v>
      </c>
      <c r="B46" t="str">
        <f t="shared" si="4"/>
        <v>Petroleum &amp; Coal Products</v>
      </c>
      <c r="C46">
        <v>8</v>
      </c>
    </row>
    <row r="47" spans="1:3" x14ac:dyDescent="0.25">
      <c r="A47" t="s">
        <v>36</v>
      </c>
      <c r="B47" t="str">
        <f t="shared" si="4"/>
        <v>Chemical Products</v>
      </c>
      <c r="C47">
        <v>7</v>
      </c>
    </row>
    <row r="48" spans="1:3" x14ac:dyDescent="0.25">
      <c r="A48" t="s">
        <v>29</v>
      </c>
      <c r="B48" t="str">
        <f t="shared" si="4"/>
        <v>Primary Metals</v>
      </c>
      <c r="C48">
        <v>6</v>
      </c>
    </row>
    <row r="49" spans="1:3" x14ac:dyDescent="0.25">
      <c r="A49" t="s">
        <v>28</v>
      </c>
      <c r="B49" t="str">
        <f t="shared" si="4"/>
        <v>Machinery</v>
      </c>
      <c r="C49">
        <v>5</v>
      </c>
    </row>
    <row r="50" spans="1:3" x14ac:dyDescent="0.25">
      <c r="A50" t="s">
        <v>40</v>
      </c>
      <c r="B50" t="str">
        <f t="shared" si="4"/>
        <v>Nonmetallic Mineral Products</v>
      </c>
      <c r="C50">
        <v>4</v>
      </c>
    </row>
    <row r="51" spans="1:3" x14ac:dyDescent="0.25">
      <c r="A51" t="s">
        <v>30</v>
      </c>
      <c r="B51" t="str">
        <f t="shared" si="4"/>
        <v>Food, Beverage &amp; Tobacco Products</v>
      </c>
      <c r="C51">
        <v>3</v>
      </c>
    </row>
    <row r="52" spans="1:3" x14ac:dyDescent="0.25">
      <c r="A52" t="s">
        <v>31</v>
      </c>
      <c r="B52" t="str">
        <f t="shared" si="4"/>
        <v>Electrical Equipment, Appliances &amp; Components</v>
      </c>
      <c r="C52">
        <v>2</v>
      </c>
    </row>
    <row r="53" spans="1:3" x14ac:dyDescent="0.25">
      <c r="A53" t="s">
        <v>33</v>
      </c>
      <c r="B53" t="str">
        <f t="shared" si="4"/>
        <v>Miscellaneous Manufacturing</v>
      </c>
      <c r="C53">
        <v>1</v>
      </c>
    </row>
    <row r="54" spans="1:3" x14ac:dyDescent="0.25">
      <c r="A54" t="s">
        <v>17</v>
      </c>
      <c r="B54" t="str">
        <f t="shared" si="4"/>
        <v>Apparel, Leather &amp; Allied Products</v>
      </c>
      <c r="C54">
        <v>-2</v>
      </c>
    </row>
    <row r="55" spans="1:3" x14ac:dyDescent="0.25">
      <c r="A55" t="s">
        <v>1</v>
      </c>
      <c r="B55" t="str">
        <f t="shared" si="4"/>
        <v>Textile Mills</v>
      </c>
      <c r="C55">
        <v>-1</v>
      </c>
    </row>
    <row r="57" spans="1:3" x14ac:dyDescent="0.25">
      <c r="A57" s="187" t="s">
        <v>92</v>
      </c>
      <c r="B57" s="187"/>
      <c r="C57" s="187"/>
    </row>
    <row r="58" spans="1:3" x14ac:dyDescent="0.25">
      <c r="A58" t="s">
        <v>7</v>
      </c>
      <c r="B58" t="str">
        <f>TRIM(A58)</f>
        <v>Paper Products</v>
      </c>
      <c r="C58">
        <v>12</v>
      </c>
    </row>
    <row r="59" spans="1:3" x14ac:dyDescent="0.25">
      <c r="A59" t="s">
        <v>26</v>
      </c>
      <c r="B59" t="str">
        <f t="shared" ref="B59:B70" si="5">TRIM(A59)</f>
        <v>Furniture &amp; Related Products</v>
      </c>
      <c r="C59">
        <v>11</v>
      </c>
    </row>
    <row r="60" spans="1:3" x14ac:dyDescent="0.25">
      <c r="A60" t="s">
        <v>39</v>
      </c>
      <c r="B60" t="str">
        <f t="shared" si="5"/>
        <v>Textile Mills</v>
      </c>
      <c r="C60">
        <v>10</v>
      </c>
    </row>
    <row r="61" spans="1:3" x14ac:dyDescent="0.25">
      <c r="A61" t="s">
        <v>33</v>
      </c>
      <c r="B61" t="str">
        <f t="shared" si="5"/>
        <v>Miscellaneous Manufacturing</v>
      </c>
      <c r="C61">
        <v>9</v>
      </c>
    </row>
    <row r="62" spans="1:3" x14ac:dyDescent="0.25">
      <c r="A62" t="s">
        <v>37</v>
      </c>
      <c r="B62" t="str">
        <f t="shared" si="5"/>
        <v>Fabricated Metal Products</v>
      </c>
      <c r="C62">
        <v>8</v>
      </c>
    </row>
    <row r="63" spans="1:3" x14ac:dyDescent="0.25">
      <c r="A63" t="s">
        <v>38</v>
      </c>
      <c r="B63" t="str">
        <f t="shared" si="5"/>
        <v>Petroleum &amp; Coal Products</v>
      </c>
      <c r="C63">
        <v>7</v>
      </c>
    </row>
    <row r="64" spans="1:3" x14ac:dyDescent="0.25">
      <c r="A64" t="s">
        <v>31</v>
      </c>
      <c r="B64" t="str">
        <f t="shared" si="5"/>
        <v>Electrical Equipment, Appliances &amp; Components</v>
      </c>
      <c r="C64">
        <v>6</v>
      </c>
    </row>
    <row r="65" spans="1:3" x14ac:dyDescent="0.25">
      <c r="A65" t="s">
        <v>28</v>
      </c>
      <c r="B65" t="str">
        <f t="shared" si="5"/>
        <v>Machinery</v>
      </c>
      <c r="C65">
        <v>5</v>
      </c>
    </row>
    <row r="66" spans="1:3" x14ac:dyDescent="0.25">
      <c r="A66" t="s">
        <v>35</v>
      </c>
      <c r="B66" t="str">
        <f t="shared" si="5"/>
        <v>Transportation Equipment</v>
      </c>
      <c r="C66">
        <v>4</v>
      </c>
    </row>
    <row r="67" spans="1:3" x14ac:dyDescent="0.25">
      <c r="A67" t="s">
        <v>34</v>
      </c>
      <c r="B67" t="str">
        <f t="shared" si="5"/>
        <v>Computer &amp; Electronic Products</v>
      </c>
      <c r="C67">
        <v>3</v>
      </c>
    </row>
    <row r="68" spans="1:3" x14ac:dyDescent="0.25">
      <c r="A68" t="s">
        <v>27</v>
      </c>
      <c r="B68" t="str">
        <f t="shared" si="5"/>
        <v>Plastics &amp; Rubber Products</v>
      </c>
      <c r="C68">
        <v>2</v>
      </c>
    </row>
    <row r="69" spans="1:3" x14ac:dyDescent="0.25">
      <c r="A69" t="s">
        <v>10</v>
      </c>
      <c r="B69" t="str">
        <f t="shared" si="5"/>
        <v>Chemical Products</v>
      </c>
      <c r="C69">
        <v>1</v>
      </c>
    </row>
    <row r="70" spans="1:3" x14ac:dyDescent="0.25">
      <c r="A70" t="s">
        <v>3</v>
      </c>
      <c r="B70" t="str">
        <f t="shared" si="5"/>
        <v>Food, Beverage &amp; Tobacco Products</v>
      </c>
      <c r="C70">
        <v>-1</v>
      </c>
    </row>
    <row r="72" spans="1:3" x14ac:dyDescent="0.25">
      <c r="A72" s="187" t="s">
        <v>94</v>
      </c>
      <c r="B72" s="187"/>
      <c r="C72" s="187"/>
    </row>
    <row r="73" spans="1:3" x14ac:dyDescent="0.25">
      <c r="A73" t="s">
        <v>643</v>
      </c>
      <c r="B73" t="str">
        <f>TRIM(A73)</f>
        <v>Тextile Mills</v>
      </c>
      <c r="C73">
        <v>-13</v>
      </c>
    </row>
    <row r="74" spans="1:3" x14ac:dyDescent="0.25">
      <c r="A74" t="s">
        <v>28</v>
      </c>
      <c r="B74" t="str">
        <f t="shared" ref="B74:B86" si="6">TRIM(A74)</f>
        <v>Machinery</v>
      </c>
      <c r="C74">
        <v>-12</v>
      </c>
    </row>
    <row r="75" spans="1:3" x14ac:dyDescent="0.25">
      <c r="A75" t="s">
        <v>37</v>
      </c>
      <c r="B75" t="str">
        <f t="shared" si="6"/>
        <v>Fabricated Metal Products</v>
      </c>
      <c r="C75">
        <v>-11</v>
      </c>
    </row>
    <row r="76" spans="1:3" x14ac:dyDescent="0.25">
      <c r="A76" t="s">
        <v>40</v>
      </c>
      <c r="B76" t="str">
        <f t="shared" si="6"/>
        <v>Nonmetallic Mineral Products</v>
      </c>
      <c r="C76">
        <v>-10</v>
      </c>
    </row>
    <row r="77" spans="1:3" x14ac:dyDescent="0.25">
      <c r="A77" t="s">
        <v>34</v>
      </c>
      <c r="B77" t="str">
        <f t="shared" si="6"/>
        <v>Computer &amp; Electronic Products</v>
      </c>
      <c r="C77">
        <v>-9</v>
      </c>
    </row>
    <row r="78" spans="1:3" x14ac:dyDescent="0.25">
      <c r="A78" t="s">
        <v>26</v>
      </c>
      <c r="B78" t="str">
        <f t="shared" si="6"/>
        <v>Furniture &amp; Related Products</v>
      </c>
      <c r="C78">
        <v>-8</v>
      </c>
    </row>
    <row r="79" spans="1:3" x14ac:dyDescent="0.25">
      <c r="A79" t="s">
        <v>30</v>
      </c>
      <c r="B79" t="str">
        <f t="shared" si="6"/>
        <v>Food, Beverage &amp; Tobacco Products</v>
      </c>
      <c r="C79">
        <v>-7</v>
      </c>
    </row>
    <row r="80" spans="1:3" x14ac:dyDescent="0.25">
      <c r="A80" t="s">
        <v>31</v>
      </c>
      <c r="B80" t="str">
        <f t="shared" si="6"/>
        <v>Electrical Equipment, Appliances &amp; Components</v>
      </c>
      <c r="C80">
        <v>-6</v>
      </c>
    </row>
    <row r="81" spans="1:3" x14ac:dyDescent="0.25">
      <c r="A81" t="s">
        <v>36</v>
      </c>
      <c r="B81" t="str">
        <f t="shared" si="6"/>
        <v>Chemical Products</v>
      </c>
      <c r="C81">
        <v>-5</v>
      </c>
    </row>
    <row r="82" spans="1:3" x14ac:dyDescent="0.25">
      <c r="A82" t="s">
        <v>27</v>
      </c>
      <c r="B82" t="str">
        <f t="shared" si="6"/>
        <v>Plastics &amp; Rubber Products</v>
      </c>
      <c r="C82">
        <v>-4</v>
      </c>
    </row>
    <row r="83" spans="1:3" x14ac:dyDescent="0.25">
      <c r="A83" t="s">
        <v>38</v>
      </c>
      <c r="B83" t="str">
        <f t="shared" si="6"/>
        <v>Petroleum &amp; Coal Products</v>
      </c>
      <c r="C83">
        <v>-3</v>
      </c>
    </row>
    <row r="84" spans="1:3" x14ac:dyDescent="0.25">
      <c r="A84" t="s">
        <v>35</v>
      </c>
      <c r="B84" t="str">
        <f t="shared" si="6"/>
        <v>Transportation Equipment</v>
      </c>
      <c r="C84">
        <v>-2</v>
      </c>
    </row>
    <row r="85" spans="1:3" x14ac:dyDescent="0.25">
      <c r="A85" t="s">
        <v>7</v>
      </c>
      <c r="B85" t="str">
        <f t="shared" si="6"/>
        <v>Paper Products</v>
      </c>
      <c r="C85">
        <v>-1</v>
      </c>
    </row>
    <row r="86" spans="1:3" x14ac:dyDescent="0.25">
      <c r="A86" t="s">
        <v>16</v>
      </c>
      <c r="B86" t="str">
        <f t="shared" si="6"/>
        <v>Primary Metals</v>
      </c>
      <c r="C86">
        <v>1</v>
      </c>
    </row>
    <row r="88" spans="1:3" x14ac:dyDescent="0.25">
      <c r="A88" s="187" t="s">
        <v>95</v>
      </c>
      <c r="B88" s="187"/>
      <c r="C88" s="187"/>
    </row>
    <row r="89" spans="1:3" x14ac:dyDescent="0.25">
      <c r="A89" t="s">
        <v>17</v>
      </c>
      <c r="B89" t="str">
        <f>TRIM(A89)</f>
        <v>Apparel, Leather &amp; Allied Products</v>
      </c>
      <c r="C89">
        <v>9</v>
      </c>
    </row>
    <row r="90" spans="1:3" x14ac:dyDescent="0.25">
      <c r="A90" t="s">
        <v>27</v>
      </c>
      <c r="B90" t="str">
        <f t="shared" ref="B90:B99" si="7">TRIM(A90)</f>
        <v>Plastics &amp; Rubber Products</v>
      </c>
      <c r="C90">
        <v>8</v>
      </c>
    </row>
    <row r="91" spans="1:3" x14ac:dyDescent="0.25">
      <c r="A91" t="s">
        <v>41</v>
      </c>
      <c r="B91" t="str">
        <f t="shared" si="7"/>
        <v>Printing &amp; Related Support Activities</v>
      </c>
      <c r="C91">
        <v>7</v>
      </c>
    </row>
    <row r="92" spans="1:3" x14ac:dyDescent="0.25">
      <c r="A92" t="s">
        <v>37</v>
      </c>
      <c r="B92" t="str">
        <f t="shared" si="7"/>
        <v>Fabricated Metal Products</v>
      </c>
      <c r="C92">
        <v>6</v>
      </c>
    </row>
    <row r="93" spans="1:3" x14ac:dyDescent="0.25">
      <c r="A93" t="s">
        <v>35</v>
      </c>
      <c r="B93" t="str">
        <f t="shared" si="7"/>
        <v>Transportation Equipment</v>
      </c>
      <c r="C93">
        <v>5</v>
      </c>
    </row>
    <row r="94" spans="1:3" x14ac:dyDescent="0.25">
      <c r="A94" t="s">
        <v>40</v>
      </c>
      <c r="B94" t="str">
        <f t="shared" si="7"/>
        <v>Nonmetallic Mineral Products</v>
      </c>
      <c r="C94">
        <v>4</v>
      </c>
    </row>
    <row r="95" spans="1:3" x14ac:dyDescent="0.25">
      <c r="A95" t="s">
        <v>38</v>
      </c>
      <c r="B95" t="str">
        <f t="shared" si="7"/>
        <v>Petroleum &amp; Coal Products</v>
      </c>
      <c r="C95">
        <v>3</v>
      </c>
    </row>
    <row r="96" spans="1:3" x14ac:dyDescent="0.25">
      <c r="A96" t="s">
        <v>34</v>
      </c>
      <c r="B96" t="str">
        <f t="shared" si="7"/>
        <v>Computer &amp; Electronic Products</v>
      </c>
      <c r="C96">
        <v>2</v>
      </c>
    </row>
    <row r="97" spans="1:3" x14ac:dyDescent="0.25">
      <c r="A97" t="s">
        <v>10</v>
      </c>
      <c r="B97" t="str">
        <f t="shared" si="7"/>
        <v>Chemical Products</v>
      </c>
      <c r="C97">
        <v>1</v>
      </c>
    </row>
    <row r="98" spans="1:3" x14ac:dyDescent="0.25">
      <c r="A98" t="s">
        <v>16</v>
      </c>
      <c r="B98" t="str">
        <f t="shared" si="7"/>
        <v>Primary Metals</v>
      </c>
      <c r="C98">
        <v>-2</v>
      </c>
    </row>
    <row r="99" spans="1:3" x14ac:dyDescent="0.25">
      <c r="A99" t="s">
        <v>7</v>
      </c>
      <c r="B99" t="str">
        <f t="shared" si="7"/>
        <v>Paper Products</v>
      </c>
      <c r="C99">
        <v>-1</v>
      </c>
    </row>
  </sheetData>
  <mergeCells count="7">
    <mergeCell ref="A88:C88"/>
    <mergeCell ref="A1:C1"/>
    <mergeCell ref="F1:G1"/>
    <mergeCell ref="A21:C21"/>
    <mergeCell ref="A39:C39"/>
    <mergeCell ref="A57:C57"/>
    <mergeCell ref="A72:C72"/>
  </mergeCells>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04"/>
  <sheetViews>
    <sheetView workbookViewId="0">
      <selection activeCell="B109" sqref="B109"/>
    </sheetView>
  </sheetViews>
  <sheetFormatPr defaultRowHeight="15" x14ac:dyDescent="0.25"/>
  <cols>
    <col min="1" max="1" width="45" bestFit="1" customWidth="1"/>
    <col min="2" max="2" width="44.5703125" bestFit="1" customWidth="1"/>
  </cols>
  <sheetData>
    <row r="1" spans="1:12" x14ac:dyDescent="0.25">
      <c r="A1" s="187" t="s">
        <v>481</v>
      </c>
      <c r="B1" s="187"/>
      <c r="C1" s="187"/>
    </row>
    <row r="2" spans="1:12" x14ac:dyDescent="0.25">
      <c r="A2" t="s">
        <v>18</v>
      </c>
      <c r="B2" t="str">
        <f>TRIM(A2)</f>
        <v>Wood Products</v>
      </c>
      <c r="C2">
        <v>17</v>
      </c>
      <c r="L2" t="s">
        <v>644</v>
      </c>
    </row>
    <row r="3" spans="1:12" x14ac:dyDescent="0.25">
      <c r="A3" t="s">
        <v>31</v>
      </c>
      <c r="B3" t="str">
        <f t="shared" ref="B3:B18" si="0">TRIM(A3)</f>
        <v>Electrical Equipment, Appliances &amp; Components</v>
      </c>
      <c r="C3">
        <v>16</v>
      </c>
      <c r="L3" t="s">
        <v>645</v>
      </c>
    </row>
    <row r="4" spans="1:12" x14ac:dyDescent="0.25">
      <c r="A4" t="s">
        <v>37</v>
      </c>
      <c r="B4" t="str">
        <f t="shared" si="0"/>
        <v>Fabricated Metal Products</v>
      </c>
      <c r="C4">
        <v>15</v>
      </c>
      <c r="L4" t="s">
        <v>646</v>
      </c>
    </row>
    <row r="5" spans="1:12" x14ac:dyDescent="0.25">
      <c r="A5" t="s">
        <v>35</v>
      </c>
      <c r="B5" t="str">
        <f t="shared" si="0"/>
        <v>Transportation Equipment</v>
      </c>
      <c r="C5">
        <v>14</v>
      </c>
      <c r="L5" t="s">
        <v>647</v>
      </c>
    </row>
    <row r="6" spans="1:12" x14ac:dyDescent="0.25">
      <c r="A6" t="s">
        <v>26</v>
      </c>
      <c r="B6" t="str">
        <f t="shared" si="0"/>
        <v>Furniture &amp; Related Products</v>
      </c>
      <c r="C6">
        <v>13</v>
      </c>
      <c r="L6" t="s">
        <v>648</v>
      </c>
    </row>
    <row r="7" spans="1:12" x14ac:dyDescent="0.25">
      <c r="A7" t="s">
        <v>32</v>
      </c>
      <c r="B7" t="str">
        <f t="shared" si="0"/>
        <v>Paper Products</v>
      </c>
      <c r="C7">
        <v>12</v>
      </c>
      <c r="L7" t="s">
        <v>649</v>
      </c>
    </row>
    <row r="8" spans="1:12" x14ac:dyDescent="0.25">
      <c r="A8" t="s">
        <v>28</v>
      </c>
      <c r="B8" t="str">
        <f t="shared" si="0"/>
        <v>Machinery</v>
      </c>
      <c r="C8">
        <v>11</v>
      </c>
      <c r="L8" t="s">
        <v>650</v>
      </c>
    </row>
    <row r="9" spans="1:12" x14ac:dyDescent="0.25">
      <c r="A9" t="s">
        <v>29</v>
      </c>
      <c r="B9" t="str">
        <f t="shared" si="0"/>
        <v>Primary Metals</v>
      </c>
      <c r="C9">
        <v>10</v>
      </c>
      <c r="L9" t="s">
        <v>651</v>
      </c>
    </row>
    <row r="10" spans="1:12" x14ac:dyDescent="0.25">
      <c r="A10" t="s">
        <v>40</v>
      </c>
      <c r="B10" t="str">
        <f t="shared" si="0"/>
        <v>Nonmetallic Mineral Products</v>
      </c>
      <c r="C10">
        <v>9</v>
      </c>
      <c r="L10" t="s">
        <v>652</v>
      </c>
    </row>
    <row r="11" spans="1:12" x14ac:dyDescent="0.25">
      <c r="A11" t="s">
        <v>36</v>
      </c>
      <c r="B11" t="str">
        <f t="shared" si="0"/>
        <v>Chemical Products</v>
      </c>
      <c r="C11">
        <v>8</v>
      </c>
      <c r="L11" t="s">
        <v>653</v>
      </c>
    </row>
    <row r="12" spans="1:12" x14ac:dyDescent="0.25">
      <c r="A12" t="s">
        <v>34</v>
      </c>
      <c r="B12" t="str">
        <f t="shared" si="0"/>
        <v>Computer &amp; Electronic Products</v>
      </c>
      <c r="C12">
        <v>7</v>
      </c>
    </row>
    <row r="13" spans="1:12" x14ac:dyDescent="0.25">
      <c r="A13" t="s">
        <v>38</v>
      </c>
      <c r="B13" t="str">
        <f t="shared" si="0"/>
        <v>Petroleum &amp; Coal Products</v>
      </c>
      <c r="C13">
        <v>6</v>
      </c>
    </row>
    <row r="14" spans="1:12" x14ac:dyDescent="0.25">
      <c r="A14" t="s">
        <v>30</v>
      </c>
      <c r="B14" t="str">
        <f t="shared" si="0"/>
        <v>Food, Beverage &amp; Tobacco Products</v>
      </c>
      <c r="C14">
        <v>5</v>
      </c>
    </row>
    <row r="15" spans="1:12" x14ac:dyDescent="0.25">
      <c r="A15" t="s">
        <v>27</v>
      </c>
      <c r="B15" t="str">
        <f t="shared" si="0"/>
        <v>Plastics &amp; Rubber Products</v>
      </c>
      <c r="C15">
        <v>4</v>
      </c>
    </row>
    <row r="16" spans="1:12" x14ac:dyDescent="0.25">
      <c r="A16" t="s">
        <v>41</v>
      </c>
      <c r="B16" t="str">
        <f t="shared" si="0"/>
        <v>Printing &amp; Related Support Activities</v>
      </c>
      <c r="C16">
        <v>3</v>
      </c>
    </row>
    <row r="17" spans="1:3" x14ac:dyDescent="0.25">
      <c r="A17" t="s">
        <v>33</v>
      </c>
      <c r="B17" t="str">
        <f t="shared" si="0"/>
        <v>Miscellaneous Manufacturing</v>
      </c>
      <c r="C17">
        <v>2</v>
      </c>
    </row>
    <row r="18" spans="1:3" x14ac:dyDescent="0.25">
      <c r="A18" t="s">
        <v>49</v>
      </c>
      <c r="B18" t="str">
        <f t="shared" si="0"/>
        <v>Apparel, Leather &amp; Allied Products</v>
      </c>
      <c r="C18">
        <v>1</v>
      </c>
    </row>
    <row r="20" spans="1:3" x14ac:dyDescent="0.25">
      <c r="A20" s="187" t="s">
        <v>99</v>
      </c>
      <c r="B20" s="187"/>
      <c r="C20" s="187"/>
    </row>
    <row r="21" spans="1:3" x14ac:dyDescent="0.25">
      <c r="A21" t="s">
        <v>18</v>
      </c>
      <c r="B21" t="str">
        <f>TRIM(A21)</f>
        <v>Wood Products</v>
      </c>
      <c r="C21">
        <v>16</v>
      </c>
    </row>
    <row r="22" spans="1:3" x14ac:dyDescent="0.25">
      <c r="A22" t="s">
        <v>26</v>
      </c>
      <c r="B22" t="str">
        <f t="shared" ref="B22:B37" si="1">TRIM(A22)</f>
        <v>Furniture &amp; Related Products</v>
      </c>
      <c r="C22">
        <v>15</v>
      </c>
    </row>
    <row r="23" spans="1:3" x14ac:dyDescent="0.25">
      <c r="A23" t="s">
        <v>27</v>
      </c>
      <c r="B23" t="str">
        <f t="shared" si="1"/>
        <v>Plastics &amp; Rubber Products</v>
      </c>
      <c r="C23">
        <v>14</v>
      </c>
    </row>
    <row r="24" spans="1:3" x14ac:dyDescent="0.25">
      <c r="A24" t="s">
        <v>40</v>
      </c>
      <c r="B24" t="str">
        <f t="shared" si="1"/>
        <v>Nonmetallic Mineral Products</v>
      </c>
      <c r="C24">
        <v>13</v>
      </c>
    </row>
    <row r="25" spans="1:3" x14ac:dyDescent="0.25">
      <c r="A25" t="s">
        <v>35</v>
      </c>
      <c r="B25" t="str">
        <f t="shared" si="1"/>
        <v>Transportation Equipment</v>
      </c>
      <c r="C25">
        <v>12</v>
      </c>
    </row>
    <row r="26" spans="1:3" x14ac:dyDescent="0.25">
      <c r="A26" t="s">
        <v>29</v>
      </c>
      <c r="B26" t="str">
        <f t="shared" si="1"/>
        <v>Primary Metals</v>
      </c>
      <c r="C26">
        <v>11</v>
      </c>
    </row>
    <row r="27" spans="1:3" x14ac:dyDescent="0.25">
      <c r="A27" t="s">
        <v>32</v>
      </c>
      <c r="B27" t="str">
        <f t="shared" si="1"/>
        <v>Paper Products</v>
      </c>
      <c r="C27">
        <v>10</v>
      </c>
    </row>
    <row r="28" spans="1:3" x14ac:dyDescent="0.25">
      <c r="A28" t="s">
        <v>31</v>
      </c>
      <c r="B28" t="str">
        <f t="shared" si="1"/>
        <v>Electrical Equipment, Appliances &amp; Components</v>
      </c>
      <c r="C28">
        <v>9</v>
      </c>
    </row>
    <row r="29" spans="1:3" x14ac:dyDescent="0.25">
      <c r="A29" t="s">
        <v>34</v>
      </c>
      <c r="B29" t="str">
        <f t="shared" si="1"/>
        <v>Computer &amp; Electronic Products</v>
      </c>
      <c r="C29">
        <v>8</v>
      </c>
    </row>
    <row r="30" spans="1:3" x14ac:dyDescent="0.25">
      <c r="A30" t="s">
        <v>37</v>
      </c>
      <c r="B30" t="str">
        <f t="shared" si="1"/>
        <v>Fabricated Metal Products</v>
      </c>
      <c r="C30">
        <v>7</v>
      </c>
    </row>
    <row r="31" spans="1:3" x14ac:dyDescent="0.25">
      <c r="A31" t="s">
        <v>38</v>
      </c>
      <c r="B31" t="str">
        <f t="shared" si="1"/>
        <v>Petroleum &amp; Coal Products</v>
      </c>
      <c r="C31">
        <v>6</v>
      </c>
    </row>
    <row r="32" spans="1:3" x14ac:dyDescent="0.25">
      <c r="A32" t="s">
        <v>39</v>
      </c>
      <c r="B32" t="str">
        <f t="shared" si="1"/>
        <v>Textile Mills</v>
      </c>
      <c r="C32">
        <v>5</v>
      </c>
    </row>
    <row r="33" spans="1:3" x14ac:dyDescent="0.25">
      <c r="A33" t="s">
        <v>36</v>
      </c>
      <c r="B33" t="str">
        <f t="shared" si="1"/>
        <v>Chemical Products</v>
      </c>
      <c r="C33">
        <v>4</v>
      </c>
    </row>
    <row r="34" spans="1:3" x14ac:dyDescent="0.25">
      <c r="A34" t="s">
        <v>33</v>
      </c>
      <c r="B34" t="str">
        <f t="shared" si="1"/>
        <v>Miscellaneous Manufacturing</v>
      </c>
      <c r="C34">
        <v>3</v>
      </c>
    </row>
    <row r="35" spans="1:3" x14ac:dyDescent="0.25">
      <c r="A35" t="s">
        <v>30</v>
      </c>
      <c r="B35" t="str">
        <f t="shared" si="1"/>
        <v>Food, Beverage &amp; Tobacco Products</v>
      </c>
      <c r="C35">
        <v>2</v>
      </c>
    </row>
    <row r="36" spans="1:3" x14ac:dyDescent="0.25">
      <c r="A36" t="s">
        <v>11</v>
      </c>
      <c r="B36" t="str">
        <f t="shared" si="1"/>
        <v>Machinery</v>
      </c>
      <c r="C36">
        <v>1</v>
      </c>
    </row>
    <row r="37" spans="1:3" x14ac:dyDescent="0.25">
      <c r="A37" t="s">
        <v>17</v>
      </c>
      <c r="B37" t="str">
        <f t="shared" si="1"/>
        <v>Apparel, Leather &amp; Allied Products</v>
      </c>
      <c r="C37">
        <v>-1</v>
      </c>
    </row>
    <row r="39" spans="1:3" x14ac:dyDescent="0.25">
      <c r="A39" s="187" t="s">
        <v>91</v>
      </c>
      <c r="B39" s="187"/>
      <c r="C39" s="187"/>
    </row>
    <row r="40" spans="1:3" x14ac:dyDescent="0.25">
      <c r="A40" t="s">
        <v>6</v>
      </c>
      <c r="B40" t="str">
        <f>TRIM(A40)</f>
        <v>Furniture &amp; Related Products</v>
      </c>
      <c r="C40">
        <v>15</v>
      </c>
    </row>
    <row r="41" spans="1:3" x14ac:dyDescent="0.25">
      <c r="A41" t="s">
        <v>49</v>
      </c>
      <c r="B41" t="str">
        <f t="shared" ref="B41:B55" si="2">TRIM(A41)</f>
        <v>Apparel, Leather &amp; Allied Products</v>
      </c>
      <c r="C41">
        <v>14</v>
      </c>
    </row>
    <row r="42" spans="1:3" x14ac:dyDescent="0.25">
      <c r="A42" t="s">
        <v>31</v>
      </c>
      <c r="B42" t="str">
        <f t="shared" si="2"/>
        <v>Electrical Equipment, Appliances &amp; Components</v>
      </c>
      <c r="C42">
        <v>13</v>
      </c>
    </row>
    <row r="43" spans="1:3" x14ac:dyDescent="0.25">
      <c r="A43" t="s">
        <v>35</v>
      </c>
      <c r="B43" t="str">
        <f t="shared" si="2"/>
        <v>Transportation Equipment</v>
      </c>
      <c r="C43">
        <v>12</v>
      </c>
    </row>
    <row r="44" spans="1:3" x14ac:dyDescent="0.25">
      <c r="A44" t="s">
        <v>41</v>
      </c>
      <c r="B44" t="str">
        <f t="shared" si="2"/>
        <v>Printing &amp; Related Support Activities</v>
      </c>
      <c r="C44">
        <v>11</v>
      </c>
    </row>
    <row r="45" spans="1:3" x14ac:dyDescent="0.25">
      <c r="A45" t="s">
        <v>40</v>
      </c>
      <c r="B45" t="str">
        <f t="shared" si="2"/>
        <v>Nonmetallic Mineral Products</v>
      </c>
      <c r="C45">
        <v>10</v>
      </c>
    </row>
    <row r="46" spans="1:3" x14ac:dyDescent="0.25">
      <c r="A46" t="s">
        <v>37</v>
      </c>
      <c r="B46" t="str">
        <f t="shared" si="2"/>
        <v>Fabricated Metal Products</v>
      </c>
      <c r="C46">
        <v>9</v>
      </c>
    </row>
    <row r="47" spans="1:3" x14ac:dyDescent="0.25">
      <c r="A47" t="s">
        <v>36</v>
      </c>
      <c r="B47" t="str">
        <f t="shared" si="2"/>
        <v>Chemical Products</v>
      </c>
      <c r="C47">
        <v>8</v>
      </c>
    </row>
    <row r="48" spans="1:3" x14ac:dyDescent="0.25">
      <c r="A48" t="s">
        <v>29</v>
      </c>
      <c r="B48" t="str">
        <f t="shared" si="2"/>
        <v>Primary Metals</v>
      </c>
      <c r="C48">
        <v>7</v>
      </c>
    </row>
    <row r="49" spans="1:3" x14ac:dyDescent="0.25">
      <c r="A49" t="s">
        <v>33</v>
      </c>
      <c r="B49" t="str">
        <f t="shared" si="2"/>
        <v>Miscellaneous Manufacturing</v>
      </c>
      <c r="C49">
        <v>6</v>
      </c>
    </row>
    <row r="50" spans="1:3" x14ac:dyDescent="0.25">
      <c r="A50" t="s">
        <v>28</v>
      </c>
      <c r="B50" t="str">
        <f t="shared" si="2"/>
        <v>Machinery</v>
      </c>
      <c r="C50">
        <v>5</v>
      </c>
    </row>
    <row r="51" spans="1:3" x14ac:dyDescent="0.25">
      <c r="A51" t="s">
        <v>34</v>
      </c>
      <c r="B51" t="str">
        <f t="shared" si="2"/>
        <v>Computer &amp; Electronic Products</v>
      </c>
      <c r="C51">
        <v>4</v>
      </c>
    </row>
    <row r="52" spans="1:3" x14ac:dyDescent="0.25">
      <c r="A52" t="s">
        <v>30</v>
      </c>
      <c r="B52" t="str">
        <f t="shared" si="2"/>
        <v>Food, Beverage &amp; Tobacco Products</v>
      </c>
      <c r="C52">
        <v>3</v>
      </c>
    </row>
    <row r="53" spans="1:3" x14ac:dyDescent="0.25">
      <c r="A53" t="s">
        <v>38</v>
      </c>
      <c r="B53" t="str">
        <f t="shared" si="2"/>
        <v>Petroleum &amp; Coal Products</v>
      </c>
      <c r="C53">
        <v>2</v>
      </c>
    </row>
    <row r="54" spans="1:3" x14ac:dyDescent="0.25">
      <c r="A54" t="s">
        <v>15</v>
      </c>
      <c r="B54" t="str">
        <f t="shared" si="2"/>
        <v>Plastics &amp; Rubber Products</v>
      </c>
      <c r="C54">
        <v>1</v>
      </c>
    </row>
    <row r="55" spans="1:3" x14ac:dyDescent="0.25">
      <c r="A55" t="s">
        <v>7</v>
      </c>
      <c r="B55" t="str">
        <f t="shared" si="2"/>
        <v>Paper Products</v>
      </c>
      <c r="C55">
        <v>-1</v>
      </c>
    </row>
    <row r="57" spans="1:3" x14ac:dyDescent="0.25">
      <c r="A57" s="187" t="s">
        <v>92</v>
      </c>
      <c r="B57" s="187"/>
      <c r="C57" s="187"/>
    </row>
    <row r="58" spans="1:3" x14ac:dyDescent="0.25">
      <c r="A58" t="s">
        <v>7</v>
      </c>
      <c r="B58" t="str">
        <f>TRIM(A58)</f>
        <v>Paper Products</v>
      </c>
      <c r="C58">
        <v>12</v>
      </c>
    </row>
    <row r="59" spans="1:3" x14ac:dyDescent="0.25">
      <c r="A59" t="s">
        <v>33</v>
      </c>
      <c r="B59" t="str">
        <f t="shared" ref="B59:B72" si="3">TRIM(A59)</f>
        <v>Miscellaneous Manufacturing</v>
      </c>
      <c r="C59">
        <v>11</v>
      </c>
    </row>
    <row r="60" spans="1:3" x14ac:dyDescent="0.25">
      <c r="A60" t="s">
        <v>37</v>
      </c>
      <c r="B60" t="str">
        <f t="shared" si="3"/>
        <v>Fabricated Metal Products</v>
      </c>
      <c r="C60">
        <v>10</v>
      </c>
    </row>
    <row r="61" spans="1:3" x14ac:dyDescent="0.25">
      <c r="A61" t="s">
        <v>28</v>
      </c>
      <c r="B61" t="str">
        <f t="shared" si="3"/>
        <v>Machinery</v>
      </c>
      <c r="C61">
        <v>9</v>
      </c>
    </row>
    <row r="62" spans="1:3" x14ac:dyDescent="0.25">
      <c r="A62" t="s">
        <v>40</v>
      </c>
      <c r="B62" t="str">
        <f t="shared" si="3"/>
        <v>Nonmetallic Mineral Products</v>
      </c>
      <c r="C62">
        <v>8</v>
      </c>
    </row>
    <row r="63" spans="1:3" x14ac:dyDescent="0.25">
      <c r="A63" t="s">
        <v>38</v>
      </c>
      <c r="B63" t="str">
        <f t="shared" si="3"/>
        <v>Petroleum &amp; Coal Products</v>
      </c>
      <c r="C63">
        <v>7</v>
      </c>
    </row>
    <row r="64" spans="1:3" x14ac:dyDescent="0.25">
      <c r="A64" t="s">
        <v>30</v>
      </c>
      <c r="B64" t="str">
        <f t="shared" si="3"/>
        <v>Food, Beverage &amp; Tobacco Products</v>
      </c>
      <c r="C64">
        <v>6</v>
      </c>
    </row>
    <row r="65" spans="1:3" x14ac:dyDescent="0.25">
      <c r="A65" t="s">
        <v>34</v>
      </c>
      <c r="B65" t="str">
        <f t="shared" si="3"/>
        <v>Computer &amp; Electronic Products</v>
      </c>
      <c r="C65">
        <v>5</v>
      </c>
    </row>
    <row r="66" spans="1:3" x14ac:dyDescent="0.25">
      <c r="A66" t="s">
        <v>35</v>
      </c>
      <c r="B66" t="str">
        <f t="shared" si="3"/>
        <v>Transportation Equipment</v>
      </c>
      <c r="C66">
        <v>4</v>
      </c>
    </row>
    <row r="67" spans="1:3" x14ac:dyDescent="0.25">
      <c r="A67" t="s">
        <v>36</v>
      </c>
      <c r="B67" t="str">
        <f t="shared" si="3"/>
        <v>Chemical Products</v>
      </c>
      <c r="C67">
        <v>3</v>
      </c>
    </row>
    <row r="68" spans="1:3" x14ac:dyDescent="0.25">
      <c r="A68" t="s">
        <v>29</v>
      </c>
      <c r="B68" t="str">
        <f t="shared" si="3"/>
        <v>Primary Metals</v>
      </c>
      <c r="C68">
        <v>2</v>
      </c>
    </row>
    <row r="69" spans="1:3" x14ac:dyDescent="0.25">
      <c r="A69" t="s">
        <v>13</v>
      </c>
      <c r="B69" t="str">
        <f t="shared" si="3"/>
        <v>Electrical Equipment, Appliances &amp; Components</v>
      </c>
      <c r="C69">
        <v>1</v>
      </c>
    </row>
    <row r="70" spans="1:3" x14ac:dyDescent="0.25">
      <c r="A70" t="s">
        <v>1</v>
      </c>
      <c r="B70" t="str">
        <f t="shared" si="3"/>
        <v>Textile Mills</v>
      </c>
      <c r="C70">
        <v>-1</v>
      </c>
    </row>
    <row r="71" spans="1:3" x14ac:dyDescent="0.25">
      <c r="A71" t="s">
        <v>41</v>
      </c>
      <c r="B71" t="str">
        <f t="shared" si="3"/>
        <v>Printing &amp; Related Support Activities</v>
      </c>
      <c r="C71">
        <v>-2</v>
      </c>
    </row>
    <row r="72" spans="1:3" x14ac:dyDescent="0.25">
      <c r="A72" t="s">
        <v>26</v>
      </c>
      <c r="B72" t="str">
        <f t="shared" si="3"/>
        <v>Furniture &amp; Related Products</v>
      </c>
      <c r="C72">
        <v>-3</v>
      </c>
    </row>
    <row r="74" spans="1:3" x14ac:dyDescent="0.25">
      <c r="A74" s="187" t="s">
        <v>94</v>
      </c>
      <c r="B74" s="187"/>
      <c r="C74" s="187"/>
    </row>
    <row r="75" spans="1:3" x14ac:dyDescent="0.25">
      <c r="A75" t="s">
        <v>17</v>
      </c>
      <c r="B75" t="str">
        <f>TRIM(A75)</f>
        <v>Apparel, Leather &amp; Allied Products</v>
      </c>
      <c r="C75">
        <v>-16</v>
      </c>
    </row>
    <row r="76" spans="1:3" x14ac:dyDescent="0.25">
      <c r="A76" t="s">
        <v>28</v>
      </c>
      <c r="B76" t="str">
        <f t="shared" ref="B76:B90" si="4">TRIM(A76)</f>
        <v>Machinery</v>
      </c>
      <c r="C76">
        <v>-15</v>
      </c>
    </row>
    <row r="77" spans="1:3" x14ac:dyDescent="0.25">
      <c r="A77" t="s">
        <v>37</v>
      </c>
      <c r="B77" t="str">
        <f t="shared" si="4"/>
        <v>Fabricated Metal Products</v>
      </c>
      <c r="C77">
        <v>-14</v>
      </c>
    </row>
    <row r="78" spans="1:3" x14ac:dyDescent="0.25">
      <c r="A78" t="s">
        <v>39</v>
      </c>
      <c r="B78" t="str">
        <f t="shared" si="4"/>
        <v>Textile Mills</v>
      </c>
      <c r="C78">
        <v>-13</v>
      </c>
    </row>
    <row r="79" spans="1:3" x14ac:dyDescent="0.25">
      <c r="A79" t="s">
        <v>41</v>
      </c>
      <c r="B79" t="str">
        <f t="shared" si="4"/>
        <v>Printing &amp; Related Support Activities</v>
      </c>
      <c r="C79">
        <v>-12</v>
      </c>
    </row>
    <row r="80" spans="1:3" x14ac:dyDescent="0.25">
      <c r="A80" t="s">
        <v>29</v>
      </c>
      <c r="B80" t="str">
        <f t="shared" si="4"/>
        <v>Primary Metals</v>
      </c>
      <c r="C80">
        <v>-11</v>
      </c>
    </row>
    <row r="81" spans="1:3" x14ac:dyDescent="0.25">
      <c r="A81" t="s">
        <v>26</v>
      </c>
      <c r="B81" t="str">
        <f t="shared" si="4"/>
        <v>Furniture &amp; Related Products</v>
      </c>
      <c r="C81">
        <v>-10</v>
      </c>
    </row>
    <row r="82" spans="1:3" x14ac:dyDescent="0.25">
      <c r="A82" t="s">
        <v>32</v>
      </c>
      <c r="B82" t="str">
        <f t="shared" si="4"/>
        <v>Paper Products</v>
      </c>
      <c r="C82">
        <v>-9</v>
      </c>
    </row>
    <row r="83" spans="1:3" x14ac:dyDescent="0.25">
      <c r="A83" t="s">
        <v>34</v>
      </c>
      <c r="B83" t="str">
        <f t="shared" si="4"/>
        <v>Computer &amp; Electronic Products</v>
      </c>
      <c r="C83">
        <v>-8</v>
      </c>
    </row>
    <row r="84" spans="1:3" x14ac:dyDescent="0.25">
      <c r="A84" t="s">
        <v>30</v>
      </c>
      <c r="B84" t="str">
        <f t="shared" si="4"/>
        <v>Food, Beverage &amp; Tobacco Products</v>
      </c>
      <c r="C84">
        <v>-7</v>
      </c>
    </row>
    <row r="85" spans="1:3" x14ac:dyDescent="0.25">
      <c r="A85" t="s">
        <v>36</v>
      </c>
      <c r="B85" t="str">
        <f t="shared" si="4"/>
        <v>Chemical Products</v>
      </c>
      <c r="C85">
        <v>-6</v>
      </c>
    </row>
    <row r="86" spans="1:3" x14ac:dyDescent="0.25">
      <c r="A86" t="s">
        <v>31</v>
      </c>
      <c r="B86" t="str">
        <f t="shared" si="4"/>
        <v>Electrical Equipment, Appliances &amp; Components</v>
      </c>
      <c r="C86">
        <v>-5</v>
      </c>
    </row>
    <row r="87" spans="1:3" x14ac:dyDescent="0.25">
      <c r="A87" t="s">
        <v>35</v>
      </c>
      <c r="B87" t="str">
        <f t="shared" si="4"/>
        <v>Transportation Equipment</v>
      </c>
      <c r="C87">
        <v>-4</v>
      </c>
    </row>
    <row r="88" spans="1:3" x14ac:dyDescent="0.25">
      <c r="A88" t="s">
        <v>40</v>
      </c>
      <c r="B88" t="str">
        <f t="shared" si="4"/>
        <v>Nonmetallic Mineral Products</v>
      </c>
      <c r="C88">
        <v>-3</v>
      </c>
    </row>
    <row r="89" spans="1:3" x14ac:dyDescent="0.25">
      <c r="A89" t="s">
        <v>27</v>
      </c>
      <c r="B89" t="str">
        <f t="shared" si="4"/>
        <v>Plastics &amp; Rubber Products</v>
      </c>
      <c r="C89">
        <v>-2</v>
      </c>
    </row>
    <row r="90" spans="1:3" x14ac:dyDescent="0.25">
      <c r="A90" t="s">
        <v>2</v>
      </c>
      <c r="B90" t="str">
        <f t="shared" si="4"/>
        <v>Miscellaneous Manufacturing</v>
      </c>
      <c r="C90">
        <v>-1</v>
      </c>
    </row>
    <row r="92" spans="1:3" x14ac:dyDescent="0.25">
      <c r="A92" s="187" t="s">
        <v>95</v>
      </c>
      <c r="B92" s="187"/>
      <c r="C92" s="187"/>
    </row>
    <row r="93" spans="1:3" x14ac:dyDescent="0.25">
      <c r="A93" t="s">
        <v>18</v>
      </c>
      <c r="B93" t="str">
        <f>TRIM(A93)</f>
        <v>Wood Products</v>
      </c>
      <c r="C93">
        <v>8</v>
      </c>
    </row>
    <row r="94" spans="1:3" x14ac:dyDescent="0.25">
      <c r="A94" t="s">
        <v>31</v>
      </c>
      <c r="B94" t="str">
        <f t="shared" ref="B94:B104" si="5">TRIM(A94)</f>
        <v>Electrical Equipment, Appliances &amp; Components</v>
      </c>
      <c r="C94">
        <v>7</v>
      </c>
    </row>
    <row r="95" spans="1:3" x14ac:dyDescent="0.25">
      <c r="A95" t="s">
        <v>41</v>
      </c>
      <c r="B95" t="str">
        <f t="shared" si="5"/>
        <v>Printing &amp; Related Support Activities</v>
      </c>
      <c r="C95">
        <v>6</v>
      </c>
    </row>
    <row r="96" spans="1:3" x14ac:dyDescent="0.25">
      <c r="A96" t="s">
        <v>32</v>
      </c>
      <c r="B96" t="str">
        <f t="shared" si="5"/>
        <v>Paper Products</v>
      </c>
      <c r="C96">
        <v>5</v>
      </c>
    </row>
    <row r="97" spans="1:3" x14ac:dyDescent="0.25">
      <c r="A97" t="s">
        <v>38</v>
      </c>
      <c r="B97" t="str">
        <f t="shared" si="5"/>
        <v>Petroleum &amp; Coal Products</v>
      </c>
      <c r="C97">
        <v>4</v>
      </c>
    </row>
    <row r="98" spans="1:3" x14ac:dyDescent="0.25">
      <c r="A98" t="s">
        <v>35</v>
      </c>
      <c r="B98" t="str">
        <f t="shared" si="5"/>
        <v>Transportation Equipment</v>
      </c>
      <c r="C98">
        <v>3</v>
      </c>
    </row>
    <row r="99" spans="1:3" x14ac:dyDescent="0.25">
      <c r="A99" t="s">
        <v>36</v>
      </c>
      <c r="B99" t="str">
        <f t="shared" si="5"/>
        <v>Chemical Products</v>
      </c>
      <c r="C99">
        <v>2</v>
      </c>
    </row>
    <row r="100" spans="1:3" x14ac:dyDescent="0.25">
      <c r="A100" t="s">
        <v>3</v>
      </c>
      <c r="B100" t="str">
        <f t="shared" si="5"/>
        <v>Food, Beverage &amp; Tobacco Products</v>
      </c>
      <c r="C100">
        <v>1</v>
      </c>
    </row>
    <row r="101" spans="1:3" x14ac:dyDescent="0.25">
      <c r="A101" t="s">
        <v>1</v>
      </c>
      <c r="B101" t="str">
        <f t="shared" si="5"/>
        <v>Textile Mills</v>
      </c>
      <c r="C101">
        <v>-4</v>
      </c>
    </row>
    <row r="102" spans="1:3" x14ac:dyDescent="0.25">
      <c r="A102" t="s">
        <v>26</v>
      </c>
      <c r="B102" t="str">
        <f t="shared" si="5"/>
        <v>Furniture &amp; Related Products</v>
      </c>
      <c r="C102">
        <v>-3</v>
      </c>
    </row>
    <row r="103" spans="1:3" x14ac:dyDescent="0.25">
      <c r="A103" t="s">
        <v>40</v>
      </c>
      <c r="B103" t="str">
        <f t="shared" si="5"/>
        <v>Nonmetallic Mineral Products</v>
      </c>
      <c r="C103">
        <v>-2</v>
      </c>
    </row>
    <row r="104" spans="1:3" x14ac:dyDescent="0.25">
      <c r="A104" t="s">
        <v>2</v>
      </c>
      <c r="B104" t="str">
        <f t="shared" si="5"/>
        <v>Miscellaneous Manufacturing</v>
      </c>
      <c r="C104">
        <v>-1</v>
      </c>
    </row>
  </sheetData>
  <mergeCells count="6">
    <mergeCell ref="A92:C92"/>
    <mergeCell ref="A1:C1"/>
    <mergeCell ref="A20:C20"/>
    <mergeCell ref="A39:C39"/>
    <mergeCell ref="A57:C57"/>
    <mergeCell ref="A74:C74"/>
  </mergeCells>
  <pageMargins left="0.7" right="0.7" top="0.75" bottom="0.75" header="0.3" footer="0.3"/>
  <pageSetup paperSize="9" orientation="portrait" horizontalDpi="0"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107"/>
  <sheetViews>
    <sheetView workbookViewId="0">
      <selection activeCell="B3" sqref="B3:B18"/>
    </sheetView>
  </sheetViews>
  <sheetFormatPr defaultRowHeight="15" x14ac:dyDescent="0.25"/>
  <cols>
    <col min="1" max="1" width="45" bestFit="1" customWidth="1"/>
    <col min="2" max="2" width="44.5703125" bestFit="1" customWidth="1"/>
  </cols>
  <sheetData>
    <row r="2" spans="1:11" x14ac:dyDescent="0.25">
      <c r="A2" s="180" t="s">
        <v>481</v>
      </c>
      <c r="B2" s="180"/>
      <c r="C2" s="180"/>
    </row>
    <row r="3" spans="1:11" x14ac:dyDescent="0.25">
      <c r="A3" s="9" t="s">
        <v>1</v>
      </c>
      <c r="B3" s="9" t="str">
        <f>TRIM(A3)</f>
        <v>Textile Mills</v>
      </c>
      <c r="C3" s="9">
        <v>16</v>
      </c>
      <c r="K3" t="s">
        <v>779</v>
      </c>
    </row>
    <row r="4" spans="1:11" x14ac:dyDescent="0.25">
      <c r="A4" s="9" t="s">
        <v>40</v>
      </c>
      <c r="B4" s="9" t="str">
        <f t="shared" ref="B4:B18" si="0">TRIM(A4)</f>
        <v>Nonmetallic Mineral Products</v>
      </c>
      <c r="C4" s="9">
        <v>15</v>
      </c>
      <c r="K4" t="s">
        <v>780</v>
      </c>
    </row>
    <row r="5" spans="1:11" x14ac:dyDescent="0.25">
      <c r="A5" s="9" t="s">
        <v>31</v>
      </c>
      <c r="B5" s="9" t="str">
        <f t="shared" si="0"/>
        <v>Electrical Equipment, Appliances &amp; Components</v>
      </c>
      <c r="C5" s="9">
        <v>14</v>
      </c>
      <c r="K5" t="s">
        <v>781</v>
      </c>
    </row>
    <row r="6" spans="1:11" x14ac:dyDescent="0.25">
      <c r="A6" s="9" t="s">
        <v>41</v>
      </c>
      <c r="B6" s="9" t="str">
        <f t="shared" si="0"/>
        <v>Printing &amp; Related Support Activities</v>
      </c>
      <c r="C6" s="9">
        <v>13</v>
      </c>
      <c r="K6" t="s">
        <v>782</v>
      </c>
    </row>
    <row r="7" spans="1:11" x14ac:dyDescent="0.25">
      <c r="A7" s="9" t="s">
        <v>37</v>
      </c>
      <c r="B7" s="9" t="str">
        <f t="shared" si="0"/>
        <v>Fabricated Metal Products</v>
      </c>
      <c r="C7" s="9">
        <v>12</v>
      </c>
      <c r="K7" t="s">
        <v>783</v>
      </c>
    </row>
    <row r="8" spans="1:11" x14ac:dyDescent="0.25">
      <c r="A8" s="9" t="s">
        <v>26</v>
      </c>
      <c r="B8" s="9" t="str">
        <f t="shared" si="0"/>
        <v>Furniture &amp; Related Products</v>
      </c>
      <c r="C8" s="9">
        <v>11</v>
      </c>
      <c r="K8" t="s">
        <v>784</v>
      </c>
    </row>
    <row r="9" spans="1:11" x14ac:dyDescent="0.25">
      <c r="A9" s="9" t="s">
        <v>28</v>
      </c>
      <c r="B9" s="9" t="str">
        <f t="shared" si="0"/>
        <v>Machinery</v>
      </c>
      <c r="C9" s="9">
        <v>10</v>
      </c>
      <c r="K9" t="s">
        <v>785</v>
      </c>
    </row>
    <row r="10" spans="1:11" x14ac:dyDescent="0.25">
      <c r="A10" s="9" t="s">
        <v>36</v>
      </c>
      <c r="B10" s="9" t="str">
        <f t="shared" si="0"/>
        <v>Chemical Products</v>
      </c>
      <c r="C10" s="9">
        <v>9</v>
      </c>
      <c r="K10" t="s">
        <v>786</v>
      </c>
    </row>
    <row r="11" spans="1:11" x14ac:dyDescent="0.25">
      <c r="A11" s="9" t="s">
        <v>30</v>
      </c>
      <c r="B11" s="9" t="str">
        <f t="shared" si="0"/>
        <v>Food, Beverage &amp; Tobacco Products</v>
      </c>
      <c r="C11" s="9">
        <v>8</v>
      </c>
      <c r="K11" t="s">
        <v>787</v>
      </c>
    </row>
    <row r="12" spans="1:11" x14ac:dyDescent="0.25">
      <c r="A12" s="9" t="s">
        <v>34</v>
      </c>
      <c r="B12" s="9" t="str">
        <f t="shared" si="0"/>
        <v>Computer &amp; Electronic Products</v>
      </c>
      <c r="C12" s="9">
        <v>7</v>
      </c>
      <c r="K12" t="s">
        <v>788</v>
      </c>
    </row>
    <row r="13" spans="1:11" x14ac:dyDescent="0.25">
      <c r="A13" s="9" t="s">
        <v>38</v>
      </c>
      <c r="B13" s="9" t="str">
        <f t="shared" si="0"/>
        <v>Petroleum &amp; Coal Products</v>
      </c>
      <c r="C13" s="9">
        <v>6</v>
      </c>
    </row>
    <row r="14" spans="1:11" x14ac:dyDescent="0.25">
      <c r="A14" s="9" t="s">
        <v>27</v>
      </c>
      <c r="B14" s="9" t="str">
        <f t="shared" si="0"/>
        <v>Plastics &amp; Rubber Products</v>
      </c>
      <c r="C14" s="9">
        <v>5</v>
      </c>
    </row>
    <row r="15" spans="1:11" x14ac:dyDescent="0.25">
      <c r="A15" s="9" t="s">
        <v>33</v>
      </c>
      <c r="B15" s="9" t="str">
        <f t="shared" si="0"/>
        <v>Miscellaneous Manufacturing</v>
      </c>
      <c r="C15" s="9">
        <v>4</v>
      </c>
    </row>
    <row r="16" spans="1:11" x14ac:dyDescent="0.25">
      <c r="A16" s="9" t="s">
        <v>35</v>
      </c>
      <c r="B16" s="9" t="str">
        <f t="shared" si="0"/>
        <v>Transportation Equipment</v>
      </c>
      <c r="C16" s="9">
        <v>3</v>
      </c>
    </row>
    <row r="17" spans="1:3" x14ac:dyDescent="0.25">
      <c r="A17" s="9" t="s">
        <v>32</v>
      </c>
      <c r="B17" s="9" t="str">
        <f t="shared" si="0"/>
        <v>Paper Products</v>
      </c>
      <c r="C17" s="9">
        <v>2</v>
      </c>
    </row>
    <row r="18" spans="1:3" x14ac:dyDescent="0.25">
      <c r="A18" s="9" t="s">
        <v>16</v>
      </c>
      <c r="B18" s="9" t="str">
        <f t="shared" si="0"/>
        <v>Primary Metals</v>
      </c>
      <c r="C18" s="9">
        <v>1</v>
      </c>
    </row>
    <row r="20" spans="1:3" x14ac:dyDescent="0.25">
      <c r="A20" s="180" t="s">
        <v>99</v>
      </c>
      <c r="B20" s="180"/>
      <c r="C20" s="180"/>
    </row>
    <row r="21" spans="1:3" x14ac:dyDescent="0.25">
      <c r="A21" s="9" t="s">
        <v>4</v>
      </c>
      <c r="B21" s="9" t="str">
        <f>TRIM(A21)</f>
        <v>Nonmetallic Mineral Products</v>
      </c>
      <c r="C21" s="9">
        <v>15</v>
      </c>
    </row>
    <row r="22" spans="1:3" x14ac:dyDescent="0.25">
      <c r="A22" s="9" t="s">
        <v>34</v>
      </c>
      <c r="B22" s="9" t="str">
        <f t="shared" ref="B22:B36" si="1">TRIM(A22)</f>
        <v>Computer &amp; Electronic Products</v>
      </c>
      <c r="C22" s="9">
        <v>14</v>
      </c>
    </row>
    <row r="23" spans="1:3" x14ac:dyDescent="0.25">
      <c r="A23" s="9" t="s">
        <v>37</v>
      </c>
      <c r="B23" s="9" t="str">
        <f t="shared" si="1"/>
        <v>Fabricated Metal Products</v>
      </c>
      <c r="C23" s="9">
        <v>13</v>
      </c>
    </row>
    <row r="24" spans="1:3" x14ac:dyDescent="0.25">
      <c r="A24" s="9" t="s">
        <v>31</v>
      </c>
      <c r="B24" s="9" t="str">
        <f t="shared" si="1"/>
        <v>Electrical Equipment, Appliances &amp; Components</v>
      </c>
      <c r="C24" s="9">
        <v>12</v>
      </c>
    </row>
    <row r="25" spans="1:3" x14ac:dyDescent="0.25">
      <c r="A25" s="9" t="s">
        <v>26</v>
      </c>
      <c r="B25" s="9" t="str">
        <f t="shared" si="1"/>
        <v>Furniture &amp; Related Products</v>
      </c>
      <c r="C25" s="9">
        <v>11</v>
      </c>
    </row>
    <row r="26" spans="1:3" x14ac:dyDescent="0.25">
      <c r="A26" s="9" t="s">
        <v>33</v>
      </c>
      <c r="B26" s="9" t="str">
        <f t="shared" si="1"/>
        <v>Miscellaneous Manufacturing</v>
      </c>
      <c r="C26" s="9">
        <v>10</v>
      </c>
    </row>
    <row r="27" spans="1:3" x14ac:dyDescent="0.25">
      <c r="A27" s="9" t="s">
        <v>39</v>
      </c>
      <c r="B27" s="9" t="str">
        <f t="shared" si="1"/>
        <v>Textile Mills</v>
      </c>
      <c r="C27" s="9">
        <v>9</v>
      </c>
    </row>
    <row r="28" spans="1:3" x14ac:dyDescent="0.25">
      <c r="A28" s="9" t="s">
        <v>41</v>
      </c>
      <c r="B28" s="9" t="str">
        <f t="shared" si="1"/>
        <v>Printing &amp; Related Support Activities</v>
      </c>
      <c r="C28" s="9">
        <v>8</v>
      </c>
    </row>
    <row r="29" spans="1:3" x14ac:dyDescent="0.25">
      <c r="A29" s="9" t="s">
        <v>36</v>
      </c>
      <c r="B29" s="9" t="str">
        <f t="shared" si="1"/>
        <v>Chemical Products</v>
      </c>
      <c r="C29" s="9">
        <v>7</v>
      </c>
    </row>
    <row r="30" spans="1:3" x14ac:dyDescent="0.25">
      <c r="A30" s="9" t="s">
        <v>28</v>
      </c>
      <c r="B30" s="9" t="str">
        <f t="shared" si="1"/>
        <v>Machinery</v>
      </c>
      <c r="C30" s="9">
        <v>6</v>
      </c>
    </row>
    <row r="31" spans="1:3" x14ac:dyDescent="0.25">
      <c r="A31" s="9" t="s">
        <v>35</v>
      </c>
      <c r="B31" s="9" t="str">
        <f t="shared" si="1"/>
        <v>Transportation Equipment</v>
      </c>
      <c r="C31" s="9">
        <v>5</v>
      </c>
    </row>
    <row r="32" spans="1:3" x14ac:dyDescent="0.25">
      <c r="A32" s="9" t="s">
        <v>30</v>
      </c>
      <c r="B32" s="9" t="str">
        <f t="shared" si="1"/>
        <v>Food, Beverage &amp; Tobacco Products</v>
      </c>
      <c r="C32" s="9">
        <v>4</v>
      </c>
    </row>
    <row r="33" spans="1:3" x14ac:dyDescent="0.25">
      <c r="A33" s="9" t="s">
        <v>38</v>
      </c>
      <c r="B33" s="9" t="str">
        <f t="shared" si="1"/>
        <v>Petroleum &amp; Coal Products</v>
      </c>
      <c r="C33" s="9">
        <v>3</v>
      </c>
    </row>
    <row r="34" spans="1:3" x14ac:dyDescent="0.25">
      <c r="A34" s="9" t="s">
        <v>27</v>
      </c>
      <c r="B34" s="9" t="str">
        <f t="shared" si="1"/>
        <v>Plastics &amp; Rubber Products</v>
      </c>
      <c r="C34" s="9">
        <v>2</v>
      </c>
    </row>
    <row r="35" spans="1:3" x14ac:dyDescent="0.25">
      <c r="A35" s="9" t="s">
        <v>16</v>
      </c>
      <c r="B35" s="9" t="str">
        <f t="shared" si="1"/>
        <v>Primary Metals</v>
      </c>
      <c r="C35" s="9">
        <v>1</v>
      </c>
    </row>
    <row r="36" spans="1:3" x14ac:dyDescent="0.25">
      <c r="A36" s="9" t="s">
        <v>17</v>
      </c>
      <c r="B36" s="9" t="str">
        <f t="shared" si="1"/>
        <v>Apparel, Leather &amp; Allied Products</v>
      </c>
      <c r="C36" s="9">
        <v>-1</v>
      </c>
    </row>
    <row r="38" spans="1:3" x14ac:dyDescent="0.25">
      <c r="A38" s="180" t="s">
        <v>91</v>
      </c>
      <c r="B38" s="180"/>
      <c r="C38" s="180"/>
    </row>
    <row r="39" spans="1:3" x14ac:dyDescent="0.25">
      <c r="A39" s="9" t="s">
        <v>1</v>
      </c>
      <c r="B39" s="9" t="str">
        <f>TRIM(A39)</f>
        <v>Textile Mills</v>
      </c>
      <c r="C39" s="9">
        <v>15</v>
      </c>
    </row>
    <row r="40" spans="1:3" x14ac:dyDescent="0.25">
      <c r="A40" s="9" t="s">
        <v>26</v>
      </c>
      <c r="B40" s="9" t="str">
        <f t="shared" ref="B40:B54" si="2">TRIM(A40)</f>
        <v>Furniture &amp; Related Products</v>
      </c>
      <c r="C40" s="9">
        <v>14</v>
      </c>
    </row>
    <row r="41" spans="1:3" x14ac:dyDescent="0.25">
      <c r="A41" s="9" t="s">
        <v>31</v>
      </c>
      <c r="B41" s="9" t="str">
        <f t="shared" si="2"/>
        <v>Electrical Equipment, Appliances &amp; Components</v>
      </c>
      <c r="C41" s="9">
        <v>13</v>
      </c>
    </row>
    <row r="42" spans="1:3" x14ac:dyDescent="0.25">
      <c r="A42" s="9" t="s">
        <v>40</v>
      </c>
      <c r="B42" s="9" t="str">
        <f t="shared" si="2"/>
        <v>Nonmetallic Mineral Products</v>
      </c>
      <c r="C42" s="9">
        <v>12</v>
      </c>
    </row>
    <row r="43" spans="1:3" x14ac:dyDescent="0.25">
      <c r="A43" s="9" t="s">
        <v>27</v>
      </c>
      <c r="B43" s="9" t="str">
        <f t="shared" si="2"/>
        <v>Plastics &amp; Rubber Products</v>
      </c>
      <c r="C43" s="9">
        <v>11</v>
      </c>
    </row>
    <row r="44" spans="1:3" x14ac:dyDescent="0.25">
      <c r="A44" s="9" t="s">
        <v>37</v>
      </c>
      <c r="B44" s="9" t="str">
        <f t="shared" si="2"/>
        <v>Fabricated Metal Products</v>
      </c>
      <c r="C44" s="9">
        <v>10</v>
      </c>
    </row>
    <row r="45" spans="1:3" x14ac:dyDescent="0.25">
      <c r="A45" s="9" t="s">
        <v>41</v>
      </c>
      <c r="B45" s="9" t="str">
        <f t="shared" si="2"/>
        <v>Printing &amp; Related Support Activities</v>
      </c>
      <c r="C45" s="9">
        <v>9</v>
      </c>
    </row>
    <row r="46" spans="1:3" x14ac:dyDescent="0.25">
      <c r="A46" s="9" t="s">
        <v>28</v>
      </c>
      <c r="B46" s="9" t="str">
        <f t="shared" si="2"/>
        <v>Machinery</v>
      </c>
      <c r="C46" s="9">
        <v>8</v>
      </c>
    </row>
    <row r="47" spans="1:3" x14ac:dyDescent="0.25">
      <c r="A47" s="9" t="s">
        <v>36</v>
      </c>
      <c r="B47" s="9" t="str">
        <f t="shared" si="2"/>
        <v>Chemical Products</v>
      </c>
      <c r="C47" s="9">
        <v>7</v>
      </c>
    </row>
    <row r="48" spans="1:3" x14ac:dyDescent="0.25">
      <c r="A48" s="9" t="s">
        <v>30</v>
      </c>
      <c r="B48" s="9" t="str">
        <f t="shared" si="2"/>
        <v>Food, Beverage &amp; Tobacco Products</v>
      </c>
      <c r="C48" s="9">
        <v>6</v>
      </c>
    </row>
    <row r="49" spans="1:3" x14ac:dyDescent="0.25">
      <c r="A49" s="9" t="s">
        <v>34</v>
      </c>
      <c r="B49" s="9" t="str">
        <f t="shared" si="2"/>
        <v>Computer &amp; Electronic Products</v>
      </c>
      <c r="C49" s="9">
        <v>5</v>
      </c>
    </row>
    <row r="50" spans="1:3" x14ac:dyDescent="0.25">
      <c r="A50" s="9" t="s">
        <v>33</v>
      </c>
      <c r="B50" s="9" t="str">
        <f t="shared" si="2"/>
        <v>Miscellaneous Manufacturing</v>
      </c>
      <c r="C50" s="9">
        <v>4</v>
      </c>
    </row>
    <row r="51" spans="1:3" x14ac:dyDescent="0.25">
      <c r="A51" s="9" t="s">
        <v>38</v>
      </c>
      <c r="B51" s="9" t="str">
        <f t="shared" si="2"/>
        <v>Petroleum &amp; Coal Products</v>
      </c>
      <c r="C51" s="9">
        <v>3</v>
      </c>
    </row>
    <row r="52" spans="1:3" x14ac:dyDescent="0.25">
      <c r="A52" s="9" t="s">
        <v>35</v>
      </c>
      <c r="B52" s="9" t="str">
        <f t="shared" si="2"/>
        <v>Transportation Equipment</v>
      </c>
      <c r="C52" s="9">
        <v>2</v>
      </c>
    </row>
    <row r="53" spans="1:3" x14ac:dyDescent="0.25">
      <c r="A53" s="9" t="s">
        <v>7</v>
      </c>
      <c r="B53" s="9" t="str">
        <f t="shared" si="2"/>
        <v>Paper Products</v>
      </c>
      <c r="C53" s="9">
        <v>1</v>
      </c>
    </row>
    <row r="54" spans="1:3" x14ac:dyDescent="0.25">
      <c r="A54" s="9" t="s">
        <v>17</v>
      </c>
      <c r="B54" s="9" t="str">
        <f t="shared" si="2"/>
        <v>Apparel, Leather &amp; Allied Products</v>
      </c>
      <c r="C54" s="9">
        <v>-1</v>
      </c>
    </row>
    <row r="56" spans="1:3" x14ac:dyDescent="0.25">
      <c r="A56" s="180" t="s">
        <v>92</v>
      </c>
      <c r="B56" s="180"/>
      <c r="C56" s="180"/>
    </row>
    <row r="57" spans="1:3" x14ac:dyDescent="0.25">
      <c r="A57" s="9" t="s">
        <v>1</v>
      </c>
      <c r="B57" s="9" t="str">
        <f>TRIM(A57)</f>
        <v>Textile Mills</v>
      </c>
      <c r="C57" s="9">
        <v>13</v>
      </c>
    </row>
    <row r="58" spans="1:3" x14ac:dyDescent="0.25">
      <c r="A58" s="9" t="s">
        <v>38</v>
      </c>
      <c r="B58" s="9" t="str">
        <f t="shared" ref="B58:B72" si="3">TRIM(A58)</f>
        <v>Petroleum &amp; Coal Products</v>
      </c>
      <c r="C58" s="9">
        <v>12</v>
      </c>
    </row>
    <row r="59" spans="1:3" x14ac:dyDescent="0.25">
      <c r="A59" s="9" t="s">
        <v>31</v>
      </c>
      <c r="B59" s="9" t="str">
        <f t="shared" si="3"/>
        <v>Electrical Equipment, Appliances &amp; Components</v>
      </c>
      <c r="C59" s="9">
        <v>11</v>
      </c>
    </row>
    <row r="60" spans="1:3" x14ac:dyDescent="0.25">
      <c r="A60" s="9" t="s">
        <v>30</v>
      </c>
      <c r="B60" s="9" t="str">
        <f t="shared" si="3"/>
        <v>Food, Beverage &amp; Tobacco Products</v>
      </c>
      <c r="C60" s="9">
        <v>10</v>
      </c>
    </row>
    <row r="61" spans="1:3" x14ac:dyDescent="0.25">
      <c r="A61" s="9" t="s">
        <v>36</v>
      </c>
      <c r="B61" s="9" t="str">
        <f t="shared" si="3"/>
        <v>Chemical Products</v>
      </c>
      <c r="C61" s="9">
        <v>9</v>
      </c>
    </row>
    <row r="62" spans="1:3" x14ac:dyDescent="0.25">
      <c r="A62" s="9" t="s">
        <v>26</v>
      </c>
      <c r="B62" s="9" t="str">
        <f t="shared" si="3"/>
        <v>Furniture &amp; Related Products</v>
      </c>
      <c r="C62" s="9">
        <v>8</v>
      </c>
    </row>
    <row r="63" spans="1:3" x14ac:dyDescent="0.25">
      <c r="A63" s="9" t="s">
        <v>33</v>
      </c>
      <c r="B63" s="9" t="str">
        <f t="shared" si="3"/>
        <v>Miscellaneous Manufacturing</v>
      </c>
      <c r="C63" s="9">
        <v>7</v>
      </c>
    </row>
    <row r="64" spans="1:3" x14ac:dyDescent="0.25">
      <c r="A64" s="9" t="s">
        <v>37</v>
      </c>
      <c r="B64" s="9" t="str">
        <f t="shared" si="3"/>
        <v>Fabricated Metal Products</v>
      </c>
      <c r="C64" s="9">
        <v>6</v>
      </c>
    </row>
    <row r="65" spans="1:3" x14ac:dyDescent="0.25">
      <c r="A65" s="9" t="s">
        <v>27</v>
      </c>
      <c r="B65" s="9" t="str">
        <f t="shared" si="3"/>
        <v>Plastics &amp; Rubber Products</v>
      </c>
      <c r="C65" s="9">
        <v>5</v>
      </c>
    </row>
    <row r="66" spans="1:3" x14ac:dyDescent="0.25">
      <c r="A66" s="9" t="s">
        <v>35</v>
      </c>
      <c r="B66" s="9" t="str">
        <f t="shared" si="3"/>
        <v>Transportation Equipment</v>
      </c>
      <c r="C66" s="9">
        <v>4</v>
      </c>
    </row>
    <row r="67" spans="1:3" x14ac:dyDescent="0.25">
      <c r="A67" s="9" t="s">
        <v>34</v>
      </c>
      <c r="B67" s="9" t="str">
        <f t="shared" si="3"/>
        <v>Computer &amp; Electronic Products</v>
      </c>
      <c r="C67" s="9">
        <v>3</v>
      </c>
    </row>
    <row r="68" spans="1:3" x14ac:dyDescent="0.25">
      <c r="A68" s="9" t="s">
        <v>28</v>
      </c>
      <c r="B68" s="9" t="str">
        <f t="shared" si="3"/>
        <v>Machinery</v>
      </c>
      <c r="C68" s="9">
        <v>2</v>
      </c>
    </row>
    <row r="69" spans="1:3" x14ac:dyDescent="0.25">
      <c r="A69" s="9" t="s">
        <v>7</v>
      </c>
      <c r="B69" s="9" t="str">
        <f t="shared" si="3"/>
        <v>Paper Products</v>
      </c>
      <c r="C69" s="9">
        <v>1</v>
      </c>
    </row>
    <row r="70" spans="1:3" x14ac:dyDescent="0.25">
      <c r="A70" s="9" t="s">
        <v>17</v>
      </c>
      <c r="B70" s="9" t="str">
        <f t="shared" si="3"/>
        <v>Apparel, Leather &amp; Allied Products</v>
      </c>
      <c r="C70" s="9">
        <v>-3</v>
      </c>
    </row>
    <row r="71" spans="1:3" x14ac:dyDescent="0.25">
      <c r="A71" s="9" t="s">
        <v>41</v>
      </c>
      <c r="B71" s="9" t="str">
        <f t="shared" si="3"/>
        <v>Printing &amp; Related Support Activities</v>
      </c>
      <c r="C71" s="9">
        <v>-2</v>
      </c>
    </row>
    <row r="72" spans="1:3" x14ac:dyDescent="0.25">
      <c r="A72" s="9" t="s">
        <v>4</v>
      </c>
      <c r="B72" s="9" t="str">
        <f t="shared" si="3"/>
        <v>Nonmetallic Mineral Products</v>
      </c>
      <c r="C72" s="9">
        <v>-1</v>
      </c>
    </row>
    <row r="74" spans="1:3" x14ac:dyDescent="0.25">
      <c r="A74" s="180" t="s">
        <v>94</v>
      </c>
      <c r="B74" s="180"/>
      <c r="C74" s="180"/>
    </row>
    <row r="75" spans="1:3" x14ac:dyDescent="0.25">
      <c r="A75" s="9" t="s">
        <v>8</v>
      </c>
      <c r="B75" s="9" t="str">
        <f>TRIM(A75)</f>
        <v>Printing &amp; Related Support Activities</v>
      </c>
      <c r="C75" s="9">
        <v>-17</v>
      </c>
    </row>
    <row r="76" spans="1:3" x14ac:dyDescent="0.25">
      <c r="A76" s="9" t="s">
        <v>49</v>
      </c>
      <c r="B76" s="9" t="str">
        <f t="shared" ref="B76:B91" si="4">TRIM(A76)</f>
        <v>Apparel, Leather &amp; Allied Products</v>
      </c>
      <c r="C76" s="9">
        <v>-16</v>
      </c>
    </row>
    <row r="77" spans="1:3" x14ac:dyDescent="0.25">
      <c r="A77" s="9" t="s">
        <v>37</v>
      </c>
      <c r="B77" s="9" t="str">
        <f t="shared" si="4"/>
        <v>Fabricated Metal Products</v>
      </c>
      <c r="C77" s="9">
        <v>-15</v>
      </c>
    </row>
    <row r="78" spans="1:3" x14ac:dyDescent="0.25">
      <c r="A78" s="9" t="s">
        <v>28</v>
      </c>
      <c r="B78" s="9" t="str">
        <f t="shared" si="4"/>
        <v>Machinery</v>
      </c>
      <c r="C78" s="9">
        <v>-14</v>
      </c>
    </row>
    <row r="79" spans="1:3" x14ac:dyDescent="0.25">
      <c r="A79" s="9" t="s">
        <v>38</v>
      </c>
      <c r="B79" s="9" t="str">
        <f t="shared" si="4"/>
        <v>Petroleum &amp; Coal Products</v>
      </c>
      <c r="C79" s="9">
        <v>-13</v>
      </c>
    </row>
    <row r="80" spans="1:3" x14ac:dyDescent="0.25">
      <c r="A80" s="9" t="s">
        <v>27</v>
      </c>
      <c r="B80" s="9" t="str">
        <f t="shared" si="4"/>
        <v>Plastics &amp; Rubber Products</v>
      </c>
      <c r="C80" s="9">
        <v>-12</v>
      </c>
    </row>
    <row r="81" spans="1:3" x14ac:dyDescent="0.25">
      <c r="A81" s="9" t="s">
        <v>39</v>
      </c>
      <c r="B81" s="9" t="str">
        <f t="shared" si="4"/>
        <v>Textile Mills</v>
      </c>
      <c r="C81" s="9">
        <v>-11</v>
      </c>
    </row>
    <row r="82" spans="1:3" x14ac:dyDescent="0.25">
      <c r="A82" s="9" t="s">
        <v>31</v>
      </c>
      <c r="B82" s="9" t="str">
        <f t="shared" si="4"/>
        <v>Electrical Equipment, Appliances &amp; Components</v>
      </c>
      <c r="C82" s="9">
        <v>-10</v>
      </c>
    </row>
    <row r="83" spans="1:3" x14ac:dyDescent="0.25">
      <c r="A83" s="9" t="s">
        <v>32</v>
      </c>
      <c r="B83" s="9" t="str">
        <f t="shared" si="4"/>
        <v>Paper Products</v>
      </c>
      <c r="C83" s="9">
        <v>-9</v>
      </c>
    </row>
    <row r="84" spans="1:3" x14ac:dyDescent="0.25">
      <c r="A84" s="9" t="s">
        <v>40</v>
      </c>
      <c r="B84" s="9" t="str">
        <f t="shared" si="4"/>
        <v>Nonmetallic Mineral Products</v>
      </c>
      <c r="C84" s="9">
        <v>-8</v>
      </c>
    </row>
    <row r="85" spans="1:3" x14ac:dyDescent="0.25">
      <c r="A85" s="9" t="s">
        <v>30</v>
      </c>
      <c r="B85" s="9" t="str">
        <f t="shared" si="4"/>
        <v>Food, Beverage &amp; Tobacco Products</v>
      </c>
      <c r="C85" s="9">
        <v>-7</v>
      </c>
    </row>
    <row r="86" spans="1:3" x14ac:dyDescent="0.25">
      <c r="A86" s="9" t="s">
        <v>34</v>
      </c>
      <c r="B86" s="9" t="str">
        <f t="shared" si="4"/>
        <v>Computer &amp; Electronic Products</v>
      </c>
      <c r="C86" s="9">
        <v>-6</v>
      </c>
    </row>
    <row r="87" spans="1:3" x14ac:dyDescent="0.25">
      <c r="A87" s="9" t="s">
        <v>26</v>
      </c>
      <c r="B87" s="9" t="str">
        <f t="shared" si="4"/>
        <v>Furniture &amp; Related Products</v>
      </c>
      <c r="C87" s="9">
        <v>-5</v>
      </c>
    </row>
    <row r="88" spans="1:3" x14ac:dyDescent="0.25">
      <c r="A88" s="9" t="s">
        <v>29</v>
      </c>
      <c r="B88" s="9" t="str">
        <f t="shared" si="4"/>
        <v>Primary Metals</v>
      </c>
      <c r="C88" s="9">
        <v>-4</v>
      </c>
    </row>
    <row r="89" spans="1:3" x14ac:dyDescent="0.25">
      <c r="A89" s="9" t="s">
        <v>35</v>
      </c>
      <c r="B89" s="9" t="str">
        <f t="shared" si="4"/>
        <v>Transportation Equipment</v>
      </c>
      <c r="C89" s="9">
        <v>-3</v>
      </c>
    </row>
    <row r="90" spans="1:3" x14ac:dyDescent="0.25">
      <c r="A90" s="9" t="s">
        <v>36</v>
      </c>
      <c r="B90" s="9" t="str">
        <f t="shared" si="4"/>
        <v>Chemical Products</v>
      </c>
      <c r="C90" s="9">
        <v>-2</v>
      </c>
    </row>
    <row r="91" spans="1:3" x14ac:dyDescent="0.25">
      <c r="A91" s="9" t="s">
        <v>2</v>
      </c>
      <c r="B91" s="9" t="str">
        <f t="shared" si="4"/>
        <v>Miscellaneous Manufacturing</v>
      </c>
      <c r="C91" s="9">
        <v>-1</v>
      </c>
    </row>
    <row r="93" spans="1:3" x14ac:dyDescent="0.25">
      <c r="A93" s="180" t="s">
        <v>95</v>
      </c>
      <c r="B93" s="180"/>
      <c r="C93" s="180"/>
    </row>
    <row r="94" spans="1:3" x14ac:dyDescent="0.25">
      <c r="A94" s="9" t="s">
        <v>17</v>
      </c>
      <c r="B94" s="9" t="str">
        <f>TRIM(A94)</f>
        <v>Apparel, Leather &amp; Allied Products</v>
      </c>
      <c r="C94" s="9">
        <v>8</v>
      </c>
    </row>
    <row r="95" spans="1:3" x14ac:dyDescent="0.25">
      <c r="A95" s="9" t="s">
        <v>41</v>
      </c>
      <c r="B95" s="9" t="str">
        <f t="shared" ref="B95:B107" si="5">TRIM(A95)</f>
        <v>Printing &amp; Related Support Activities</v>
      </c>
      <c r="C95" s="9">
        <v>7</v>
      </c>
    </row>
    <row r="96" spans="1:3" x14ac:dyDescent="0.25">
      <c r="A96" s="9" t="s">
        <v>39</v>
      </c>
      <c r="B96" s="9" t="str">
        <f t="shared" si="5"/>
        <v>Textile Mills</v>
      </c>
      <c r="C96" s="9">
        <v>6</v>
      </c>
    </row>
    <row r="97" spans="1:3" x14ac:dyDescent="0.25">
      <c r="A97" s="9" t="s">
        <v>40</v>
      </c>
      <c r="B97" s="9" t="str">
        <f t="shared" si="5"/>
        <v>Nonmetallic Mineral Products</v>
      </c>
      <c r="C97" s="9">
        <v>5</v>
      </c>
    </row>
    <row r="98" spans="1:3" x14ac:dyDescent="0.25">
      <c r="A98" s="9" t="s">
        <v>31</v>
      </c>
      <c r="B98" s="9" t="str">
        <f t="shared" si="5"/>
        <v>Electrical Equipment, Appliances &amp; Components</v>
      </c>
      <c r="C98" s="9">
        <v>4</v>
      </c>
    </row>
    <row r="99" spans="1:3" x14ac:dyDescent="0.25">
      <c r="A99" s="9" t="s">
        <v>37</v>
      </c>
      <c r="B99" s="9" t="str">
        <f t="shared" si="5"/>
        <v>Fabricated Metal Products</v>
      </c>
      <c r="C99" s="9">
        <v>3</v>
      </c>
    </row>
    <row r="100" spans="1:3" x14ac:dyDescent="0.25">
      <c r="A100" s="9" t="s">
        <v>36</v>
      </c>
      <c r="B100" s="9" t="str">
        <f t="shared" si="5"/>
        <v>Chemical Products</v>
      </c>
      <c r="C100" s="9">
        <v>2</v>
      </c>
    </row>
    <row r="101" spans="1:3" x14ac:dyDescent="0.25">
      <c r="A101" s="9" t="s">
        <v>28</v>
      </c>
      <c r="B101" s="9" t="str">
        <f t="shared" si="5"/>
        <v>Machinery</v>
      </c>
      <c r="C101" s="9">
        <v>1</v>
      </c>
    </row>
    <row r="102" spans="1:3" x14ac:dyDescent="0.25">
      <c r="A102" s="9" t="s">
        <v>15</v>
      </c>
      <c r="B102" s="9" t="str">
        <f t="shared" si="5"/>
        <v>Plastics &amp; Rubber Products</v>
      </c>
      <c r="C102" s="9">
        <v>-6</v>
      </c>
    </row>
    <row r="103" spans="1:3" x14ac:dyDescent="0.25">
      <c r="A103" s="9" t="s">
        <v>38</v>
      </c>
      <c r="B103" s="9" t="str">
        <f t="shared" si="5"/>
        <v>Petroleum &amp; Coal Products</v>
      </c>
      <c r="C103" s="9">
        <v>-5</v>
      </c>
    </row>
    <row r="104" spans="1:3" x14ac:dyDescent="0.25">
      <c r="A104" s="9" t="s">
        <v>32</v>
      </c>
      <c r="B104" s="9" t="str">
        <f t="shared" si="5"/>
        <v>Paper Products</v>
      </c>
      <c r="C104" s="9">
        <v>-4</v>
      </c>
    </row>
    <row r="105" spans="1:3" x14ac:dyDescent="0.25">
      <c r="A105" s="9" t="s">
        <v>33</v>
      </c>
      <c r="B105" s="9" t="str">
        <f t="shared" si="5"/>
        <v>Miscellaneous Manufacturing</v>
      </c>
      <c r="C105" s="9">
        <v>-3</v>
      </c>
    </row>
    <row r="106" spans="1:3" x14ac:dyDescent="0.25">
      <c r="A106" s="9" t="s">
        <v>35</v>
      </c>
      <c r="B106" s="9" t="str">
        <f t="shared" si="5"/>
        <v>Transportation Equipment</v>
      </c>
      <c r="C106" s="9">
        <v>-2</v>
      </c>
    </row>
    <row r="107" spans="1:3" x14ac:dyDescent="0.25">
      <c r="A107" s="9" t="s">
        <v>5</v>
      </c>
      <c r="B107" s="9" t="str">
        <f t="shared" si="5"/>
        <v>Computer &amp; Electronic Products</v>
      </c>
      <c r="C107" s="9">
        <v>-1</v>
      </c>
    </row>
  </sheetData>
  <mergeCells count="6">
    <mergeCell ref="A93:C93"/>
    <mergeCell ref="A2:C2"/>
    <mergeCell ref="A20:C20"/>
    <mergeCell ref="A38:C38"/>
    <mergeCell ref="A56:C56"/>
    <mergeCell ref="A74:C74"/>
  </mergeCells>
  <pageMargins left="0.7" right="0.7" top="0.75" bottom="0.75" header="0.3" footer="0.3"/>
  <pageSetup paperSize="9"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03"/>
  <sheetViews>
    <sheetView workbookViewId="0">
      <selection activeCell="B2" sqref="B2:B18"/>
    </sheetView>
  </sheetViews>
  <sheetFormatPr defaultRowHeight="15" x14ac:dyDescent="0.25"/>
  <cols>
    <col min="1" max="1" width="45" bestFit="1" customWidth="1"/>
    <col min="2" max="2" width="44.5703125" bestFit="1" customWidth="1"/>
  </cols>
  <sheetData>
    <row r="1" spans="1:11" x14ac:dyDescent="0.25">
      <c r="A1" s="187" t="s">
        <v>481</v>
      </c>
      <c r="B1" s="187"/>
      <c r="C1" s="187"/>
    </row>
    <row r="2" spans="1:11" x14ac:dyDescent="0.25">
      <c r="A2" t="s">
        <v>1</v>
      </c>
      <c r="B2" t="str">
        <f>TRIM(A2)</f>
        <v>Textile Mills</v>
      </c>
      <c r="C2">
        <v>17</v>
      </c>
      <c r="K2" t="s">
        <v>654</v>
      </c>
    </row>
    <row r="3" spans="1:11" x14ac:dyDescent="0.25">
      <c r="A3" t="s">
        <v>45</v>
      </c>
      <c r="B3" t="str">
        <f t="shared" ref="B3:B18" si="0">TRIM(A3)</f>
        <v>Wood Products</v>
      </c>
      <c r="C3">
        <v>16</v>
      </c>
      <c r="K3" t="s">
        <v>655</v>
      </c>
    </row>
    <row r="4" spans="1:11" x14ac:dyDescent="0.25">
      <c r="A4" t="s">
        <v>40</v>
      </c>
      <c r="B4" t="str">
        <f t="shared" si="0"/>
        <v>Nonmetallic Mineral Products</v>
      </c>
      <c r="C4">
        <v>15</v>
      </c>
      <c r="K4" t="s">
        <v>656</v>
      </c>
    </row>
    <row r="5" spans="1:11" x14ac:dyDescent="0.25">
      <c r="A5" t="s">
        <v>41</v>
      </c>
      <c r="B5" t="str">
        <f t="shared" si="0"/>
        <v>Printing &amp; Related Support Activities</v>
      </c>
      <c r="C5">
        <v>14</v>
      </c>
      <c r="K5" t="s">
        <v>657</v>
      </c>
    </row>
    <row r="6" spans="1:11" x14ac:dyDescent="0.25">
      <c r="A6" t="s">
        <v>31</v>
      </c>
      <c r="B6" t="str">
        <f t="shared" si="0"/>
        <v>Electrical Equipment, Appliances &amp; Components</v>
      </c>
      <c r="C6">
        <v>13</v>
      </c>
      <c r="K6" t="s">
        <v>658</v>
      </c>
    </row>
    <row r="7" spans="1:11" x14ac:dyDescent="0.25">
      <c r="A7" t="s">
        <v>37</v>
      </c>
      <c r="B7" t="str">
        <f t="shared" si="0"/>
        <v>Fabricated Metal Products</v>
      </c>
      <c r="C7">
        <v>12</v>
      </c>
      <c r="K7" t="s">
        <v>659</v>
      </c>
    </row>
    <row r="8" spans="1:11" x14ac:dyDescent="0.25">
      <c r="A8" t="s">
        <v>34</v>
      </c>
      <c r="B8" t="str">
        <f t="shared" si="0"/>
        <v>Computer &amp; Electronic Products</v>
      </c>
      <c r="C8">
        <v>11</v>
      </c>
      <c r="K8" t="s">
        <v>660</v>
      </c>
    </row>
    <row r="9" spans="1:11" x14ac:dyDescent="0.25">
      <c r="A9" t="s">
        <v>30</v>
      </c>
      <c r="B9" t="str">
        <f t="shared" si="0"/>
        <v>Food, Beverage &amp; Tobacco Products</v>
      </c>
      <c r="C9">
        <v>10</v>
      </c>
      <c r="K9" t="s">
        <v>661</v>
      </c>
    </row>
    <row r="10" spans="1:11" x14ac:dyDescent="0.25">
      <c r="A10" t="s">
        <v>32</v>
      </c>
      <c r="B10" t="str">
        <f t="shared" si="0"/>
        <v>Paper Products</v>
      </c>
      <c r="C10">
        <v>9</v>
      </c>
      <c r="K10" t="s">
        <v>662</v>
      </c>
    </row>
    <row r="11" spans="1:11" x14ac:dyDescent="0.25">
      <c r="A11" t="s">
        <v>35</v>
      </c>
      <c r="B11" t="str">
        <f t="shared" si="0"/>
        <v>Transportation Equipment</v>
      </c>
      <c r="C11">
        <v>8</v>
      </c>
      <c r="K11" t="s">
        <v>663</v>
      </c>
    </row>
    <row r="12" spans="1:11" x14ac:dyDescent="0.25">
      <c r="A12" t="s">
        <v>26</v>
      </c>
      <c r="B12" t="str">
        <f t="shared" si="0"/>
        <v>Furniture &amp; Related Products</v>
      </c>
      <c r="C12">
        <v>7</v>
      </c>
    </row>
    <row r="13" spans="1:11" x14ac:dyDescent="0.25">
      <c r="A13" t="s">
        <v>28</v>
      </c>
      <c r="B13" t="str">
        <f t="shared" si="0"/>
        <v>Machinery</v>
      </c>
      <c r="C13">
        <v>6</v>
      </c>
    </row>
    <row r="14" spans="1:11" x14ac:dyDescent="0.25">
      <c r="A14" t="s">
        <v>29</v>
      </c>
      <c r="B14" t="str">
        <f t="shared" si="0"/>
        <v>Primary Metals</v>
      </c>
      <c r="C14">
        <v>5</v>
      </c>
    </row>
    <row r="15" spans="1:11" x14ac:dyDescent="0.25">
      <c r="A15" t="s">
        <v>33</v>
      </c>
      <c r="B15" t="str">
        <f t="shared" si="0"/>
        <v>Miscellaneous Manufacturing</v>
      </c>
      <c r="C15">
        <v>4</v>
      </c>
    </row>
    <row r="16" spans="1:11" x14ac:dyDescent="0.25">
      <c r="A16" t="s">
        <v>36</v>
      </c>
      <c r="B16" t="str">
        <f t="shared" si="0"/>
        <v>Chemical Products</v>
      </c>
      <c r="C16">
        <v>3</v>
      </c>
    </row>
    <row r="17" spans="1:3" x14ac:dyDescent="0.25">
      <c r="A17" t="s">
        <v>38</v>
      </c>
      <c r="B17" t="str">
        <f t="shared" si="0"/>
        <v>Petroleum &amp; Coal Products</v>
      </c>
      <c r="C17">
        <v>2</v>
      </c>
    </row>
    <row r="18" spans="1:3" x14ac:dyDescent="0.25">
      <c r="A18" t="s">
        <v>27</v>
      </c>
      <c r="B18" t="str">
        <f t="shared" si="0"/>
        <v>Plastics &amp; Rubber Products</v>
      </c>
      <c r="C18">
        <v>1</v>
      </c>
    </row>
    <row r="20" spans="1:3" x14ac:dyDescent="0.25">
      <c r="A20" s="187" t="s">
        <v>99</v>
      </c>
      <c r="B20" s="187"/>
      <c r="C20" s="187"/>
    </row>
    <row r="21" spans="1:3" x14ac:dyDescent="0.25">
      <c r="A21" t="s">
        <v>1</v>
      </c>
      <c r="B21" t="str">
        <f>TRIM(A21)</f>
        <v>Textile Mills</v>
      </c>
      <c r="C21">
        <v>16</v>
      </c>
    </row>
    <row r="22" spans="1:3" x14ac:dyDescent="0.25">
      <c r="A22" t="s">
        <v>26</v>
      </c>
      <c r="B22" t="str">
        <f t="shared" ref="B22:B37" si="1">TRIM(A22)</f>
        <v>Furniture &amp; Related Products</v>
      </c>
      <c r="C22">
        <v>15</v>
      </c>
    </row>
    <row r="23" spans="1:3" x14ac:dyDescent="0.25">
      <c r="A23" t="s">
        <v>45</v>
      </c>
      <c r="B23" t="str">
        <f t="shared" si="1"/>
        <v>Wood Products</v>
      </c>
      <c r="C23">
        <v>14</v>
      </c>
    </row>
    <row r="24" spans="1:3" x14ac:dyDescent="0.25">
      <c r="A24" t="s">
        <v>41</v>
      </c>
      <c r="B24" t="str">
        <f t="shared" si="1"/>
        <v>Printing &amp; Related Support Activities</v>
      </c>
      <c r="C24">
        <v>13</v>
      </c>
    </row>
    <row r="25" spans="1:3" x14ac:dyDescent="0.25">
      <c r="A25" t="s">
        <v>35</v>
      </c>
      <c r="B25" t="str">
        <f t="shared" si="1"/>
        <v>Transportation Equipment</v>
      </c>
      <c r="C25">
        <v>12</v>
      </c>
    </row>
    <row r="26" spans="1:3" x14ac:dyDescent="0.25">
      <c r="A26" t="s">
        <v>40</v>
      </c>
      <c r="B26" t="str">
        <f t="shared" si="1"/>
        <v>Nonmetallic Mineral Products</v>
      </c>
      <c r="C26">
        <v>11</v>
      </c>
    </row>
    <row r="27" spans="1:3" x14ac:dyDescent="0.25">
      <c r="A27" t="s">
        <v>27</v>
      </c>
      <c r="B27" t="str">
        <f t="shared" si="1"/>
        <v>Plastics &amp; Rubber Products</v>
      </c>
      <c r="C27">
        <v>10</v>
      </c>
    </row>
    <row r="28" spans="1:3" x14ac:dyDescent="0.25">
      <c r="A28" t="s">
        <v>34</v>
      </c>
      <c r="B28" t="str">
        <f t="shared" si="1"/>
        <v>Computer &amp; Electronic Products</v>
      </c>
      <c r="C28">
        <v>9</v>
      </c>
    </row>
    <row r="29" spans="1:3" x14ac:dyDescent="0.25">
      <c r="A29" t="s">
        <v>37</v>
      </c>
      <c r="B29" t="str">
        <f t="shared" si="1"/>
        <v>Fabricated Metal Products</v>
      </c>
      <c r="C29">
        <v>8</v>
      </c>
    </row>
    <row r="30" spans="1:3" x14ac:dyDescent="0.25">
      <c r="A30" t="s">
        <v>30</v>
      </c>
      <c r="B30" t="str">
        <f t="shared" si="1"/>
        <v>Food, Beverage &amp; Tobacco Products</v>
      </c>
      <c r="C30">
        <v>7</v>
      </c>
    </row>
    <row r="31" spans="1:3" x14ac:dyDescent="0.25">
      <c r="A31" t="s">
        <v>36</v>
      </c>
      <c r="B31" t="str">
        <f t="shared" si="1"/>
        <v>Chemical Products</v>
      </c>
      <c r="C31">
        <v>6</v>
      </c>
    </row>
    <row r="32" spans="1:3" x14ac:dyDescent="0.25">
      <c r="A32" t="s">
        <v>31</v>
      </c>
      <c r="B32" t="str">
        <f t="shared" si="1"/>
        <v>Electrical Equipment, Appliances &amp; Components</v>
      </c>
      <c r="C32">
        <v>5</v>
      </c>
    </row>
    <row r="33" spans="1:3" x14ac:dyDescent="0.25">
      <c r="A33" t="s">
        <v>28</v>
      </c>
      <c r="B33" t="str">
        <f t="shared" si="1"/>
        <v>Machinery</v>
      </c>
      <c r="C33">
        <v>4</v>
      </c>
    </row>
    <row r="34" spans="1:3" x14ac:dyDescent="0.25">
      <c r="A34" t="s">
        <v>29</v>
      </c>
      <c r="B34" t="str">
        <f t="shared" si="1"/>
        <v>Primary Metals</v>
      </c>
      <c r="C34">
        <v>3</v>
      </c>
    </row>
    <row r="35" spans="1:3" x14ac:dyDescent="0.25">
      <c r="A35" t="s">
        <v>33</v>
      </c>
      <c r="B35" t="str">
        <f t="shared" si="1"/>
        <v>Miscellaneous Manufacturing</v>
      </c>
      <c r="C35">
        <v>2</v>
      </c>
    </row>
    <row r="36" spans="1:3" x14ac:dyDescent="0.25">
      <c r="A36" t="s">
        <v>32</v>
      </c>
      <c r="B36" t="str">
        <f t="shared" si="1"/>
        <v>Paper Products</v>
      </c>
      <c r="C36">
        <v>1</v>
      </c>
    </row>
    <row r="37" spans="1:3" x14ac:dyDescent="0.25">
      <c r="A37" t="s">
        <v>17</v>
      </c>
      <c r="B37" t="str">
        <f t="shared" si="1"/>
        <v>Apparel, Leather &amp; Allied Products</v>
      </c>
      <c r="C37">
        <v>-1</v>
      </c>
    </row>
    <row r="39" spans="1:3" x14ac:dyDescent="0.25">
      <c r="A39" s="187" t="s">
        <v>91</v>
      </c>
      <c r="B39" s="187"/>
      <c r="C39" s="187"/>
    </row>
    <row r="40" spans="1:3" x14ac:dyDescent="0.25">
      <c r="A40" t="s">
        <v>1</v>
      </c>
      <c r="B40" t="str">
        <f>TRIM(A40)</f>
        <v>Textile Mills</v>
      </c>
      <c r="C40">
        <v>16</v>
      </c>
    </row>
    <row r="41" spans="1:3" x14ac:dyDescent="0.25">
      <c r="A41" t="s">
        <v>26</v>
      </c>
      <c r="B41" t="str">
        <f t="shared" ref="B41:B56" si="2">TRIM(A41)</f>
        <v>Furniture &amp; Related Products</v>
      </c>
      <c r="C41">
        <v>15</v>
      </c>
    </row>
    <row r="42" spans="1:3" x14ac:dyDescent="0.25">
      <c r="A42" t="s">
        <v>40</v>
      </c>
      <c r="B42" t="str">
        <f t="shared" si="2"/>
        <v>Nonmetallic Mineral Products</v>
      </c>
      <c r="C42">
        <v>14</v>
      </c>
    </row>
    <row r="43" spans="1:3" x14ac:dyDescent="0.25">
      <c r="A43" t="s">
        <v>41</v>
      </c>
      <c r="B43" t="str">
        <f t="shared" si="2"/>
        <v>Printing &amp; Related Support Activities</v>
      </c>
      <c r="C43">
        <v>13</v>
      </c>
    </row>
    <row r="44" spans="1:3" x14ac:dyDescent="0.25">
      <c r="A44" t="s">
        <v>45</v>
      </c>
      <c r="B44" t="str">
        <f t="shared" si="2"/>
        <v>Wood Products</v>
      </c>
      <c r="C44">
        <v>12</v>
      </c>
    </row>
    <row r="45" spans="1:3" x14ac:dyDescent="0.25">
      <c r="A45" t="s">
        <v>36</v>
      </c>
      <c r="B45" t="str">
        <f t="shared" si="2"/>
        <v>Chemical Products</v>
      </c>
      <c r="C45">
        <v>11</v>
      </c>
    </row>
    <row r="46" spans="1:3" x14ac:dyDescent="0.25">
      <c r="A46" t="s">
        <v>31</v>
      </c>
      <c r="B46" t="str">
        <f t="shared" si="2"/>
        <v>Electrical Equipment, Appliances &amp; Components</v>
      </c>
      <c r="C46">
        <v>10</v>
      </c>
    </row>
    <row r="47" spans="1:3" x14ac:dyDescent="0.25">
      <c r="A47" t="s">
        <v>37</v>
      </c>
      <c r="B47" t="str">
        <f t="shared" si="2"/>
        <v>Fabricated Metal Products</v>
      </c>
      <c r="C47">
        <v>9</v>
      </c>
    </row>
    <row r="48" spans="1:3" x14ac:dyDescent="0.25">
      <c r="A48" t="s">
        <v>30</v>
      </c>
      <c r="B48" t="str">
        <f t="shared" si="2"/>
        <v>Food, Beverage &amp; Tobacco Products</v>
      </c>
      <c r="C48">
        <v>8</v>
      </c>
    </row>
    <row r="49" spans="1:3" x14ac:dyDescent="0.25">
      <c r="A49" t="s">
        <v>29</v>
      </c>
      <c r="B49" t="str">
        <f t="shared" si="2"/>
        <v>Primary Metals</v>
      </c>
      <c r="C49">
        <v>7</v>
      </c>
    </row>
    <row r="50" spans="1:3" x14ac:dyDescent="0.25">
      <c r="A50" t="s">
        <v>35</v>
      </c>
      <c r="B50" t="str">
        <f t="shared" si="2"/>
        <v>Transportation Equipment</v>
      </c>
      <c r="C50">
        <v>6</v>
      </c>
    </row>
    <row r="51" spans="1:3" x14ac:dyDescent="0.25">
      <c r="A51" t="s">
        <v>34</v>
      </c>
      <c r="B51" t="str">
        <f t="shared" si="2"/>
        <v>Computer &amp; Electronic Products</v>
      </c>
      <c r="C51">
        <v>5</v>
      </c>
    </row>
    <row r="52" spans="1:3" x14ac:dyDescent="0.25">
      <c r="A52" t="s">
        <v>38</v>
      </c>
      <c r="B52" t="str">
        <f t="shared" si="2"/>
        <v>Petroleum &amp; Coal Products</v>
      </c>
      <c r="C52">
        <v>4</v>
      </c>
    </row>
    <row r="53" spans="1:3" x14ac:dyDescent="0.25">
      <c r="A53" t="s">
        <v>33</v>
      </c>
      <c r="B53" t="str">
        <f t="shared" si="2"/>
        <v>Miscellaneous Manufacturing</v>
      </c>
      <c r="C53">
        <v>3</v>
      </c>
    </row>
    <row r="54" spans="1:3" x14ac:dyDescent="0.25">
      <c r="A54" t="s">
        <v>28</v>
      </c>
      <c r="B54" t="str">
        <f t="shared" si="2"/>
        <v>Machinery</v>
      </c>
      <c r="C54">
        <v>2</v>
      </c>
    </row>
    <row r="55" spans="1:3" x14ac:dyDescent="0.25">
      <c r="A55" t="s">
        <v>7</v>
      </c>
      <c r="B55" t="str">
        <f t="shared" si="2"/>
        <v>Paper Products</v>
      </c>
      <c r="C55">
        <v>1</v>
      </c>
    </row>
    <row r="56" spans="1:3" x14ac:dyDescent="0.25">
      <c r="A56" t="s">
        <v>17</v>
      </c>
      <c r="B56" t="str">
        <f t="shared" si="2"/>
        <v>Apparel, Leather &amp; Allied Products</v>
      </c>
      <c r="C56">
        <v>-1</v>
      </c>
    </row>
    <row r="58" spans="1:3" x14ac:dyDescent="0.25">
      <c r="A58" s="187" t="s">
        <v>92</v>
      </c>
      <c r="B58" s="187"/>
      <c r="C58" s="187"/>
    </row>
    <row r="59" spans="1:3" x14ac:dyDescent="0.25">
      <c r="A59" t="s">
        <v>1</v>
      </c>
      <c r="B59" t="str">
        <f>TRIM(A59)</f>
        <v>Textile Mills</v>
      </c>
      <c r="C59">
        <v>13</v>
      </c>
    </row>
    <row r="60" spans="1:3" x14ac:dyDescent="0.25">
      <c r="A60" t="s">
        <v>32</v>
      </c>
      <c r="B60" t="str">
        <f t="shared" ref="B60:B71" si="3">TRIM(A60)</f>
        <v>Paper Products</v>
      </c>
      <c r="C60">
        <v>12</v>
      </c>
    </row>
    <row r="61" spans="1:3" x14ac:dyDescent="0.25">
      <c r="A61" t="s">
        <v>34</v>
      </c>
      <c r="B61" t="str">
        <f t="shared" si="3"/>
        <v>Computer &amp; Electronic Products</v>
      </c>
      <c r="C61">
        <v>11</v>
      </c>
    </row>
    <row r="62" spans="1:3" x14ac:dyDescent="0.25">
      <c r="A62" t="s">
        <v>35</v>
      </c>
      <c r="B62" t="str">
        <f t="shared" si="3"/>
        <v>Transportation Equipment</v>
      </c>
      <c r="C62">
        <v>10</v>
      </c>
    </row>
    <row r="63" spans="1:3" x14ac:dyDescent="0.25">
      <c r="A63" t="s">
        <v>38</v>
      </c>
      <c r="B63" t="str">
        <f t="shared" si="3"/>
        <v>Petroleum &amp; Coal Products</v>
      </c>
      <c r="C63">
        <v>9</v>
      </c>
    </row>
    <row r="64" spans="1:3" x14ac:dyDescent="0.25">
      <c r="A64" t="s">
        <v>29</v>
      </c>
      <c r="B64" t="str">
        <f t="shared" si="3"/>
        <v>Primary Metals</v>
      </c>
      <c r="C64">
        <v>8</v>
      </c>
    </row>
    <row r="65" spans="1:3" x14ac:dyDescent="0.25">
      <c r="A65" t="s">
        <v>28</v>
      </c>
      <c r="B65" t="str">
        <f t="shared" si="3"/>
        <v>Machinery</v>
      </c>
      <c r="C65">
        <v>7</v>
      </c>
    </row>
    <row r="66" spans="1:3" x14ac:dyDescent="0.25">
      <c r="A66" t="s">
        <v>30</v>
      </c>
      <c r="B66" t="str">
        <f t="shared" si="3"/>
        <v>Food, Beverage &amp; Tobacco Products</v>
      </c>
      <c r="C66">
        <v>6</v>
      </c>
    </row>
    <row r="67" spans="1:3" x14ac:dyDescent="0.25">
      <c r="A67" t="s">
        <v>27</v>
      </c>
      <c r="B67" t="str">
        <f t="shared" si="3"/>
        <v>Plastics &amp; Rubber Products</v>
      </c>
      <c r="C67">
        <v>5</v>
      </c>
    </row>
    <row r="68" spans="1:3" x14ac:dyDescent="0.25">
      <c r="A68" t="s">
        <v>37</v>
      </c>
      <c r="B68" t="str">
        <f t="shared" si="3"/>
        <v>Fabricated Metal Products</v>
      </c>
      <c r="C68">
        <v>4</v>
      </c>
    </row>
    <row r="69" spans="1:3" x14ac:dyDescent="0.25">
      <c r="A69" t="s">
        <v>40</v>
      </c>
      <c r="B69" t="str">
        <f t="shared" si="3"/>
        <v>Nonmetallic Mineral Products</v>
      </c>
      <c r="C69">
        <v>3</v>
      </c>
    </row>
    <row r="70" spans="1:3" x14ac:dyDescent="0.25">
      <c r="A70" t="s">
        <v>33</v>
      </c>
      <c r="B70" t="str">
        <f t="shared" si="3"/>
        <v>Miscellaneous Manufacturing</v>
      </c>
      <c r="C70">
        <v>2</v>
      </c>
    </row>
    <row r="71" spans="1:3" x14ac:dyDescent="0.25">
      <c r="A71" t="s">
        <v>10</v>
      </c>
      <c r="B71" t="str">
        <f t="shared" si="3"/>
        <v>Chemical Products</v>
      </c>
      <c r="C71">
        <v>1</v>
      </c>
    </row>
    <row r="73" spans="1:3" x14ac:dyDescent="0.25">
      <c r="A73" s="187" t="s">
        <v>94</v>
      </c>
      <c r="B73" s="187"/>
      <c r="C73" s="187"/>
    </row>
    <row r="74" spans="1:3" x14ac:dyDescent="0.25">
      <c r="A74" t="s">
        <v>18</v>
      </c>
      <c r="B74" t="str">
        <f>TRIM(A74)</f>
        <v>Wood Products</v>
      </c>
      <c r="C74">
        <v>-15</v>
      </c>
    </row>
    <row r="75" spans="1:3" x14ac:dyDescent="0.25">
      <c r="A75" t="s">
        <v>39</v>
      </c>
      <c r="B75" t="str">
        <f t="shared" ref="B75:B88" si="4">TRIM(A75)</f>
        <v>Textile Mills</v>
      </c>
      <c r="C75">
        <v>-14</v>
      </c>
    </row>
    <row r="76" spans="1:3" x14ac:dyDescent="0.25">
      <c r="A76" t="s">
        <v>34</v>
      </c>
      <c r="B76" t="str">
        <f t="shared" si="4"/>
        <v>Computer &amp; Electronic Products</v>
      </c>
      <c r="C76">
        <v>-13</v>
      </c>
    </row>
    <row r="77" spans="1:3" x14ac:dyDescent="0.25">
      <c r="A77" t="s">
        <v>37</v>
      </c>
      <c r="B77" t="str">
        <f t="shared" si="4"/>
        <v>Fabricated Metal Products</v>
      </c>
      <c r="C77">
        <v>-12</v>
      </c>
    </row>
    <row r="78" spans="1:3" x14ac:dyDescent="0.25">
      <c r="A78" t="s">
        <v>28</v>
      </c>
      <c r="B78" t="str">
        <f t="shared" si="4"/>
        <v>Machinery</v>
      </c>
      <c r="C78">
        <v>-11</v>
      </c>
    </row>
    <row r="79" spans="1:3" x14ac:dyDescent="0.25">
      <c r="A79" t="s">
        <v>49</v>
      </c>
      <c r="B79" t="str">
        <f t="shared" si="4"/>
        <v>Apparel, Leather &amp; Allied Products</v>
      </c>
      <c r="C79">
        <v>-10</v>
      </c>
    </row>
    <row r="80" spans="1:3" x14ac:dyDescent="0.25">
      <c r="A80" t="s">
        <v>32</v>
      </c>
      <c r="B80" t="str">
        <f t="shared" si="4"/>
        <v>Paper Products</v>
      </c>
      <c r="C80">
        <v>-9</v>
      </c>
    </row>
    <row r="81" spans="1:3" x14ac:dyDescent="0.25">
      <c r="A81" t="s">
        <v>38</v>
      </c>
      <c r="B81" t="str">
        <f t="shared" si="4"/>
        <v>Petroleum &amp; Coal Products</v>
      </c>
      <c r="C81">
        <v>-8</v>
      </c>
    </row>
    <row r="82" spans="1:3" x14ac:dyDescent="0.25">
      <c r="A82" t="s">
        <v>35</v>
      </c>
      <c r="B82" t="str">
        <f t="shared" si="4"/>
        <v>Transportation Equipment</v>
      </c>
      <c r="C82">
        <v>-7</v>
      </c>
    </row>
    <row r="83" spans="1:3" x14ac:dyDescent="0.25">
      <c r="A83" t="s">
        <v>30</v>
      </c>
      <c r="B83" t="str">
        <f t="shared" si="4"/>
        <v>Food, Beverage &amp; Tobacco Products</v>
      </c>
      <c r="C83">
        <v>-6</v>
      </c>
    </row>
    <row r="84" spans="1:3" x14ac:dyDescent="0.25">
      <c r="A84" t="s">
        <v>33</v>
      </c>
      <c r="B84" t="str">
        <f t="shared" si="4"/>
        <v>Miscellaneous Manufacturing</v>
      </c>
      <c r="C84">
        <v>-5</v>
      </c>
    </row>
    <row r="85" spans="1:3" x14ac:dyDescent="0.25">
      <c r="A85" t="s">
        <v>31</v>
      </c>
      <c r="B85" t="str">
        <f t="shared" si="4"/>
        <v>Electrical Equipment, Appliances &amp; Components</v>
      </c>
      <c r="C85">
        <v>-4</v>
      </c>
    </row>
    <row r="86" spans="1:3" x14ac:dyDescent="0.25">
      <c r="A86" t="s">
        <v>40</v>
      </c>
      <c r="B86" t="str">
        <f t="shared" si="4"/>
        <v>Nonmetallic Mineral Products</v>
      </c>
      <c r="C86">
        <v>-3</v>
      </c>
    </row>
    <row r="87" spans="1:3" x14ac:dyDescent="0.25">
      <c r="A87" t="s">
        <v>36</v>
      </c>
      <c r="B87" t="str">
        <f t="shared" si="4"/>
        <v>Chemical Products</v>
      </c>
      <c r="C87">
        <v>-2</v>
      </c>
    </row>
    <row r="88" spans="1:3" x14ac:dyDescent="0.25">
      <c r="A88" t="s">
        <v>16</v>
      </c>
      <c r="B88" t="str">
        <f t="shared" si="4"/>
        <v>Primary Metals</v>
      </c>
      <c r="C88">
        <v>-1</v>
      </c>
    </row>
    <row r="90" spans="1:3" x14ac:dyDescent="0.25">
      <c r="A90" s="187" t="s">
        <v>95</v>
      </c>
      <c r="B90" s="187"/>
      <c r="C90" s="187"/>
    </row>
    <row r="91" spans="1:3" x14ac:dyDescent="0.25">
      <c r="A91" t="s">
        <v>17</v>
      </c>
      <c r="B91" t="str">
        <f>TRIM(A91)</f>
        <v>Apparel, Leather &amp; Allied Products</v>
      </c>
      <c r="C91">
        <v>10</v>
      </c>
    </row>
    <row r="92" spans="1:3" x14ac:dyDescent="0.25">
      <c r="A92" t="s">
        <v>41</v>
      </c>
      <c r="B92" t="str">
        <f t="shared" ref="B92:B103" si="5">TRIM(A92)</f>
        <v>Printing &amp; Related Support Activities</v>
      </c>
      <c r="C92">
        <v>9</v>
      </c>
    </row>
    <row r="93" spans="1:3" x14ac:dyDescent="0.25">
      <c r="A93" t="s">
        <v>45</v>
      </c>
      <c r="B93" t="str">
        <f t="shared" si="5"/>
        <v>Wood Products</v>
      </c>
      <c r="C93">
        <v>8</v>
      </c>
    </row>
    <row r="94" spans="1:3" x14ac:dyDescent="0.25">
      <c r="A94" t="s">
        <v>31</v>
      </c>
      <c r="B94" t="str">
        <f t="shared" si="5"/>
        <v>Electrical Equipment, Appliances &amp; Components</v>
      </c>
      <c r="C94">
        <v>7</v>
      </c>
    </row>
    <row r="95" spans="1:3" x14ac:dyDescent="0.25">
      <c r="A95" t="s">
        <v>40</v>
      </c>
      <c r="B95" t="str">
        <f t="shared" si="5"/>
        <v>Nonmetallic Mineral Products</v>
      </c>
      <c r="C95">
        <v>6</v>
      </c>
    </row>
    <row r="96" spans="1:3" x14ac:dyDescent="0.25">
      <c r="A96" t="s">
        <v>30</v>
      </c>
      <c r="B96" t="str">
        <f t="shared" si="5"/>
        <v>Food, Beverage &amp; Tobacco Products</v>
      </c>
      <c r="C96">
        <v>5</v>
      </c>
    </row>
    <row r="97" spans="1:3" x14ac:dyDescent="0.25">
      <c r="A97" t="s">
        <v>32</v>
      </c>
      <c r="B97" t="str">
        <f t="shared" si="5"/>
        <v>Paper Products</v>
      </c>
      <c r="C97">
        <v>4</v>
      </c>
    </row>
    <row r="98" spans="1:3" x14ac:dyDescent="0.25">
      <c r="A98" t="s">
        <v>33</v>
      </c>
      <c r="B98" t="str">
        <f t="shared" si="5"/>
        <v>Miscellaneous Manufacturing</v>
      </c>
      <c r="C98">
        <v>3</v>
      </c>
    </row>
    <row r="99" spans="1:3" x14ac:dyDescent="0.25">
      <c r="A99" t="s">
        <v>29</v>
      </c>
      <c r="B99" t="str">
        <f t="shared" si="5"/>
        <v>Primary Metals</v>
      </c>
      <c r="C99">
        <v>2</v>
      </c>
    </row>
    <row r="100" spans="1:3" x14ac:dyDescent="0.25">
      <c r="A100" t="s">
        <v>11</v>
      </c>
      <c r="B100" t="str">
        <f t="shared" si="5"/>
        <v>Machinery</v>
      </c>
      <c r="C100">
        <v>1</v>
      </c>
    </row>
    <row r="101" spans="1:3" x14ac:dyDescent="0.25">
      <c r="A101" t="s">
        <v>14</v>
      </c>
      <c r="B101" t="str">
        <f t="shared" si="5"/>
        <v>Transportation Equipment</v>
      </c>
      <c r="C101">
        <v>-3</v>
      </c>
    </row>
    <row r="102" spans="1:3" x14ac:dyDescent="0.25">
      <c r="A102" t="s">
        <v>36</v>
      </c>
      <c r="B102" t="str">
        <f t="shared" si="5"/>
        <v>Chemical Products</v>
      </c>
      <c r="C102">
        <v>-2</v>
      </c>
    </row>
    <row r="103" spans="1:3" x14ac:dyDescent="0.25">
      <c r="A103" t="s">
        <v>5</v>
      </c>
      <c r="B103" t="str">
        <f t="shared" si="5"/>
        <v>Computer &amp; Electronic Products</v>
      </c>
      <c r="C103">
        <v>-1</v>
      </c>
    </row>
  </sheetData>
  <mergeCells count="6">
    <mergeCell ref="A90:C90"/>
    <mergeCell ref="A1:C1"/>
    <mergeCell ref="A20:C20"/>
    <mergeCell ref="A39:C39"/>
    <mergeCell ref="A58:C58"/>
    <mergeCell ref="A73:C73"/>
  </mergeCells>
  <pageMargins left="0.7" right="0.7" top="0.75" bottom="0.75" header="0.3" footer="0.3"/>
  <pageSetup paperSize="9"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08"/>
  <sheetViews>
    <sheetView workbookViewId="0">
      <selection activeCell="A116" sqref="A116"/>
    </sheetView>
  </sheetViews>
  <sheetFormatPr defaultRowHeight="15" x14ac:dyDescent="0.25"/>
  <cols>
    <col min="1" max="1" width="45" bestFit="1" customWidth="1"/>
    <col min="2" max="2" width="44.5703125" bestFit="1" customWidth="1"/>
  </cols>
  <sheetData>
    <row r="1" spans="1:10" x14ac:dyDescent="0.25">
      <c r="A1" s="187" t="s">
        <v>481</v>
      </c>
      <c r="B1" s="187"/>
      <c r="C1" s="187"/>
    </row>
    <row r="2" spans="1:10" x14ac:dyDescent="0.25">
      <c r="A2" t="s">
        <v>1</v>
      </c>
      <c r="B2" t="str">
        <f>TRIM(A2)</f>
        <v>Textile Mills</v>
      </c>
      <c r="C2">
        <v>17</v>
      </c>
      <c r="J2" t="s">
        <v>664</v>
      </c>
    </row>
    <row r="3" spans="1:10" x14ac:dyDescent="0.25">
      <c r="A3" t="s">
        <v>31</v>
      </c>
      <c r="B3" t="str">
        <f t="shared" ref="B3:B19" si="0">TRIM(A3)</f>
        <v>Electrical Equipment, Appliances &amp; Components</v>
      </c>
      <c r="C3">
        <v>16</v>
      </c>
      <c r="J3" t="s">
        <v>665</v>
      </c>
    </row>
    <row r="4" spans="1:10" x14ac:dyDescent="0.25">
      <c r="A4" t="s">
        <v>49</v>
      </c>
      <c r="B4" t="str">
        <f t="shared" si="0"/>
        <v>Apparel, Leather &amp; Allied Products</v>
      </c>
      <c r="C4">
        <v>15</v>
      </c>
      <c r="J4" t="s">
        <v>666</v>
      </c>
    </row>
    <row r="5" spans="1:10" x14ac:dyDescent="0.25">
      <c r="A5" t="s">
        <v>34</v>
      </c>
      <c r="B5" t="str">
        <f t="shared" si="0"/>
        <v>Computer &amp; Electronic Products</v>
      </c>
      <c r="C5">
        <v>14</v>
      </c>
      <c r="J5" t="s">
        <v>667</v>
      </c>
    </row>
    <row r="6" spans="1:10" x14ac:dyDescent="0.25">
      <c r="A6" t="s">
        <v>38</v>
      </c>
      <c r="B6" t="str">
        <f t="shared" si="0"/>
        <v>Petroleum &amp; Coal Products</v>
      </c>
      <c r="C6">
        <v>13</v>
      </c>
      <c r="J6" t="s">
        <v>668</v>
      </c>
    </row>
    <row r="7" spans="1:10" x14ac:dyDescent="0.25">
      <c r="A7" t="s">
        <v>32</v>
      </c>
      <c r="B7" t="str">
        <f t="shared" si="0"/>
        <v>Paper Products</v>
      </c>
      <c r="C7">
        <v>12</v>
      </c>
      <c r="J7" t="s">
        <v>669</v>
      </c>
    </row>
    <row r="8" spans="1:10" x14ac:dyDescent="0.25">
      <c r="A8" t="s">
        <v>41</v>
      </c>
      <c r="B8" t="str">
        <f t="shared" si="0"/>
        <v>Printing &amp; Related Support Activities</v>
      </c>
      <c r="C8">
        <v>11</v>
      </c>
      <c r="J8" t="s">
        <v>670</v>
      </c>
    </row>
    <row r="9" spans="1:10" x14ac:dyDescent="0.25">
      <c r="A9" t="s">
        <v>40</v>
      </c>
      <c r="B9" t="str">
        <f t="shared" si="0"/>
        <v>Nonmetallic Mineral Products</v>
      </c>
      <c r="C9">
        <v>10</v>
      </c>
      <c r="J9" t="s">
        <v>671</v>
      </c>
    </row>
    <row r="10" spans="1:10" x14ac:dyDescent="0.25">
      <c r="A10" t="s">
        <v>28</v>
      </c>
      <c r="B10" t="str">
        <f t="shared" si="0"/>
        <v>Machinery</v>
      </c>
      <c r="C10">
        <v>9</v>
      </c>
      <c r="J10" t="s">
        <v>672</v>
      </c>
    </row>
    <row r="11" spans="1:10" x14ac:dyDescent="0.25">
      <c r="A11" t="s">
        <v>27</v>
      </c>
      <c r="B11" t="str">
        <f t="shared" si="0"/>
        <v>Plastics &amp; Rubber Products</v>
      </c>
      <c r="C11">
        <v>8</v>
      </c>
      <c r="J11" t="s">
        <v>673</v>
      </c>
    </row>
    <row r="12" spans="1:10" x14ac:dyDescent="0.25">
      <c r="A12" t="s">
        <v>33</v>
      </c>
      <c r="B12" t="str">
        <f t="shared" si="0"/>
        <v>Miscellaneous Manufacturing</v>
      </c>
      <c r="C12">
        <v>7</v>
      </c>
    </row>
    <row r="13" spans="1:10" x14ac:dyDescent="0.25">
      <c r="A13" t="s">
        <v>37</v>
      </c>
      <c r="B13" t="str">
        <f t="shared" si="0"/>
        <v>Fabricated Metal Products</v>
      </c>
      <c r="C13">
        <v>6</v>
      </c>
    </row>
    <row r="14" spans="1:10" x14ac:dyDescent="0.25">
      <c r="A14" t="s">
        <v>30</v>
      </c>
      <c r="B14" t="str">
        <f t="shared" si="0"/>
        <v>Food, Beverage &amp; Tobacco Products</v>
      </c>
      <c r="C14">
        <v>5</v>
      </c>
    </row>
    <row r="15" spans="1:10" x14ac:dyDescent="0.25">
      <c r="A15" t="s">
        <v>26</v>
      </c>
      <c r="B15" t="str">
        <f t="shared" si="0"/>
        <v>Furniture &amp; Related Products</v>
      </c>
      <c r="C15">
        <v>4</v>
      </c>
    </row>
    <row r="16" spans="1:10" x14ac:dyDescent="0.25">
      <c r="A16" t="s">
        <v>36</v>
      </c>
      <c r="B16" t="str">
        <f t="shared" si="0"/>
        <v>Chemical Products</v>
      </c>
      <c r="C16">
        <v>3</v>
      </c>
    </row>
    <row r="17" spans="1:3" x14ac:dyDescent="0.25">
      <c r="A17" t="s">
        <v>45</v>
      </c>
      <c r="B17" t="str">
        <f t="shared" si="0"/>
        <v>Wood Products</v>
      </c>
      <c r="C17">
        <v>2</v>
      </c>
    </row>
    <row r="18" spans="1:3" x14ac:dyDescent="0.25">
      <c r="A18" t="s">
        <v>14</v>
      </c>
      <c r="B18" t="str">
        <f t="shared" si="0"/>
        <v>Transportation Equipment</v>
      </c>
      <c r="C18">
        <v>1</v>
      </c>
    </row>
    <row r="19" spans="1:3" x14ac:dyDescent="0.25">
      <c r="A19" t="s">
        <v>16</v>
      </c>
      <c r="B19" t="str">
        <f t="shared" si="0"/>
        <v>Primary Metals</v>
      </c>
      <c r="C19">
        <v>-1</v>
      </c>
    </row>
    <row r="21" spans="1:3" x14ac:dyDescent="0.25">
      <c r="A21" s="187" t="s">
        <v>99</v>
      </c>
      <c r="B21" s="187"/>
      <c r="C21" s="187"/>
    </row>
    <row r="22" spans="1:3" x14ac:dyDescent="0.25">
      <c r="A22" t="s">
        <v>8</v>
      </c>
      <c r="B22" t="str">
        <f>TRIM(A22)</f>
        <v>Printing &amp; Related Support Activities</v>
      </c>
      <c r="C22">
        <v>16</v>
      </c>
    </row>
    <row r="23" spans="1:3" x14ac:dyDescent="0.25">
      <c r="A23" t="s">
        <v>49</v>
      </c>
      <c r="B23" t="str">
        <f t="shared" ref="B23:B37" si="1">TRIM(A23)</f>
        <v>Apparel, Leather &amp; Allied Products</v>
      </c>
      <c r="C23">
        <v>15</v>
      </c>
    </row>
    <row r="24" spans="1:3" x14ac:dyDescent="0.25">
      <c r="A24" t="s">
        <v>27</v>
      </c>
      <c r="B24" t="str">
        <f t="shared" si="1"/>
        <v>Plastics &amp; Rubber Products</v>
      </c>
      <c r="C24">
        <v>14</v>
      </c>
    </row>
    <row r="25" spans="1:3" x14ac:dyDescent="0.25">
      <c r="A25" t="s">
        <v>31</v>
      </c>
      <c r="B25" t="str">
        <f t="shared" si="1"/>
        <v>Electrical Equipment, Appliances &amp; Components</v>
      </c>
      <c r="C25">
        <v>13</v>
      </c>
    </row>
    <row r="26" spans="1:3" x14ac:dyDescent="0.25">
      <c r="A26" t="s">
        <v>34</v>
      </c>
      <c r="B26" t="str">
        <f t="shared" si="1"/>
        <v>Computer &amp; Electronic Products</v>
      </c>
      <c r="C26">
        <v>12</v>
      </c>
    </row>
    <row r="27" spans="1:3" x14ac:dyDescent="0.25">
      <c r="A27" t="s">
        <v>39</v>
      </c>
      <c r="B27" t="str">
        <f t="shared" si="1"/>
        <v>Textile Mills</v>
      </c>
      <c r="C27">
        <v>11</v>
      </c>
    </row>
    <row r="28" spans="1:3" x14ac:dyDescent="0.25">
      <c r="A28" t="s">
        <v>28</v>
      </c>
      <c r="B28" t="str">
        <f t="shared" si="1"/>
        <v>Machinery</v>
      </c>
      <c r="C28">
        <v>10</v>
      </c>
    </row>
    <row r="29" spans="1:3" x14ac:dyDescent="0.25">
      <c r="A29" t="s">
        <v>26</v>
      </c>
      <c r="B29" t="str">
        <f t="shared" si="1"/>
        <v>Furniture &amp; Related Products</v>
      </c>
      <c r="C29">
        <v>9</v>
      </c>
    </row>
    <row r="30" spans="1:3" x14ac:dyDescent="0.25">
      <c r="A30" t="s">
        <v>38</v>
      </c>
      <c r="B30" t="str">
        <f t="shared" si="1"/>
        <v>Petroleum &amp; Coal Products</v>
      </c>
      <c r="C30">
        <v>8</v>
      </c>
    </row>
    <row r="31" spans="1:3" x14ac:dyDescent="0.25">
      <c r="A31" t="s">
        <v>36</v>
      </c>
      <c r="B31" t="str">
        <f t="shared" si="1"/>
        <v>Chemical Products</v>
      </c>
      <c r="C31">
        <v>7</v>
      </c>
    </row>
    <row r="32" spans="1:3" x14ac:dyDescent="0.25">
      <c r="A32" t="s">
        <v>32</v>
      </c>
      <c r="B32" t="str">
        <f t="shared" si="1"/>
        <v>Paper Products</v>
      </c>
      <c r="C32">
        <v>6</v>
      </c>
    </row>
    <row r="33" spans="1:3" x14ac:dyDescent="0.25">
      <c r="A33" t="s">
        <v>37</v>
      </c>
      <c r="B33" t="str">
        <f t="shared" si="1"/>
        <v>Fabricated Metal Products</v>
      </c>
      <c r="C33">
        <v>5</v>
      </c>
    </row>
    <row r="34" spans="1:3" x14ac:dyDescent="0.25">
      <c r="A34" t="s">
        <v>29</v>
      </c>
      <c r="B34" t="str">
        <f t="shared" si="1"/>
        <v>Primary Metals</v>
      </c>
      <c r="C34">
        <v>4</v>
      </c>
    </row>
    <row r="35" spans="1:3" x14ac:dyDescent="0.25">
      <c r="A35" t="s">
        <v>35</v>
      </c>
      <c r="B35" t="str">
        <f t="shared" si="1"/>
        <v>Transportation Equipment</v>
      </c>
      <c r="C35">
        <v>3</v>
      </c>
    </row>
    <row r="36" spans="1:3" x14ac:dyDescent="0.25">
      <c r="A36" t="s">
        <v>33</v>
      </c>
      <c r="B36" t="str">
        <f t="shared" si="1"/>
        <v>Miscellaneous Manufacturing</v>
      </c>
      <c r="C36">
        <v>2</v>
      </c>
    </row>
    <row r="37" spans="1:3" x14ac:dyDescent="0.25">
      <c r="A37" t="s">
        <v>3</v>
      </c>
      <c r="B37" t="str">
        <f t="shared" si="1"/>
        <v>Food, Beverage &amp; Tobacco Products</v>
      </c>
      <c r="C37">
        <v>1</v>
      </c>
    </row>
    <row r="39" spans="1:3" x14ac:dyDescent="0.25">
      <c r="A39" s="187" t="s">
        <v>91</v>
      </c>
      <c r="B39" s="187"/>
      <c r="C39" s="187"/>
    </row>
    <row r="40" spans="1:3" x14ac:dyDescent="0.25">
      <c r="A40" t="s">
        <v>13</v>
      </c>
      <c r="B40" t="str">
        <f>TRIM(A40)</f>
        <v>Electrical Equipment, Appliances &amp; Components</v>
      </c>
      <c r="C40">
        <v>15</v>
      </c>
    </row>
    <row r="41" spans="1:3" x14ac:dyDescent="0.25">
      <c r="A41" t="s">
        <v>49</v>
      </c>
      <c r="B41" t="str">
        <f t="shared" ref="B41:B55" si="2">TRIM(A41)</f>
        <v>Apparel, Leather &amp; Allied Products</v>
      </c>
      <c r="C41">
        <v>14</v>
      </c>
    </row>
    <row r="42" spans="1:3" x14ac:dyDescent="0.25">
      <c r="A42" t="s">
        <v>45</v>
      </c>
      <c r="B42" t="str">
        <f t="shared" si="2"/>
        <v>Wood Products</v>
      </c>
      <c r="C42">
        <v>13</v>
      </c>
    </row>
    <row r="43" spans="1:3" x14ac:dyDescent="0.25">
      <c r="A43" t="s">
        <v>39</v>
      </c>
      <c r="B43" t="str">
        <f t="shared" si="2"/>
        <v>Textile Mills</v>
      </c>
      <c r="C43">
        <v>12</v>
      </c>
    </row>
    <row r="44" spans="1:3" x14ac:dyDescent="0.25">
      <c r="A44" t="s">
        <v>38</v>
      </c>
      <c r="B44" t="str">
        <f t="shared" si="2"/>
        <v>Petroleum &amp; Coal Products</v>
      </c>
      <c r="C44">
        <v>11</v>
      </c>
    </row>
    <row r="45" spans="1:3" x14ac:dyDescent="0.25">
      <c r="A45" t="s">
        <v>34</v>
      </c>
      <c r="B45" t="str">
        <f t="shared" si="2"/>
        <v>Computer &amp; Electronic Products</v>
      </c>
      <c r="C45">
        <v>10</v>
      </c>
    </row>
    <row r="46" spans="1:3" x14ac:dyDescent="0.25">
      <c r="A46" t="s">
        <v>26</v>
      </c>
      <c r="B46" t="str">
        <f t="shared" si="2"/>
        <v>Furniture &amp; Related Products</v>
      </c>
      <c r="C46">
        <v>9</v>
      </c>
    </row>
    <row r="47" spans="1:3" x14ac:dyDescent="0.25">
      <c r="A47" t="s">
        <v>40</v>
      </c>
      <c r="B47" t="str">
        <f t="shared" si="2"/>
        <v>Nonmetallic Mineral Products</v>
      </c>
      <c r="C47">
        <v>8</v>
      </c>
    </row>
    <row r="48" spans="1:3" x14ac:dyDescent="0.25">
      <c r="A48" t="s">
        <v>36</v>
      </c>
      <c r="B48" t="str">
        <f t="shared" si="2"/>
        <v>Chemical Products</v>
      </c>
      <c r="C48">
        <v>7</v>
      </c>
    </row>
    <row r="49" spans="1:3" x14ac:dyDescent="0.25">
      <c r="A49" t="s">
        <v>37</v>
      </c>
      <c r="B49" t="str">
        <f t="shared" si="2"/>
        <v>Fabricated Metal Products</v>
      </c>
      <c r="C49">
        <v>6</v>
      </c>
    </row>
    <row r="50" spans="1:3" x14ac:dyDescent="0.25">
      <c r="A50" t="s">
        <v>28</v>
      </c>
      <c r="B50" t="str">
        <f t="shared" si="2"/>
        <v>Machinery</v>
      </c>
      <c r="C50">
        <v>5</v>
      </c>
    </row>
    <row r="51" spans="1:3" x14ac:dyDescent="0.25">
      <c r="A51" t="s">
        <v>33</v>
      </c>
      <c r="B51" t="str">
        <f t="shared" si="2"/>
        <v>Miscellaneous Manufacturing</v>
      </c>
      <c r="C51">
        <v>4</v>
      </c>
    </row>
    <row r="52" spans="1:3" x14ac:dyDescent="0.25">
      <c r="A52" t="s">
        <v>32</v>
      </c>
      <c r="B52" t="str">
        <f t="shared" si="2"/>
        <v>Paper Products</v>
      </c>
      <c r="C52">
        <v>3</v>
      </c>
    </row>
    <row r="53" spans="1:3" x14ac:dyDescent="0.25">
      <c r="A53" t="s">
        <v>30</v>
      </c>
      <c r="B53" t="str">
        <f t="shared" si="2"/>
        <v>Food, Beverage &amp; Tobacco Products</v>
      </c>
      <c r="C53">
        <v>2</v>
      </c>
    </row>
    <row r="54" spans="1:3" x14ac:dyDescent="0.25">
      <c r="A54" t="s">
        <v>15</v>
      </c>
      <c r="B54" t="str">
        <f t="shared" si="2"/>
        <v>Plastics &amp; Rubber Products</v>
      </c>
      <c r="C54">
        <v>1</v>
      </c>
    </row>
    <row r="55" spans="1:3" x14ac:dyDescent="0.25">
      <c r="A55" t="s">
        <v>16</v>
      </c>
      <c r="B55" t="str">
        <f t="shared" si="2"/>
        <v>Primary Metals</v>
      </c>
      <c r="C55">
        <v>-1</v>
      </c>
    </row>
    <row r="57" spans="1:3" x14ac:dyDescent="0.25">
      <c r="A57" s="187" t="s">
        <v>92</v>
      </c>
      <c r="B57" s="187"/>
      <c r="C57" s="187"/>
    </row>
    <row r="58" spans="1:3" x14ac:dyDescent="0.25">
      <c r="A58" t="s">
        <v>17</v>
      </c>
      <c r="B58" t="str">
        <f>TRIM(A58)</f>
        <v>Apparel, Leather &amp; Allied Products</v>
      </c>
      <c r="C58">
        <v>13</v>
      </c>
    </row>
    <row r="59" spans="1:3" x14ac:dyDescent="0.25">
      <c r="A59" t="s">
        <v>39</v>
      </c>
      <c r="B59" t="str">
        <f t="shared" ref="B59:B72" si="3">TRIM(A59)</f>
        <v>Textile Mills</v>
      </c>
      <c r="C59">
        <v>12</v>
      </c>
    </row>
    <row r="60" spans="1:3" x14ac:dyDescent="0.25">
      <c r="A60" t="s">
        <v>33</v>
      </c>
      <c r="B60" t="str">
        <f t="shared" si="3"/>
        <v>Miscellaneous Manufacturing</v>
      </c>
      <c r="C60">
        <v>11</v>
      </c>
    </row>
    <row r="61" spans="1:3" x14ac:dyDescent="0.25">
      <c r="A61" t="s">
        <v>31</v>
      </c>
      <c r="B61" t="str">
        <f t="shared" si="3"/>
        <v>Electrical Equipment, Appliances &amp; Components</v>
      </c>
      <c r="C61">
        <v>10</v>
      </c>
    </row>
    <row r="62" spans="1:3" x14ac:dyDescent="0.25">
      <c r="A62" t="s">
        <v>34</v>
      </c>
      <c r="B62" t="str">
        <f t="shared" si="3"/>
        <v>Computer &amp; Electronic Products</v>
      </c>
      <c r="C62">
        <v>9</v>
      </c>
    </row>
    <row r="63" spans="1:3" x14ac:dyDescent="0.25">
      <c r="A63" t="s">
        <v>30</v>
      </c>
      <c r="B63" t="str">
        <f t="shared" si="3"/>
        <v>Food, Beverage &amp; Tobacco Products</v>
      </c>
      <c r="C63">
        <v>8</v>
      </c>
    </row>
    <row r="64" spans="1:3" x14ac:dyDescent="0.25">
      <c r="A64" t="s">
        <v>38</v>
      </c>
      <c r="B64" t="str">
        <f t="shared" si="3"/>
        <v>Petroleum &amp; Coal Products</v>
      </c>
      <c r="C64">
        <v>7</v>
      </c>
    </row>
    <row r="65" spans="1:3" x14ac:dyDescent="0.25">
      <c r="A65" t="s">
        <v>40</v>
      </c>
      <c r="B65" t="str">
        <f t="shared" si="3"/>
        <v>Nonmetallic Mineral Products</v>
      </c>
      <c r="C65">
        <v>6</v>
      </c>
    </row>
    <row r="66" spans="1:3" x14ac:dyDescent="0.25">
      <c r="A66" t="s">
        <v>28</v>
      </c>
      <c r="B66" t="str">
        <f t="shared" si="3"/>
        <v>Machinery</v>
      </c>
      <c r="C66">
        <v>5</v>
      </c>
    </row>
    <row r="67" spans="1:3" x14ac:dyDescent="0.25">
      <c r="A67" t="s">
        <v>37</v>
      </c>
      <c r="B67" t="str">
        <f t="shared" si="3"/>
        <v>Fabricated Metal Products</v>
      </c>
      <c r="C67">
        <v>4</v>
      </c>
    </row>
    <row r="68" spans="1:3" x14ac:dyDescent="0.25">
      <c r="A68" t="s">
        <v>32</v>
      </c>
      <c r="B68" t="str">
        <f t="shared" si="3"/>
        <v>Paper Products</v>
      </c>
      <c r="C68">
        <v>3</v>
      </c>
    </row>
    <row r="69" spans="1:3" x14ac:dyDescent="0.25">
      <c r="A69" t="s">
        <v>35</v>
      </c>
      <c r="B69" t="str">
        <f t="shared" si="3"/>
        <v>Transportation Equipment</v>
      </c>
      <c r="C69">
        <v>2</v>
      </c>
    </row>
    <row r="70" spans="1:3" x14ac:dyDescent="0.25">
      <c r="A70" t="s">
        <v>10</v>
      </c>
      <c r="B70" t="str">
        <f t="shared" si="3"/>
        <v>Chemical Products</v>
      </c>
      <c r="C70">
        <v>1</v>
      </c>
    </row>
    <row r="71" spans="1:3" x14ac:dyDescent="0.25">
      <c r="A71" t="s">
        <v>16</v>
      </c>
      <c r="B71" t="str">
        <f t="shared" si="3"/>
        <v>Primary Metals</v>
      </c>
      <c r="C71">
        <v>-2</v>
      </c>
    </row>
    <row r="72" spans="1:3" x14ac:dyDescent="0.25">
      <c r="A72" t="s">
        <v>15</v>
      </c>
      <c r="B72" t="str">
        <f t="shared" si="3"/>
        <v>Plastics &amp; Rubber Products</v>
      </c>
      <c r="C72">
        <v>-1</v>
      </c>
    </row>
    <row r="74" spans="1:3" x14ac:dyDescent="0.25">
      <c r="A74" s="187" t="s">
        <v>94</v>
      </c>
      <c r="B74" s="187"/>
      <c r="C74" s="187"/>
    </row>
    <row r="75" spans="1:3" x14ac:dyDescent="0.25">
      <c r="A75" t="s">
        <v>11</v>
      </c>
      <c r="B75" t="str">
        <f>TRIM(A75)</f>
        <v>Machinery</v>
      </c>
      <c r="C75">
        <v>-15</v>
      </c>
    </row>
    <row r="76" spans="1:3" x14ac:dyDescent="0.25">
      <c r="A76" t="s">
        <v>49</v>
      </c>
      <c r="B76" t="str">
        <f t="shared" ref="B76:B90" si="4">TRIM(A76)</f>
        <v>Apparel, Leather &amp; Allied Products</v>
      </c>
      <c r="C76">
        <v>-14</v>
      </c>
    </row>
    <row r="77" spans="1:3" x14ac:dyDescent="0.25">
      <c r="A77" t="s">
        <v>32</v>
      </c>
      <c r="B77" t="str">
        <f t="shared" si="4"/>
        <v>Paper Products</v>
      </c>
      <c r="C77">
        <v>-13</v>
      </c>
    </row>
    <row r="78" spans="1:3" x14ac:dyDescent="0.25">
      <c r="A78" t="s">
        <v>34</v>
      </c>
      <c r="B78" t="str">
        <f t="shared" si="4"/>
        <v>Computer &amp; Electronic Products</v>
      </c>
      <c r="C78">
        <v>-12</v>
      </c>
    </row>
    <row r="79" spans="1:3" x14ac:dyDescent="0.25">
      <c r="A79" t="s">
        <v>39</v>
      </c>
      <c r="B79" t="str">
        <f t="shared" si="4"/>
        <v>Textile Mills</v>
      </c>
      <c r="C79">
        <v>-11</v>
      </c>
    </row>
    <row r="80" spans="1:3" x14ac:dyDescent="0.25">
      <c r="A80" t="s">
        <v>40</v>
      </c>
      <c r="B80" t="str">
        <f t="shared" si="4"/>
        <v>Nonmetallic Mineral Products</v>
      </c>
      <c r="C80">
        <v>-10</v>
      </c>
    </row>
    <row r="81" spans="1:3" x14ac:dyDescent="0.25">
      <c r="A81" t="s">
        <v>26</v>
      </c>
      <c r="B81" t="str">
        <f t="shared" si="4"/>
        <v>Furniture &amp; Related Products</v>
      </c>
      <c r="C81">
        <v>-9</v>
      </c>
    </row>
    <row r="82" spans="1:3" x14ac:dyDescent="0.25">
      <c r="A82" t="s">
        <v>37</v>
      </c>
      <c r="B82" t="str">
        <f t="shared" si="4"/>
        <v>Fabricated Metal Products</v>
      </c>
      <c r="C82">
        <v>-8</v>
      </c>
    </row>
    <row r="83" spans="1:3" x14ac:dyDescent="0.25">
      <c r="A83" t="s">
        <v>30</v>
      </c>
      <c r="B83" t="str">
        <f t="shared" si="4"/>
        <v>Food, Beverage &amp; Tobacco Products</v>
      </c>
      <c r="C83">
        <v>-7</v>
      </c>
    </row>
    <row r="84" spans="1:3" x14ac:dyDescent="0.25">
      <c r="A84" t="s">
        <v>38</v>
      </c>
      <c r="B84" t="str">
        <f t="shared" si="4"/>
        <v>Petroleum &amp; Coal Products</v>
      </c>
      <c r="C84">
        <v>-6</v>
      </c>
    </row>
    <row r="85" spans="1:3" x14ac:dyDescent="0.25">
      <c r="A85" t="s">
        <v>27</v>
      </c>
      <c r="B85" t="str">
        <f t="shared" si="4"/>
        <v>Plastics &amp; Rubber Products</v>
      </c>
      <c r="C85">
        <v>-5</v>
      </c>
    </row>
    <row r="86" spans="1:3" x14ac:dyDescent="0.25">
      <c r="A86" t="s">
        <v>31</v>
      </c>
      <c r="B86" t="str">
        <f t="shared" si="4"/>
        <v>Electrical Equipment, Appliances &amp; Components</v>
      </c>
      <c r="C86">
        <v>-4</v>
      </c>
    </row>
    <row r="87" spans="1:3" x14ac:dyDescent="0.25">
      <c r="A87" t="s">
        <v>33</v>
      </c>
      <c r="B87" t="str">
        <f t="shared" si="4"/>
        <v>Miscellaneous Manufacturing</v>
      </c>
      <c r="C87">
        <v>-3</v>
      </c>
    </row>
    <row r="88" spans="1:3" x14ac:dyDescent="0.25">
      <c r="A88" t="s">
        <v>36</v>
      </c>
      <c r="B88" t="str">
        <f t="shared" si="4"/>
        <v>Chemical Products</v>
      </c>
      <c r="C88">
        <v>-2</v>
      </c>
    </row>
    <row r="89" spans="1:3" x14ac:dyDescent="0.25">
      <c r="A89" t="s">
        <v>14</v>
      </c>
      <c r="B89" t="str">
        <f t="shared" si="4"/>
        <v>Transportation Equipment</v>
      </c>
      <c r="C89">
        <v>-1</v>
      </c>
    </row>
    <row r="90" spans="1:3" x14ac:dyDescent="0.25">
      <c r="A90" t="s">
        <v>16</v>
      </c>
      <c r="B90" t="str">
        <f t="shared" si="4"/>
        <v>Primary Metals</v>
      </c>
      <c r="C90">
        <v>1</v>
      </c>
    </row>
    <row r="92" spans="1:3" x14ac:dyDescent="0.25">
      <c r="A92" s="187" t="s">
        <v>95</v>
      </c>
      <c r="B92" s="187"/>
      <c r="C92" s="187"/>
    </row>
    <row r="93" spans="1:3" x14ac:dyDescent="0.25">
      <c r="A93" t="s">
        <v>1</v>
      </c>
      <c r="B93" t="str">
        <f>TRIM(A93)</f>
        <v>Textile Mills</v>
      </c>
      <c r="C93">
        <v>12</v>
      </c>
    </row>
    <row r="94" spans="1:3" x14ac:dyDescent="0.25">
      <c r="A94" t="s">
        <v>41</v>
      </c>
      <c r="B94" t="str">
        <f t="shared" ref="B94:B108" si="5">TRIM(A94)</f>
        <v>Printing &amp; Related Support Activities</v>
      </c>
      <c r="C94">
        <v>11</v>
      </c>
    </row>
    <row r="95" spans="1:3" x14ac:dyDescent="0.25">
      <c r="A95" t="s">
        <v>40</v>
      </c>
      <c r="B95" t="str">
        <f t="shared" si="5"/>
        <v>Nonmetallic Mineral Products</v>
      </c>
      <c r="C95">
        <v>10</v>
      </c>
    </row>
    <row r="96" spans="1:3" x14ac:dyDescent="0.25">
      <c r="A96" t="s">
        <v>38</v>
      </c>
      <c r="B96" t="str">
        <f t="shared" si="5"/>
        <v>Petroleum &amp; Coal Products</v>
      </c>
      <c r="C96">
        <v>9</v>
      </c>
    </row>
    <row r="97" spans="1:3" x14ac:dyDescent="0.25">
      <c r="A97" t="s">
        <v>31</v>
      </c>
      <c r="B97" t="str">
        <f t="shared" si="5"/>
        <v>Electrical Equipment, Appliances &amp; Components</v>
      </c>
      <c r="C97">
        <v>8</v>
      </c>
    </row>
    <row r="98" spans="1:3" x14ac:dyDescent="0.25">
      <c r="A98" t="s">
        <v>32</v>
      </c>
      <c r="B98" t="str">
        <f t="shared" si="5"/>
        <v>Paper Products</v>
      </c>
      <c r="C98">
        <v>7</v>
      </c>
    </row>
    <row r="99" spans="1:3" x14ac:dyDescent="0.25">
      <c r="A99" t="s">
        <v>27</v>
      </c>
      <c r="B99" t="str">
        <f t="shared" si="5"/>
        <v>Plastics &amp; Rubber Products</v>
      </c>
      <c r="C99">
        <v>6</v>
      </c>
    </row>
    <row r="100" spans="1:3" x14ac:dyDescent="0.25">
      <c r="A100" t="s">
        <v>33</v>
      </c>
      <c r="B100" t="str">
        <f t="shared" si="5"/>
        <v>Miscellaneous Manufacturing</v>
      </c>
      <c r="C100">
        <v>5</v>
      </c>
    </row>
    <row r="101" spans="1:3" x14ac:dyDescent="0.25">
      <c r="A101" t="s">
        <v>36</v>
      </c>
      <c r="B101" t="str">
        <f t="shared" si="5"/>
        <v>Chemical Products</v>
      </c>
      <c r="C101">
        <v>4</v>
      </c>
    </row>
    <row r="102" spans="1:3" x14ac:dyDescent="0.25">
      <c r="A102" t="s">
        <v>30</v>
      </c>
      <c r="B102" t="str">
        <f t="shared" si="5"/>
        <v>Food, Beverage &amp; Tobacco Products</v>
      </c>
      <c r="C102">
        <v>3</v>
      </c>
    </row>
    <row r="103" spans="1:3" x14ac:dyDescent="0.25">
      <c r="A103" t="s">
        <v>35</v>
      </c>
      <c r="B103" t="str">
        <f t="shared" si="5"/>
        <v>Transportation Equipment</v>
      </c>
      <c r="C103">
        <v>2</v>
      </c>
    </row>
    <row r="104" spans="1:3" x14ac:dyDescent="0.25">
      <c r="A104" t="s">
        <v>12</v>
      </c>
      <c r="B104" t="str">
        <f t="shared" si="5"/>
        <v>Fabricated Metal Products</v>
      </c>
      <c r="C104">
        <v>1</v>
      </c>
    </row>
    <row r="105" spans="1:3" x14ac:dyDescent="0.25">
      <c r="A105" t="s">
        <v>17</v>
      </c>
      <c r="B105" t="str">
        <f t="shared" si="5"/>
        <v>Apparel, Leather &amp; Allied Products</v>
      </c>
      <c r="C105">
        <v>-4</v>
      </c>
    </row>
    <row r="106" spans="1:3" x14ac:dyDescent="0.25">
      <c r="A106" t="s">
        <v>34</v>
      </c>
      <c r="B106" t="str">
        <f t="shared" si="5"/>
        <v>Computer &amp; Electronic Products</v>
      </c>
      <c r="C106">
        <v>-3</v>
      </c>
    </row>
    <row r="107" spans="1:3" x14ac:dyDescent="0.25">
      <c r="A107" t="s">
        <v>28</v>
      </c>
      <c r="B107" t="str">
        <f t="shared" si="5"/>
        <v>Machinery</v>
      </c>
      <c r="C107">
        <v>-2</v>
      </c>
    </row>
    <row r="108" spans="1:3" x14ac:dyDescent="0.25">
      <c r="A108" t="s">
        <v>16</v>
      </c>
      <c r="B108" t="str">
        <f t="shared" si="5"/>
        <v>Primary Metals</v>
      </c>
      <c r="C108">
        <v>-1</v>
      </c>
    </row>
  </sheetData>
  <mergeCells count="6">
    <mergeCell ref="A92:C92"/>
    <mergeCell ref="A1:C1"/>
    <mergeCell ref="A21:C21"/>
    <mergeCell ref="A39:C39"/>
    <mergeCell ref="A57:C57"/>
    <mergeCell ref="A74:C74"/>
  </mergeCells>
  <pageMargins left="0.7" right="0.7" top="0.75" bottom="0.75" header="0.3" footer="0.3"/>
  <pageSetup paperSize="9"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06"/>
  <sheetViews>
    <sheetView workbookViewId="0">
      <selection activeCell="B94" sqref="B94"/>
    </sheetView>
  </sheetViews>
  <sheetFormatPr defaultRowHeight="15" x14ac:dyDescent="0.25"/>
  <cols>
    <col min="1" max="1" width="45" bestFit="1" customWidth="1"/>
    <col min="2" max="2" width="44.5703125" bestFit="1" customWidth="1"/>
  </cols>
  <sheetData>
    <row r="1" spans="1:10" x14ac:dyDescent="0.25">
      <c r="A1" s="187" t="s">
        <v>481</v>
      </c>
      <c r="B1" s="187"/>
      <c r="C1" s="187"/>
    </row>
    <row r="2" spans="1:10" x14ac:dyDescent="0.25">
      <c r="A2" t="s">
        <v>5</v>
      </c>
      <c r="B2" t="str">
        <f>TRIM(A2)</f>
        <v>Computer &amp; Electronic Products</v>
      </c>
      <c r="C2">
        <v>16</v>
      </c>
      <c r="J2" t="s">
        <v>674</v>
      </c>
    </row>
    <row r="3" spans="1:10" x14ac:dyDescent="0.25">
      <c r="A3" t="s">
        <v>49</v>
      </c>
      <c r="B3" t="str">
        <f t="shared" ref="B3:B19" si="0">TRIM(A3)</f>
        <v>Apparel, Leather &amp; Allied Products</v>
      </c>
      <c r="C3">
        <v>15</v>
      </c>
      <c r="J3" t="s">
        <v>675</v>
      </c>
    </row>
    <row r="4" spans="1:10" x14ac:dyDescent="0.25">
      <c r="A4" t="s">
        <v>39</v>
      </c>
      <c r="B4" t="str">
        <f t="shared" si="0"/>
        <v>Textile Mills</v>
      </c>
      <c r="C4">
        <v>14</v>
      </c>
      <c r="J4" t="s">
        <v>676</v>
      </c>
    </row>
    <row r="5" spans="1:10" x14ac:dyDescent="0.25">
      <c r="A5" t="s">
        <v>32</v>
      </c>
      <c r="B5" t="str">
        <f t="shared" si="0"/>
        <v>Paper Products</v>
      </c>
      <c r="C5">
        <v>13</v>
      </c>
      <c r="J5" t="s">
        <v>677</v>
      </c>
    </row>
    <row r="6" spans="1:10" x14ac:dyDescent="0.25">
      <c r="A6" t="s">
        <v>33</v>
      </c>
      <c r="B6" t="str">
        <f t="shared" si="0"/>
        <v>Miscellaneous Manufacturing</v>
      </c>
      <c r="C6">
        <v>12</v>
      </c>
      <c r="J6" t="s">
        <v>678</v>
      </c>
    </row>
    <row r="7" spans="1:10" x14ac:dyDescent="0.25">
      <c r="A7" t="s">
        <v>31</v>
      </c>
      <c r="B7" t="str">
        <f t="shared" si="0"/>
        <v>Electrical Equipment, Appliances &amp; Components</v>
      </c>
      <c r="C7">
        <v>11</v>
      </c>
      <c r="J7" t="s">
        <v>679</v>
      </c>
    </row>
    <row r="8" spans="1:10" x14ac:dyDescent="0.25">
      <c r="A8" t="s">
        <v>26</v>
      </c>
      <c r="B8" t="str">
        <f t="shared" si="0"/>
        <v>Furniture &amp; Related Products</v>
      </c>
      <c r="C8">
        <v>10</v>
      </c>
      <c r="J8" t="s">
        <v>680</v>
      </c>
    </row>
    <row r="9" spans="1:10" x14ac:dyDescent="0.25">
      <c r="A9" t="s">
        <v>28</v>
      </c>
      <c r="B9" t="str">
        <f t="shared" si="0"/>
        <v>Machinery</v>
      </c>
      <c r="C9">
        <v>9</v>
      </c>
      <c r="J9" t="s">
        <v>681</v>
      </c>
    </row>
    <row r="10" spans="1:10" x14ac:dyDescent="0.25">
      <c r="A10" t="s">
        <v>40</v>
      </c>
      <c r="B10" t="str">
        <f t="shared" si="0"/>
        <v>Nonmetallic Mineral Products</v>
      </c>
      <c r="C10">
        <v>8</v>
      </c>
      <c r="J10" t="s">
        <v>682</v>
      </c>
    </row>
    <row r="11" spans="1:10" x14ac:dyDescent="0.25">
      <c r="A11" t="s">
        <v>35</v>
      </c>
      <c r="B11" t="str">
        <f t="shared" si="0"/>
        <v>Transportation Equipment</v>
      </c>
      <c r="C11">
        <v>7</v>
      </c>
      <c r="J11" t="s">
        <v>683</v>
      </c>
    </row>
    <row r="12" spans="1:10" x14ac:dyDescent="0.25">
      <c r="A12" t="s">
        <v>30</v>
      </c>
      <c r="B12" t="str">
        <f t="shared" si="0"/>
        <v>Food, Beverage &amp; Tobacco Products</v>
      </c>
      <c r="C12">
        <v>6</v>
      </c>
    </row>
    <row r="13" spans="1:10" x14ac:dyDescent="0.25">
      <c r="A13" t="s">
        <v>38</v>
      </c>
      <c r="B13" t="str">
        <f t="shared" si="0"/>
        <v>Petroleum &amp; Coal Products</v>
      </c>
      <c r="C13">
        <v>5</v>
      </c>
    </row>
    <row r="14" spans="1:10" x14ac:dyDescent="0.25">
      <c r="A14" t="s">
        <v>27</v>
      </c>
      <c r="B14" t="str">
        <f t="shared" si="0"/>
        <v>Plastics &amp; Rubber Products</v>
      </c>
      <c r="C14">
        <v>4</v>
      </c>
    </row>
    <row r="15" spans="1:10" x14ac:dyDescent="0.25">
      <c r="A15" t="s">
        <v>37</v>
      </c>
      <c r="B15" t="str">
        <f t="shared" si="0"/>
        <v>Fabricated Metal Products</v>
      </c>
      <c r="C15">
        <v>3</v>
      </c>
    </row>
    <row r="16" spans="1:10" x14ac:dyDescent="0.25">
      <c r="A16" t="s">
        <v>36</v>
      </c>
      <c r="B16" t="str">
        <f t="shared" si="0"/>
        <v>Chemical Products</v>
      </c>
      <c r="C16">
        <v>2</v>
      </c>
    </row>
    <row r="17" spans="1:3" x14ac:dyDescent="0.25">
      <c r="A17" t="s">
        <v>8</v>
      </c>
      <c r="B17" t="str">
        <f t="shared" si="0"/>
        <v>Printing &amp; Related Support Activities</v>
      </c>
      <c r="C17">
        <v>1</v>
      </c>
    </row>
    <row r="18" spans="1:3" x14ac:dyDescent="0.25">
      <c r="A18" t="s">
        <v>18</v>
      </c>
      <c r="B18" t="str">
        <f t="shared" si="0"/>
        <v>Wood Products</v>
      </c>
      <c r="C18">
        <v>-2</v>
      </c>
    </row>
    <row r="19" spans="1:3" x14ac:dyDescent="0.25">
      <c r="A19" t="s">
        <v>16</v>
      </c>
      <c r="B19" t="str">
        <f t="shared" si="0"/>
        <v>Primary Metals</v>
      </c>
      <c r="C19">
        <v>-1</v>
      </c>
    </row>
    <row r="21" spans="1:3" x14ac:dyDescent="0.25">
      <c r="A21" s="187" t="s">
        <v>99</v>
      </c>
      <c r="B21" s="187"/>
      <c r="C21" s="187"/>
    </row>
    <row r="22" spans="1:3" x14ac:dyDescent="0.25">
      <c r="A22" t="s">
        <v>1</v>
      </c>
      <c r="B22" t="str">
        <f>TRIM(A22)</f>
        <v>Textile Mills</v>
      </c>
      <c r="C22">
        <v>13</v>
      </c>
    </row>
    <row r="23" spans="1:3" x14ac:dyDescent="0.25">
      <c r="A23" t="s">
        <v>34</v>
      </c>
      <c r="B23" t="str">
        <f t="shared" ref="B23:B35" si="1">TRIM(A23)</f>
        <v>Computer &amp; Electronic Products</v>
      </c>
      <c r="C23">
        <v>12</v>
      </c>
    </row>
    <row r="24" spans="1:3" x14ac:dyDescent="0.25">
      <c r="A24" t="s">
        <v>32</v>
      </c>
      <c r="B24" t="str">
        <f t="shared" si="1"/>
        <v>Paper Products</v>
      </c>
      <c r="C24">
        <v>11</v>
      </c>
    </row>
    <row r="25" spans="1:3" x14ac:dyDescent="0.25">
      <c r="A25" t="s">
        <v>40</v>
      </c>
      <c r="B25" t="str">
        <f t="shared" si="1"/>
        <v>Nonmetallic Mineral Products</v>
      </c>
      <c r="C25">
        <v>10</v>
      </c>
    </row>
    <row r="26" spans="1:3" x14ac:dyDescent="0.25">
      <c r="A26" t="s">
        <v>30</v>
      </c>
      <c r="B26" t="str">
        <f t="shared" si="1"/>
        <v>Food, Beverage &amp; Tobacco Products</v>
      </c>
      <c r="C26">
        <v>9</v>
      </c>
    </row>
    <row r="27" spans="1:3" x14ac:dyDescent="0.25">
      <c r="A27" t="s">
        <v>35</v>
      </c>
      <c r="B27" t="str">
        <f t="shared" si="1"/>
        <v>Transportation Equipment</v>
      </c>
      <c r="C27">
        <v>8</v>
      </c>
    </row>
    <row r="28" spans="1:3" x14ac:dyDescent="0.25">
      <c r="A28" t="s">
        <v>36</v>
      </c>
      <c r="B28" t="str">
        <f t="shared" si="1"/>
        <v>Chemical Products</v>
      </c>
      <c r="C28">
        <v>7</v>
      </c>
    </row>
    <row r="29" spans="1:3" x14ac:dyDescent="0.25">
      <c r="A29" t="s">
        <v>37</v>
      </c>
      <c r="B29" t="str">
        <f t="shared" si="1"/>
        <v>Fabricated Metal Products</v>
      </c>
      <c r="C29">
        <v>6</v>
      </c>
    </row>
    <row r="30" spans="1:3" x14ac:dyDescent="0.25">
      <c r="A30" t="s">
        <v>33</v>
      </c>
      <c r="B30" t="str">
        <f t="shared" si="1"/>
        <v>Miscellaneous Manufacturing</v>
      </c>
      <c r="C30">
        <v>5</v>
      </c>
    </row>
    <row r="31" spans="1:3" x14ac:dyDescent="0.25">
      <c r="A31" t="s">
        <v>31</v>
      </c>
      <c r="B31" t="str">
        <f t="shared" si="1"/>
        <v>Electrical Equipment, Appliances &amp; Components</v>
      </c>
      <c r="C31">
        <v>4</v>
      </c>
    </row>
    <row r="32" spans="1:3" x14ac:dyDescent="0.25">
      <c r="A32" t="s">
        <v>28</v>
      </c>
      <c r="B32" t="str">
        <f t="shared" si="1"/>
        <v>Machinery</v>
      </c>
      <c r="C32">
        <v>3</v>
      </c>
    </row>
    <row r="33" spans="1:3" x14ac:dyDescent="0.25">
      <c r="A33" t="s">
        <v>38</v>
      </c>
      <c r="B33" t="str">
        <f t="shared" si="1"/>
        <v>Petroleum &amp; Coal Products</v>
      </c>
      <c r="C33">
        <v>2</v>
      </c>
    </row>
    <row r="34" spans="1:3" x14ac:dyDescent="0.25">
      <c r="A34" t="s">
        <v>15</v>
      </c>
      <c r="B34" t="str">
        <f t="shared" si="1"/>
        <v>Plastics &amp; Rubber Products</v>
      </c>
      <c r="C34">
        <v>1</v>
      </c>
    </row>
    <row r="35" spans="1:3" x14ac:dyDescent="0.25">
      <c r="A35" t="s">
        <v>16</v>
      </c>
      <c r="B35" t="str">
        <f t="shared" si="1"/>
        <v>Primary Metals</v>
      </c>
      <c r="C35">
        <v>-1</v>
      </c>
    </row>
    <row r="37" spans="1:3" x14ac:dyDescent="0.25">
      <c r="A37" s="187" t="s">
        <v>91</v>
      </c>
      <c r="B37" s="187"/>
      <c r="C37" s="187"/>
    </row>
    <row r="38" spans="1:3" x14ac:dyDescent="0.25">
      <c r="A38" t="s">
        <v>8</v>
      </c>
      <c r="B38" t="str">
        <f>TRIM(A38)</f>
        <v>Printing &amp; Related Support Activities</v>
      </c>
      <c r="C38">
        <v>16</v>
      </c>
    </row>
    <row r="39" spans="1:3" x14ac:dyDescent="0.25">
      <c r="A39" t="s">
        <v>34</v>
      </c>
      <c r="B39" t="str">
        <f t="shared" ref="B39:B54" si="2">TRIM(A39)</f>
        <v>Computer &amp; Electronic Products</v>
      </c>
      <c r="C39">
        <v>15</v>
      </c>
    </row>
    <row r="40" spans="1:3" x14ac:dyDescent="0.25">
      <c r="A40" t="s">
        <v>49</v>
      </c>
      <c r="B40" t="str">
        <f t="shared" si="2"/>
        <v>Apparel, Leather &amp; Allied Products</v>
      </c>
      <c r="C40">
        <v>14</v>
      </c>
    </row>
    <row r="41" spans="1:3" x14ac:dyDescent="0.25">
      <c r="A41" t="s">
        <v>33</v>
      </c>
      <c r="B41" t="str">
        <f t="shared" si="2"/>
        <v>Miscellaneous Manufacturing</v>
      </c>
      <c r="C41">
        <v>13</v>
      </c>
    </row>
    <row r="42" spans="1:3" x14ac:dyDescent="0.25">
      <c r="A42" t="s">
        <v>40</v>
      </c>
      <c r="B42" t="str">
        <f t="shared" si="2"/>
        <v>Nonmetallic Mineral Products</v>
      </c>
      <c r="C42">
        <v>12</v>
      </c>
    </row>
    <row r="43" spans="1:3" x14ac:dyDescent="0.25">
      <c r="A43" t="s">
        <v>39</v>
      </c>
      <c r="B43" t="str">
        <f t="shared" si="2"/>
        <v>Textile Mills</v>
      </c>
      <c r="C43">
        <v>11</v>
      </c>
    </row>
    <row r="44" spans="1:3" x14ac:dyDescent="0.25">
      <c r="A44" t="s">
        <v>32</v>
      </c>
      <c r="B44" t="str">
        <f t="shared" si="2"/>
        <v>Paper Products</v>
      </c>
      <c r="C44">
        <v>10</v>
      </c>
    </row>
    <row r="45" spans="1:3" x14ac:dyDescent="0.25">
      <c r="A45" t="s">
        <v>31</v>
      </c>
      <c r="B45" t="str">
        <f t="shared" si="2"/>
        <v>Electrical Equipment, Appliances &amp; Components</v>
      </c>
      <c r="C45">
        <v>9</v>
      </c>
    </row>
    <row r="46" spans="1:3" x14ac:dyDescent="0.25">
      <c r="A46" t="s">
        <v>26</v>
      </c>
      <c r="B46" t="str">
        <f t="shared" si="2"/>
        <v>Furniture &amp; Related Products</v>
      </c>
      <c r="C46">
        <v>8</v>
      </c>
    </row>
    <row r="47" spans="1:3" x14ac:dyDescent="0.25">
      <c r="A47" t="s">
        <v>35</v>
      </c>
      <c r="B47" t="str">
        <f t="shared" si="2"/>
        <v>Transportation Equipment</v>
      </c>
      <c r="C47">
        <v>7</v>
      </c>
    </row>
    <row r="48" spans="1:3" x14ac:dyDescent="0.25">
      <c r="A48" t="s">
        <v>37</v>
      </c>
      <c r="B48" t="str">
        <f t="shared" si="2"/>
        <v>Fabricated Metal Products</v>
      </c>
      <c r="C48">
        <v>6</v>
      </c>
    </row>
    <row r="49" spans="1:3" x14ac:dyDescent="0.25">
      <c r="A49" t="s">
        <v>30</v>
      </c>
      <c r="B49" t="str">
        <f t="shared" si="2"/>
        <v>Food, Beverage &amp; Tobacco Products</v>
      </c>
      <c r="C49">
        <v>5</v>
      </c>
    </row>
    <row r="50" spans="1:3" x14ac:dyDescent="0.25">
      <c r="A50" t="s">
        <v>28</v>
      </c>
      <c r="B50" t="str">
        <f t="shared" si="2"/>
        <v>Machinery</v>
      </c>
      <c r="C50">
        <v>4</v>
      </c>
    </row>
    <row r="51" spans="1:3" x14ac:dyDescent="0.25">
      <c r="A51" t="s">
        <v>38</v>
      </c>
      <c r="B51" t="str">
        <f t="shared" si="2"/>
        <v>Petroleum &amp; Coal Products</v>
      </c>
      <c r="C51">
        <v>3</v>
      </c>
    </row>
    <row r="52" spans="1:3" x14ac:dyDescent="0.25">
      <c r="A52" t="s">
        <v>36</v>
      </c>
      <c r="B52" t="str">
        <f t="shared" si="2"/>
        <v>Chemical Products</v>
      </c>
      <c r="C52">
        <v>2</v>
      </c>
    </row>
    <row r="53" spans="1:3" x14ac:dyDescent="0.25">
      <c r="A53" t="s">
        <v>15</v>
      </c>
      <c r="B53" t="str">
        <f t="shared" si="2"/>
        <v>Plastics &amp; Rubber Products</v>
      </c>
      <c r="C53">
        <v>1</v>
      </c>
    </row>
    <row r="54" spans="1:3" x14ac:dyDescent="0.25">
      <c r="A54" t="s">
        <v>16</v>
      </c>
      <c r="B54" t="str">
        <f t="shared" si="2"/>
        <v>Primary Metals</v>
      </c>
      <c r="C54">
        <v>-1</v>
      </c>
    </row>
    <row r="56" spans="1:3" x14ac:dyDescent="0.25">
      <c r="A56" s="187" t="s">
        <v>92</v>
      </c>
      <c r="B56" s="187"/>
      <c r="C56" s="187"/>
    </row>
    <row r="57" spans="1:3" x14ac:dyDescent="0.25">
      <c r="A57" t="s">
        <v>2</v>
      </c>
      <c r="B57" t="str">
        <f>TRIM(A57)</f>
        <v>Miscellaneous Manufacturing</v>
      </c>
      <c r="C57">
        <v>10</v>
      </c>
    </row>
    <row r="58" spans="1:3" x14ac:dyDescent="0.25">
      <c r="A58" t="s">
        <v>34</v>
      </c>
      <c r="B58" t="str">
        <f t="shared" ref="B58:B70" si="3">TRIM(A58)</f>
        <v>Computer &amp; Electronic Products</v>
      </c>
      <c r="C58">
        <v>9</v>
      </c>
    </row>
    <row r="59" spans="1:3" x14ac:dyDescent="0.25">
      <c r="A59" t="s">
        <v>30</v>
      </c>
      <c r="B59" t="str">
        <f t="shared" si="3"/>
        <v>Food, Beverage &amp; Tobacco Products</v>
      </c>
      <c r="C59">
        <v>8</v>
      </c>
    </row>
    <row r="60" spans="1:3" x14ac:dyDescent="0.25">
      <c r="A60" t="s">
        <v>38</v>
      </c>
      <c r="B60" t="str">
        <f t="shared" si="3"/>
        <v>Petroleum &amp; Coal Products</v>
      </c>
      <c r="C60">
        <v>7</v>
      </c>
    </row>
    <row r="61" spans="1:3" x14ac:dyDescent="0.25">
      <c r="A61" t="s">
        <v>35</v>
      </c>
      <c r="B61" t="str">
        <f t="shared" si="3"/>
        <v>Transportation Equipment</v>
      </c>
      <c r="C61">
        <v>6</v>
      </c>
    </row>
    <row r="62" spans="1:3" x14ac:dyDescent="0.25">
      <c r="A62" t="s">
        <v>32</v>
      </c>
      <c r="B62" t="str">
        <f t="shared" si="3"/>
        <v>Paper Products</v>
      </c>
      <c r="C62">
        <v>5</v>
      </c>
    </row>
    <row r="63" spans="1:3" x14ac:dyDescent="0.25">
      <c r="A63" t="s">
        <v>27</v>
      </c>
      <c r="B63" t="str">
        <f t="shared" si="3"/>
        <v>Plastics &amp; Rubber Products</v>
      </c>
      <c r="C63">
        <v>4</v>
      </c>
    </row>
    <row r="64" spans="1:3" x14ac:dyDescent="0.25">
      <c r="A64" t="s">
        <v>28</v>
      </c>
      <c r="B64" t="str">
        <f t="shared" si="3"/>
        <v>Machinery</v>
      </c>
      <c r="C64">
        <v>3</v>
      </c>
    </row>
    <row r="65" spans="1:3" x14ac:dyDescent="0.25">
      <c r="A65" t="s">
        <v>36</v>
      </c>
      <c r="B65" t="str">
        <f t="shared" si="3"/>
        <v>Chemical Products</v>
      </c>
      <c r="C65">
        <v>2</v>
      </c>
    </row>
    <row r="66" spans="1:3" x14ac:dyDescent="0.25">
      <c r="A66" t="s">
        <v>12</v>
      </c>
      <c r="B66" t="str">
        <f t="shared" si="3"/>
        <v>Fabricated Metal Products</v>
      </c>
      <c r="C66">
        <v>1</v>
      </c>
    </row>
    <row r="67" spans="1:3" x14ac:dyDescent="0.25">
      <c r="A67" t="s">
        <v>8</v>
      </c>
      <c r="B67" t="str">
        <f t="shared" si="3"/>
        <v>Printing &amp; Related Support Activities</v>
      </c>
      <c r="C67">
        <v>-4</v>
      </c>
    </row>
    <row r="68" spans="1:3" x14ac:dyDescent="0.25">
      <c r="A68" t="s">
        <v>40</v>
      </c>
      <c r="B68" t="str">
        <f t="shared" si="3"/>
        <v>Nonmetallic Mineral Products</v>
      </c>
      <c r="C68">
        <v>-3</v>
      </c>
    </row>
    <row r="69" spans="1:3" x14ac:dyDescent="0.25">
      <c r="A69" t="s">
        <v>31</v>
      </c>
      <c r="B69" t="str">
        <f t="shared" si="3"/>
        <v>Electrical Equipment, Appliances &amp; Components</v>
      </c>
      <c r="C69">
        <v>-2</v>
      </c>
    </row>
    <row r="70" spans="1:3" x14ac:dyDescent="0.25">
      <c r="A70" t="s">
        <v>16</v>
      </c>
      <c r="B70" t="str">
        <f t="shared" si="3"/>
        <v>Primary Metals</v>
      </c>
      <c r="C70">
        <v>-1</v>
      </c>
    </row>
    <row r="72" spans="1:3" x14ac:dyDescent="0.25">
      <c r="A72" s="187" t="s">
        <v>94</v>
      </c>
      <c r="B72" s="187"/>
      <c r="C72" s="187"/>
    </row>
    <row r="73" spans="1:3" x14ac:dyDescent="0.25">
      <c r="A73" t="s">
        <v>17</v>
      </c>
      <c r="B73" t="str">
        <f>TRIM(A73)</f>
        <v>Apparel, Leather &amp; Allied Products</v>
      </c>
      <c r="C73">
        <v>-17</v>
      </c>
    </row>
    <row r="74" spans="1:3" x14ac:dyDescent="0.25">
      <c r="A74" t="s">
        <v>40</v>
      </c>
      <c r="B74" t="str">
        <f t="shared" ref="B74:B89" si="4">TRIM(A74)</f>
        <v>Nonmetallic Mineral Products</v>
      </c>
      <c r="C74">
        <v>-16</v>
      </c>
    </row>
    <row r="75" spans="1:3" x14ac:dyDescent="0.25">
      <c r="A75" t="s">
        <v>28</v>
      </c>
      <c r="B75" t="str">
        <f t="shared" si="4"/>
        <v>Machinery</v>
      </c>
      <c r="C75">
        <v>-15</v>
      </c>
    </row>
    <row r="76" spans="1:3" x14ac:dyDescent="0.25">
      <c r="A76" t="s">
        <v>26</v>
      </c>
      <c r="B76" t="str">
        <f t="shared" si="4"/>
        <v>Furniture &amp; Related Products</v>
      </c>
      <c r="C76">
        <v>-14</v>
      </c>
    </row>
    <row r="77" spans="1:3" x14ac:dyDescent="0.25">
      <c r="A77" t="s">
        <v>45</v>
      </c>
      <c r="B77" t="str">
        <f t="shared" si="4"/>
        <v>Wood Products</v>
      </c>
      <c r="C77">
        <v>-13</v>
      </c>
    </row>
    <row r="78" spans="1:3" x14ac:dyDescent="0.25">
      <c r="A78" t="s">
        <v>34</v>
      </c>
      <c r="B78" t="str">
        <f t="shared" si="4"/>
        <v>Computer &amp; Electronic Products</v>
      </c>
      <c r="C78">
        <v>-12</v>
      </c>
    </row>
    <row r="79" spans="1:3" x14ac:dyDescent="0.25">
      <c r="A79" t="s">
        <v>31</v>
      </c>
      <c r="B79" t="str">
        <f t="shared" si="4"/>
        <v>Electrical Equipment, Appliances &amp; Components</v>
      </c>
      <c r="C79">
        <v>-11</v>
      </c>
    </row>
    <row r="80" spans="1:3" x14ac:dyDescent="0.25">
      <c r="A80" t="s">
        <v>27</v>
      </c>
      <c r="B80" t="str">
        <f t="shared" si="4"/>
        <v>Plastics &amp; Rubber Products</v>
      </c>
      <c r="C80">
        <v>-10</v>
      </c>
    </row>
    <row r="81" spans="1:3" x14ac:dyDescent="0.25">
      <c r="A81" t="s">
        <v>39</v>
      </c>
      <c r="B81" t="str">
        <f t="shared" si="4"/>
        <v>Textile Mills</v>
      </c>
      <c r="C81">
        <v>-9</v>
      </c>
    </row>
    <row r="82" spans="1:3" x14ac:dyDescent="0.25">
      <c r="A82" t="s">
        <v>33</v>
      </c>
      <c r="B82" t="str">
        <f t="shared" si="4"/>
        <v>Miscellaneous Manufacturing</v>
      </c>
      <c r="C82">
        <v>-8</v>
      </c>
    </row>
    <row r="83" spans="1:3" x14ac:dyDescent="0.25">
      <c r="A83" t="s">
        <v>32</v>
      </c>
      <c r="B83" t="str">
        <f t="shared" si="4"/>
        <v>Paper Products</v>
      </c>
      <c r="C83">
        <v>-7</v>
      </c>
    </row>
    <row r="84" spans="1:3" x14ac:dyDescent="0.25">
      <c r="A84" t="s">
        <v>35</v>
      </c>
      <c r="B84" t="str">
        <f t="shared" si="4"/>
        <v>Transportation Equipment</v>
      </c>
      <c r="C84">
        <v>-6</v>
      </c>
    </row>
    <row r="85" spans="1:3" x14ac:dyDescent="0.25">
      <c r="A85" t="s">
        <v>30</v>
      </c>
      <c r="B85" t="str">
        <f t="shared" si="4"/>
        <v>Food, Beverage &amp; Tobacco Products</v>
      </c>
      <c r="C85">
        <v>-5</v>
      </c>
    </row>
    <row r="86" spans="1:3" x14ac:dyDescent="0.25">
      <c r="A86" t="s">
        <v>38</v>
      </c>
      <c r="B86" t="str">
        <f t="shared" si="4"/>
        <v>Petroleum &amp; Coal Products</v>
      </c>
      <c r="C86">
        <v>-4</v>
      </c>
    </row>
    <row r="87" spans="1:3" x14ac:dyDescent="0.25">
      <c r="A87" t="s">
        <v>36</v>
      </c>
      <c r="B87" t="str">
        <f t="shared" si="4"/>
        <v>Chemical Products</v>
      </c>
      <c r="C87">
        <v>-3</v>
      </c>
    </row>
    <row r="88" spans="1:3" x14ac:dyDescent="0.25">
      <c r="A88" t="s">
        <v>29</v>
      </c>
      <c r="B88" t="str">
        <f t="shared" si="4"/>
        <v>Primary Metals</v>
      </c>
      <c r="C88">
        <v>-2</v>
      </c>
    </row>
    <row r="89" spans="1:3" x14ac:dyDescent="0.25">
      <c r="A89" t="s">
        <v>12</v>
      </c>
      <c r="B89" t="str">
        <f t="shared" si="4"/>
        <v>Fabricated Metal Products</v>
      </c>
      <c r="C89">
        <v>-1</v>
      </c>
    </row>
    <row r="91" spans="1:3" x14ac:dyDescent="0.25">
      <c r="A91" s="187" t="s">
        <v>95</v>
      </c>
      <c r="B91" s="187"/>
      <c r="C91" s="187"/>
    </row>
    <row r="92" spans="1:3" x14ac:dyDescent="0.25">
      <c r="A92" t="s">
        <v>17</v>
      </c>
      <c r="B92" t="str">
        <f>TRIM(A92)</f>
        <v>Apparel, Leather &amp; Allied Products</v>
      </c>
      <c r="C92">
        <v>14</v>
      </c>
    </row>
    <row r="93" spans="1:3" x14ac:dyDescent="0.25">
      <c r="A93" t="s">
        <v>26</v>
      </c>
      <c r="B93" t="str">
        <f t="shared" ref="B93:B106" si="5">TRIM(A93)</f>
        <v>Furniture &amp; Related Products</v>
      </c>
      <c r="C93">
        <v>13</v>
      </c>
    </row>
    <row r="94" spans="1:3" x14ac:dyDescent="0.25">
      <c r="A94" t="s">
        <v>45</v>
      </c>
      <c r="B94" t="str">
        <f t="shared" si="5"/>
        <v>Wood Products</v>
      </c>
      <c r="C94">
        <v>12</v>
      </c>
    </row>
    <row r="95" spans="1:3" x14ac:dyDescent="0.25">
      <c r="A95" t="s">
        <v>31</v>
      </c>
      <c r="B95" t="str">
        <f t="shared" si="5"/>
        <v>Electrical Equipment, Appliances &amp; Components</v>
      </c>
      <c r="C95">
        <v>11</v>
      </c>
    </row>
    <row r="96" spans="1:3" x14ac:dyDescent="0.25">
      <c r="A96" t="s">
        <v>39</v>
      </c>
      <c r="B96" t="str">
        <f t="shared" si="5"/>
        <v>Textile Mills</v>
      </c>
      <c r="C96">
        <v>10</v>
      </c>
    </row>
    <row r="97" spans="1:3" x14ac:dyDescent="0.25">
      <c r="A97" t="s">
        <v>32</v>
      </c>
      <c r="B97" t="str">
        <f t="shared" si="5"/>
        <v>Paper Products</v>
      </c>
      <c r="C97">
        <v>9</v>
      </c>
    </row>
    <row r="98" spans="1:3" x14ac:dyDescent="0.25">
      <c r="A98" t="s">
        <v>29</v>
      </c>
      <c r="B98" t="str">
        <f t="shared" si="5"/>
        <v>Primary Metals</v>
      </c>
      <c r="C98">
        <v>8</v>
      </c>
    </row>
    <row r="99" spans="1:3" x14ac:dyDescent="0.25">
      <c r="A99" t="s">
        <v>35</v>
      </c>
      <c r="B99" t="str">
        <f t="shared" si="5"/>
        <v>Transportation Equipment</v>
      </c>
      <c r="C99">
        <v>7</v>
      </c>
    </row>
    <row r="100" spans="1:3" x14ac:dyDescent="0.25">
      <c r="A100" t="s">
        <v>28</v>
      </c>
      <c r="B100" t="str">
        <f t="shared" si="5"/>
        <v>Machinery</v>
      </c>
      <c r="C100">
        <v>6</v>
      </c>
    </row>
    <row r="101" spans="1:3" x14ac:dyDescent="0.25">
      <c r="A101" t="s">
        <v>34</v>
      </c>
      <c r="B101" t="str">
        <f t="shared" si="5"/>
        <v>Computer &amp; Electronic Products</v>
      </c>
      <c r="C101">
        <v>5</v>
      </c>
    </row>
    <row r="102" spans="1:3" x14ac:dyDescent="0.25">
      <c r="A102" t="s">
        <v>37</v>
      </c>
      <c r="B102" t="str">
        <f t="shared" si="5"/>
        <v>Fabricated Metal Products</v>
      </c>
      <c r="C102">
        <v>4</v>
      </c>
    </row>
    <row r="103" spans="1:3" x14ac:dyDescent="0.25">
      <c r="A103" t="s">
        <v>33</v>
      </c>
      <c r="B103" t="str">
        <f t="shared" si="5"/>
        <v>Miscellaneous Manufacturing</v>
      </c>
      <c r="C103">
        <v>3</v>
      </c>
    </row>
    <row r="104" spans="1:3" x14ac:dyDescent="0.25">
      <c r="A104" t="s">
        <v>30</v>
      </c>
      <c r="B104" t="str">
        <f t="shared" si="5"/>
        <v>Food, Beverage &amp; Tobacco Products</v>
      </c>
      <c r="C104">
        <v>2</v>
      </c>
    </row>
    <row r="105" spans="1:3" x14ac:dyDescent="0.25">
      <c r="A105" t="s">
        <v>10</v>
      </c>
      <c r="B105" t="str">
        <f t="shared" si="5"/>
        <v>Chemical Products</v>
      </c>
      <c r="C105">
        <v>1</v>
      </c>
    </row>
    <row r="106" spans="1:3" x14ac:dyDescent="0.25">
      <c r="A106" t="s">
        <v>684</v>
      </c>
      <c r="B106" t="str">
        <f t="shared" si="5"/>
        <v>Mineral Products</v>
      </c>
      <c r="C106">
        <v>-1</v>
      </c>
    </row>
  </sheetData>
  <mergeCells count="6">
    <mergeCell ref="A91:C91"/>
    <mergeCell ref="A1:C1"/>
    <mergeCell ref="A21:C21"/>
    <mergeCell ref="A37:C37"/>
    <mergeCell ref="A56:C56"/>
    <mergeCell ref="A72:C72"/>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98"/>
  <sheetViews>
    <sheetView workbookViewId="0">
      <selection activeCell="B85" sqref="B85:B98"/>
    </sheetView>
  </sheetViews>
  <sheetFormatPr defaultRowHeight="15" x14ac:dyDescent="0.25"/>
  <cols>
    <col min="1" max="1" width="45" bestFit="1" customWidth="1"/>
    <col min="2" max="2" width="44.5703125" bestFit="1" customWidth="1"/>
  </cols>
  <sheetData>
    <row r="1" spans="1:10" x14ac:dyDescent="0.25">
      <c r="A1" s="187" t="s">
        <v>481</v>
      </c>
      <c r="B1" s="187"/>
      <c r="C1" s="187"/>
    </row>
    <row r="2" spans="1:10" x14ac:dyDescent="0.25">
      <c r="A2" t="s">
        <v>1</v>
      </c>
      <c r="B2" t="str">
        <f>TRIM(A2)</f>
        <v>Textile Mills</v>
      </c>
      <c r="C2">
        <v>15</v>
      </c>
      <c r="J2" t="s">
        <v>685</v>
      </c>
    </row>
    <row r="3" spans="1:10" x14ac:dyDescent="0.25">
      <c r="A3" t="s">
        <v>33</v>
      </c>
      <c r="B3" t="str">
        <f t="shared" ref="B3:B17" si="0">TRIM(A3)</f>
        <v>Miscellaneous Manufacturing</v>
      </c>
      <c r="C3">
        <v>14</v>
      </c>
      <c r="J3" t="s">
        <v>686</v>
      </c>
    </row>
    <row r="4" spans="1:10" x14ac:dyDescent="0.25">
      <c r="A4" t="s">
        <v>27</v>
      </c>
      <c r="B4" t="str">
        <f t="shared" si="0"/>
        <v>Plastics &amp; Rubber Products</v>
      </c>
      <c r="C4">
        <v>13</v>
      </c>
      <c r="J4" t="s">
        <v>687</v>
      </c>
    </row>
    <row r="5" spans="1:10" x14ac:dyDescent="0.25">
      <c r="A5" t="s">
        <v>34</v>
      </c>
      <c r="B5" t="str">
        <f t="shared" si="0"/>
        <v>Computer &amp; Electronic Products</v>
      </c>
      <c r="C5">
        <v>12</v>
      </c>
      <c r="J5" t="s">
        <v>688</v>
      </c>
    </row>
    <row r="6" spans="1:10" x14ac:dyDescent="0.25">
      <c r="A6" t="s">
        <v>30</v>
      </c>
      <c r="B6" t="str">
        <f t="shared" si="0"/>
        <v>Food, Beverage &amp; Tobacco Products</v>
      </c>
      <c r="C6">
        <v>11</v>
      </c>
      <c r="J6" t="s">
        <v>689</v>
      </c>
    </row>
    <row r="7" spans="1:10" x14ac:dyDescent="0.25">
      <c r="A7" t="s">
        <v>28</v>
      </c>
      <c r="B7" t="str">
        <f t="shared" si="0"/>
        <v>Machinery</v>
      </c>
      <c r="C7">
        <v>10</v>
      </c>
      <c r="J7" t="s">
        <v>690</v>
      </c>
    </row>
    <row r="8" spans="1:10" x14ac:dyDescent="0.25">
      <c r="A8" t="s">
        <v>49</v>
      </c>
      <c r="B8" t="str">
        <f t="shared" si="0"/>
        <v>Apparel, Leather &amp; Allied Products</v>
      </c>
      <c r="C8">
        <v>9</v>
      </c>
      <c r="J8" t="s">
        <v>691</v>
      </c>
    </row>
    <row r="9" spans="1:10" x14ac:dyDescent="0.25">
      <c r="A9" t="s">
        <v>32</v>
      </c>
      <c r="B9" t="str">
        <f t="shared" si="0"/>
        <v>Paper Products</v>
      </c>
      <c r="C9">
        <v>8</v>
      </c>
      <c r="J9" t="s">
        <v>692</v>
      </c>
    </row>
    <row r="10" spans="1:10" x14ac:dyDescent="0.25">
      <c r="A10" t="s">
        <v>31</v>
      </c>
      <c r="B10" t="str">
        <f t="shared" si="0"/>
        <v>Electrical Equipment, Appliances &amp; Components</v>
      </c>
      <c r="C10">
        <v>7</v>
      </c>
      <c r="J10" t="s">
        <v>693</v>
      </c>
    </row>
    <row r="11" spans="1:10" x14ac:dyDescent="0.25">
      <c r="A11" t="s">
        <v>36</v>
      </c>
      <c r="B11" t="str">
        <f t="shared" si="0"/>
        <v>Chemical Products</v>
      </c>
      <c r="C11">
        <v>6</v>
      </c>
      <c r="J11" t="s">
        <v>694</v>
      </c>
    </row>
    <row r="12" spans="1:10" x14ac:dyDescent="0.25">
      <c r="A12" t="s">
        <v>38</v>
      </c>
      <c r="B12" t="str">
        <f t="shared" si="0"/>
        <v>Petroleum &amp; Coal Products</v>
      </c>
      <c r="C12">
        <v>5</v>
      </c>
    </row>
    <row r="13" spans="1:10" x14ac:dyDescent="0.25">
      <c r="A13" t="s">
        <v>35</v>
      </c>
      <c r="B13" t="str">
        <f t="shared" si="0"/>
        <v>Transportation Equipment</v>
      </c>
      <c r="C13">
        <v>4</v>
      </c>
    </row>
    <row r="14" spans="1:10" x14ac:dyDescent="0.25">
      <c r="A14" t="s">
        <v>26</v>
      </c>
      <c r="B14" t="str">
        <f t="shared" si="0"/>
        <v>Furniture &amp; Related Products</v>
      </c>
      <c r="C14">
        <v>3</v>
      </c>
    </row>
    <row r="15" spans="1:10" x14ac:dyDescent="0.25">
      <c r="A15" t="s">
        <v>37</v>
      </c>
      <c r="B15" t="str">
        <f t="shared" si="0"/>
        <v>Fabricated Metal Products</v>
      </c>
      <c r="C15">
        <v>2</v>
      </c>
    </row>
    <row r="16" spans="1:10" x14ac:dyDescent="0.25">
      <c r="A16" t="s">
        <v>4</v>
      </c>
      <c r="B16" t="str">
        <f t="shared" si="0"/>
        <v>Nonmetallic Mineral Products</v>
      </c>
      <c r="C16">
        <v>1</v>
      </c>
    </row>
    <row r="17" spans="1:3" x14ac:dyDescent="0.25">
      <c r="A17" t="s">
        <v>16</v>
      </c>
      <c r="B17" t="str">
        <f t="shared" si="0"/>
        <v>Primary Metals</v>
      </c>
      <c r="C17">
        <v>-1</v>
      </c>
    </row>
    <row r="19" spans="1:3" x14ac:dyDescent="0.25">
      <c r="A19" s="187" t="s">
        <v>99</v>
      </c>
      <c r="B19" s="187"/>
      <c r="C19" s="187"/>
    </row>
    <row r="20" spans="1:3" x14ac:dyDescent="0.25">
      <c r="A20" t="s">
        <v>1</v>
      </c>
      <c r="B20" t="str">
        <f>TRIM(A20)</f>
        <v>Textile Mills</v>
      </c>
      <c r="C20">
        <v>12</v>
      </c>
    </row>
    <row r="21" spans="1:3" x14ac:dyDescent="0.25">
      <c r="A21" t="s">
        <v>33</v>
      </c>
      <c r="B21" t="str">
        <f t="shared" ref="B21:B34" si="1">TRIM(A21)</f>
        <v>Miscellaneous Manufacturing</v>
      </c>
      <c r="C21">
        <v>11</v>
      </c>
    </row>
    <row r="22" spans="1:3" x14ac:dyDescent="0.25">
      <c r="A22" t="s">
        <v>27</v>
      </c>
      <c r="B22" t="str">
        <f t="shared" si="1"/>
        <v>Plastics &amp; Rubber Products</v>
      </c>
      <c r="C22">
        <v>10</v>
      </c>
    </row>
    <row r="23" spans="1:3" x14ac:dyDescent="0.25">
      <c r="A23" t="s">
        <v>34</v>
      </c>
      <c r="B23" t="str">
        <f t="shared" si="1"/>
        <v>Computer &amp; Electronic Products</v>
      </c>
      <c r="C23">
        <v>9</v>
      </c>
    </row>
    <row r="24" spans="1:3" x14ac:dyDescent="0.25">
      <c r="A24" t="s">
        <v>41</v>
      </c>
      <c r="B24" t="str">
        <f t="shared" si="1"/>
        <v>Printing &amp; Related Support Activities</v>
      </c>
      <c r="C24">
        <v>8</v>
      </c>
    </row>
    <row r="25" spans="1:3" x14ac:dyDescent="0.25">
      <c r="A25" t="s">
        <v>36</v>
      </c>
      <c r="B25" t="str">
        <f t="shared" si="1"/>
        <v>Chemical Products</v>
      </c>
      <c r="C25">
        <v>7</v>
      </c>
    </row>
    <row r="26" spans="1:3" x14ac:dyDescent="0.25">
      <c r="A26" t="s">
        <v>32</v>
      </c>
      <c r="B26" t="str">
        <f t="shared" si="1"/>
        <v>Paper Products</v>
      </c>
      <c r="C26">
        <v>6</v>
      </c>
    </row>
    <row r="27" spans="1:3" x14ac:dyDescent="0.25">
      <c r="A27" t="s">
        <v>28</v>
      </c>
      <c r="B27" t="str">
        <f t="shared" si="1"/>
        <v>Machinery</v>
      </c>
      <c r="C27">
        <v>5</v>
      </c>
    </row>
    <row r="28" spans="1:3" x14ac:dyDescent="0.25">
      <c r="A28" t="s">
        <v>31</v>
      </c>
      <c r="B28" t="str">
        <f t="shared" si="1"/>
        <v>Electrical Equipment, Appliances &amp; Components</v>
      </c>
      <c r="C28">
        <v>4</v>
      </c>
    </row>
    <row r="29" spans="1:3" x14ac:dyDescent="0.25">
      <c r="A29" t="s">
        <v>30</v>
      </c>
      <c r="B29" t="str">
        <f t="shared" si="1"/>
        <v>Food, Beverage &amp; Tobacco Products</v>
      </c>
      <c r="C29">
        <v>3</v>
      </c>
    </row>
    <row r="30" spans="1:3" x14ac:dyDescent="0.25">
      <c r="A30" t="s">
        <v>26</v>
      </c>
      <c r="B30" t="str">
        <f t="shared" si="1"/>
        <v>Furniture &amp; Related Products</v>
      </c>
      <c r="C30">
        <v>2</v>
      </c>
    </row>
    <row r="31" spans="1:3" x14ac:dyDescent="0.25">
      <c r="A31" t="s">
        <v>14</v>
      </c>
      <c r="B31" t="str">
        <f t="shared" si="1"/>
        <v>Transportation Equipment</v>
      </c>
      <c r="C31">
        <v>1</v>
      </c>
    </row>
    <row r="32" spans="1:3" x14ac:dyDescent="0.25">
      <c r="A32" t="s">
        <v>4</v>
      </c>
      <c r="B32" t="str">
        <f t="shared" si="1"/>
        <v>Nonmetallic Mineral Products</v>
      </c>
      <c r="C32">
        <v>-3</v>
      </c>
    </row>
    <row r="33" spans="1:3" x14ac:dyDescent="0.25">
      <c r="A33" t="s">
        <v>29</v>
      </c>
      <c r="B33" t="str">
        <f t="shared" si="1"/>
        <v>Primary Metals</v>
      </c>
      <c r="C33">
        <v>-2</v>
      </c>
    </row>
    <row r="34" spans="1:3" x14ac:dyDescent="0.25">
      <c r="A34" t="s">
        <v>12</v>
      </c>
      <c r="B34" t="str">
        <f t="shared" si="1"/>
        <v>Fabricated Metal Products</v>
      </c>
      <c r="C34">
        <v>-1</v>
      </c>
    </row>
    <row r="36" spans="1:3" x14ac:dyDescent="0.25">
      <c r="A36" s="187" t="s">
        <v>91</v>
      </c>
      <c r="B36" s="187"/>
      <c r="C36" s="187"/>
    </row>
    <row r="37" spans="1:3" x14ac:dyDescent="0.25">
      <c r="A37" t="s">
        <v>8</v>
      </c>
      <c r="B37" t="str">
        <f>TRIM(A37)</f>
        <v>Printing &amp; Related Support Activities</v>
      </c>
      <c r="C37">
        <v>14</v>
      </c>
    </row>
    <row r="38" spans="1:3" x14ac:dyDescent="0.25">
      <c r="A38" t="s">
        <v>33</v>
      </c>
      <c r="B38" t="str">
        <f t="shared" ref="B38:B50" si="2">TRIM(A38)</f>
        <v>Miscellaneous Manufacturing</v>
      </c>
      <c r="C38">
        <v>13</v>
      </c>
    </row>
    <row r="39" spans="1:3" x14ac:dyDescent="0.25">
      <c r="A39" t="s">
        <v>49</v>
      </c>
      <c r="B39" t="str">
        <f t="shared" si="2"/>
        <v>Apparel, Leather &amp; Allied Products</v>
      </c>
      <c r="C39">
        <v>12</v>
      </c>
    </row>
    <row r="40" spans="1:3" x14ac:dyDescent="0.25">
      <c r="A40" t="s">
        <v>39</v>
      </c>
      <c r="B40" t="str">
        <f t="shared" si="2"/>
        <v>Textile Mills</v>
      </c>
      <c r="C40">
        <v>11</v>
      </c>
    </row>
    <row r="41" spans="1:3" x14ac:dyDescent="0.25">
      <c r="A41" t="s">
        <v>27</v>
      </c>
      <c r="B41" t="str">
        <f t="shared" si="2"/>
        <v>Plastics &amp; Rubber Products</v>
      </c>
      <c r="C41">
        <v>10</v>
      </c>
    </row>
    <row r="42" spans="1:3" x14ac:dyDescent="0.25">
      <c r="A42" t="s">
        <v>34</v>
      </c>
      <c r="B42" t="str">
        <f t="shared" si="2"/>
        <v>Computer &amp; Electronic Products</v>
      </c>
      <c r="C42">
        <v>9</v>
      </c>
    </row>
    <row r="43" spans="1:3" x14ac:dyDescent="0.25">
      <c r="A43" t="s">
        <v>31</v>
      </c>
      <c r="B43" t="str">
        <f t="shared" si="2"/>
        <v>Electrical Equipment, Appliances &amp; Components</v>
      </c>
      <c r="C43">
        <v>8</v>
      </c>
    </row>
    <row r="44" spans="1:3" x14ac:dyDescent="0.25">
      <c r="A44" t="s">
        <v>30</v>
      </c>
      <c r="B44" t="str">
        <f t="shared" si="2"/>
        <v>Food, Beverage &amp; Tobacco Products</v>
      </c>
      <c r="C44">
        <v>7</v>
      </c>
    </row>
    <row r="45" spans="1:3" x14ac:dyDescent="0.25">
      <c r="A45" t="s">
        <v>28</v>
      </c>
      <c r="B45" t="str">
        <f t="shared" si="2"/>
        <v>Machinery</v>
      </c>
      <c r="C45">
        <v>6</v>
      </c>
    </row>
    <row r="46" spans="1:3" x14ac:dyDescent="0.25">
      <c r="A46" t="s">
        <v>36</v>
      </c>
      <c r="B46" t="str">
        <f t="shared" si="2"/>
        <v>Chemical Products</v>
      </c>
      <c r="C46">
        <v>5</v>
      </c>
    </row>
    <row r="47" spans="1:3" x14ac:dyDescent="0.25">
      <c r="A47" t="s">
        <v>26</v>
      </c>
      <c r="B47" t="str">
        <f t="shared" si="2"/>
        <v>Furniture &amp; Related Products</v>
      </c>
      <c r="C47">
        <v>4</v>
      </c>
    </row>
    <row r="48" spans="1:3" x14ac:dyDescent="0.25">
      <c r="A48" t="s">
        <v>32</v>
      </c>
      <c r="B48" t="str">
        <f t="shared" si="2"/>
        <v>Paper Products</v>
      </c>
      <c r="C48">
        <v>3</v>
      </c>
    </row>
    <row r="49" spans="1:3" x14ac:dyDescent="0.25">
      <c r="A49" t="s">
        <v>37</v>
      </c>
      <c r="B49" t="str">
        <f t="shared" si="2"/>
        <v>Fabricated Metal Products</v>
      </c>
      <c r="C49">
        <v>2</v>
      </c>
    </row>
    <row r="50" spans="1:3" x14ac:dyDescent="0.25">
      <c r="A50" t="s">
        <v>14</v>
      </c>
      <c r="B50" t="str">
        <f t="shared" si="2"/>
        <v>Transportation Equipment</v>
      </c>
      <c r="C50">
        <v>1</v>
      </c>
    </row>
    <row r="52" spans="1:3" x14ac:dyDescent="0.25">
      <c r="A52" s="187" t="s">
        <v>92</v>
      </c>
      <c r="B52" s="187"/>
      <c r="C52" s="187"/>
    </row>
    <row r="53" spans="1:3" x14ac:dyDescent="0.25">
      <c r="A53" t="s">
        <v>1</v>
      </c>
      <c r="B53" t="str">
        <f>TRIM(A53)</f>
        <v>Textile Mills</v>
      </c>
      <c r="C53">
        <v>12</v>
      </c>
    </row>
    <row r="54" spans="1:3" x14ac:dyDescent="0.25">
      <c r="A54" t="s">
        <v>33</v>
      </c>
      <c r="B54" t="str">
        <f t="shared" ref="B54:B67" si="3">TRIM(A54)</f>
        <v>Miscellaneous Manufacturing</v>
      </c>
      <c r="C54">
        <v>11</v>
      </c>
    </row>
    <row r="55" spans="1:3" x14ac:dyDescent="0.25">
      <c r="A55" t="s">
        <v>38</v>
      </c>
      <c r="B55" t="str">
        <f t="shared" si="3"/>
        <v>Petroleum &amp; Coal Products</v>
      </c>
      <c r="C55">
        <v>10</v>
      </c>
    </row>
    <row r="56" spans="1:3" x14ac:dyDescent="0.25">
      <c r="A56" t="s">
        <v>32</v>
      </c>
      <c r="B56" t="str">
        <f t="shared" si="3"/>
        <v>Paper Products</v>
      </c>
      <c r="C56">
        <v>9</v>
      </c>
    </row>
    <row r="57" spans="1:3" x14ac:dyDescent="0.25">
      <c r="A57" t="s">
        <v>30</v>
      </c>
      <c r="B57" t="str">
        <f t="shared" si="3"/>
        <v>Food, Beverage &amp; Tobacco Products</v>
      </c>
      <c r="C57">
        <v>8</v>
      </c>
    </row>
    <row r="58" spans="1:3" x14ac:dyDescent="0.25">
      <c r="A58" t="s">
        <v>27</v>
      </c>
      <c r="B58" t="str">
        <f t="shared" si="3"/>
        <v>Plastics &amp; Rubber Products</v>
      </c>
      <c r="C58">
        <v>7</v>
      </c>
    </row>
    <row r="59" spans="1:3" x14ac:dyDescent="0.25">
      <c r="A59" t="s">
        <v>34</v>
      </c>
      <c r="B59" t="str">
        <f t="shared" si="3"/>
        <v>Computer &amp; Electronic Products</v>
      </c>
      <c r="C59">
        <v>6</v>
      </c>
    </row>
    <row r="60" spans="1:3" x14ac:dyDescent="0.25">
      <c r="A60" t="s">
        <v>28</v>
      </c>
      <c r="B60" t="str">
        <f t="shared" si="3"/>
        <v>Machinery</v>
      </c>
      <c r="C60">
        <v>5</v>
      </c>
    </row>
    <row r="61" spans="1:3" x14ac:dyDescent="0.25">
      <c r="A61" t="s">
        <v>35</v>
      </c>
      <c r="B61" t="str">
        <f t="shared" si="3"/>
        <v>Transportation Equipment</v>
      </c>
      <c r="C61">
        <v>4</v>
      </c>
    </row>
    <row r="62" spans="1:3" x14ac:dyDescent="0.25">
      <c r="A62" t="s">
        <v>37</v>
      </c>
      <c r="B62" t="str">
        <f t="shared" si="3"/>
        <v>Fabricated Metal Products</v>
      </c>
      <c r="C62">
        <v>3</v>
      </c>
    </row>
    <row r="63" spans="1:3" x14ac:dyDescent="0.25">
      <c r="A63" t="s">
        <v>31</v>
      </c>
      <c r="B63" t="str">
        <f t="shared" si="3"/>
        <v>Electrical Equipment, Appliances &amp; Components</v>
      </c>
      <c r="C63">
        <v>2</v>
      </c>
    </row>
    <row r="64" spans="1:3" x14ac:dyDescent="0.25">
      <c r="A64" t="s">
        <v>10</v>
      </c>
      <c r="B64" t="str">
        <f t="shared" si="3"/>
        <v>Chemical Products</v>
      </c>
      <c r="C64">
        <v>1</v>
      </c>
    </row>
    <row r="65" spans="1:3" x14ac:dyDescent="0.25">
      <c r="A65" t="s">
        <v>8</v>
      </c>
      <c r="B65" t="str">
        <f t="shared" si="3"/>
        <v>Printing &amp; Related Support Activities</v>
      </c>
      <c r="C65">
        <v>-3</v>
      </c>
    </row>
    <row r="66" spans="1:3" x14ac:dyDescent="0.25">
      <c r="A66" t="s">
        <v>49</v>
      </c>
      <c r="B66" t="str">
        <f t="shared" si="3"/>
        <v>Apparel, Leather &amp; Allied Products</v>
      </c>
      <c r="C66">
        <v>-2</v>
      </c>
    </row>
    <row r="67" spans="1:3" x14ac:dyDescent="0.25">
      <c r="A67" t="s">
        <v>6</v>
      </c>
      <c r="B67" t="str">
        <f t="shared" si="3"/>
        <v>Furniture &amp; Related Products</v>
      </c>
      <c r="C67">
        <v>-1</v>
      </c>
    </row>
    <row r="69" spans="1:3" x14ac:dyDescent="0.25">
      <c r="A69" s="187" t="s">
        <v>94</v>
      </c>
      <c r="B69" s="187"/>
      <c r="C69" s="187"/>
    </row>
    <row r="70" spans="1:3" x14ac:dyDescent="0.25">
      <c r="A70" t="s">
        <v>1</v>
      </c>
      <c r="B70" t="str">
        <f>TRIM(A70)</f>
        <v>Textile Mills</v>
      </c>
      <c r="C70">
        <v>-13</v>
      </c>
    </row>
    <row r="71" spans="1:3" x14ac:dyDescent="0.25">
      <c r="A71" t="s">
        <v>49</v>
      </c>
      <c r="B71" t="str">
        <f t="shared" ref="B71:B82" si="4">TRIM(A71)</f>
        <v>Apparel, Leather &amp; Allied Products</v>
      </c>
      <c r="C71">
        <v>-12</v>
      </c>
    </row>
    <row r="72" spans="1:3" x14ac:dyDescent="0.25">
      <c r="A72" t="s">
        <v>40</v>
      </c>
      <c r="B72" t="str">
        <f t="shared" si="4"/>
        <v>Nonmetallic Mineral Products</v>
      </c>
      <c r="C72">
        <v>-11</v>
      </c>
    </row>
    <row r="73" spans="1:3" x14ac:dyDescent="0.25">
      <c r="A73" t="s">
        <v>37</v>
      </c>
      <c r="B73" t="str">
        <f t="shared" si="4"/>
        <v>Fabricated Metal Products</v>
      </c>
      <c r="C73">
        <v>-10</v>
      </c>
    </row>
    <row r="74" spans="1:3" x14ac:dyDescent="0.25">
      <c r="A74" t="s">
        <v>26</v>
      </c>
      <c r="B74" t="str">
        <f t="shared" si="4"/>
        <v>Furniture &amp; Related Products</v>
      </c>
      <c r="C74">
        <v>-9</v>
      </c>
    </row>
    <row r="75" spans="1:3" x14ac:dyDescent="0.25">
      <c r="A75" t="s">
        <v>28</v>
      </c>
      <c r="B75" t="str">
        <f t="shared" si="4"/>
        <v>Machinery</v>
      </c>
      <c r="C75">
        <v>-8</v>
      </c>
    </row>
    <row r="76" spans="1:3" x14ac:dyDescent="0.25">
      <c r="A76" t="s">
        <v>34</v>
      </c>
      <c r="B76" t="str">
        <f t="shared" si="4"/>
        <v>Computer &amp; Electronic Products</v>
      </c>
      <c r="C76">
        <v>-7</v>
      </c>
    </row>
    <row r="77" spans="1:3" x14ac:dyDescent="0.25">
      <c r="A77" t="s">
        <v>30</v>
      </c>
      <c r="B77" t="str">
        <f t="shared" si="4"/>
        <v>Food, Beverage &amp; Tobacco Products</v>
      </c>
      <c r="C77">
        <v>-6</v>
      </c>
    </row>
    <row r="78" spans="1:3" x14ac:dyDescent="0.25">
      <c r="A78" t="s">
        <v>33</v>
      </c>
      <c r="B78" t="str">
        <f t="shared" si="4"/>
        <v>Miscellaneous Manufacturing</v>
      </c>
      <c r="C78">
        <v>-5</v>
      </c>
    </row>
    <row r="79" spans="1:3" x14ac:dyDescent="0.25">
      <c r="A79" t="s">
        <v>27</v>
      </c>
      <c r="B79" t="str">
        <f t="shared" si="4"/>
        <v>Plastics &amp; Rubber Products</v>
      </c>
      <c r="C79">
        <v>-4</v>
      </c>
    </row>
    <row r="80" spans="1:3" x14ac:dyDescent="0.25">
      <c r="A80" t="s">
        <v>32</v>
      </c>
      <c r="B80" t="str">
        <f t="shared" si="4"/>
        <v>Paper Products</v>
      </c>
      <c r="C80">
        <v>-3</v>
      </c>
    </row>
    <row r="81" spans="1:3" x14ac:dyDescent="0.25">
      <c r="A81" t="s">
        <v>36</v>
      </c>
      <c r="B81" t="str">
        <f t="shared" si="4"/>
        <v>Chemical Products</v>
      </c>
      <c r="C81">
        <v>-2</v>
      </c>
    </row>
    <row r="82" spans="1:3" x14ac:dyDescent="0.25">
      <c r="A82" t="s">
        <v>35</v>
      </c>
      <c r="B82" t="str">
        <f t="shared" si="4"/>
        <v>Transportation Equipment</v>
      </c>
      <c r="C82">
        <v>-1</v>
      </c>
    </row>
    <row r="84" spans="1:3" x14ac:dyDescent="0.25">
      <c r="A84" s="187" t="s">
        <v>95</v>
      </c>
      <c r="B84" s="187"/>
      <c r="C84" s="187"/>
    </row>
    <row r="85" spans="1:3" x14ac:dyDescent="0.25">
      <c r="A85" t="s">
        <v>1</v>
      </c>
      <c r="B85" t="str">
        <f>TRIM(A85)</f>
        <v>Textile Mills</v>
      </c>
      <c r="C85">
        <v>11</v>
      </c>
    </row>
    <row r="86" spans="1:3" x14ac:dyDescent="0.25">
      <c r="A86" t="s">
        <v>49</v>
      </c>
      <c r="B86" t="str">
        <f t="shared" ref="B86:B98" si="5">TRIM(A86)</f>
        <v>Apparel, Leather &amp; Allied Products</v>
      </c>
      <c r="C86">
        <v>10</v>
      </c>
    </row>
    <row r="87" spans="1:3" x14ac:dyDescent="0.25">
      <c r="A87" t="s">
        <v>27</v>
      </c>
      <c r="B87" t="str">
        <f t="shared" si="5"/>
        <v>Plastics &amp; Rubber Products</v>
      </c>
      <c r="C87">
        <v>9</v>
      </c>
    </row>
    <row r="88" spans="1:3" x14ac:dyDescent="0.25">
      <c r="A88" t="s">
        <v>31</v>
      </c>
      <c r="B88" t="str">
        <f t="shared" si="5"/>
        <v>Electrical Equipment, Appliances &amp; Components</v>
      </c>
      <c r="C88">
        <v>8</v>
      </c>
    </row>
    <row r="89" spans="1:3" x14ac:dyDescent="0.25">
      <c r="A89" t="s">
        <v>30</v>
      </c>
      <c r="B89" t="str">
        <f t="shared" si="5"/>
        <v>Food, Beverage &amp; Tobacco Products</v>
      </c>
      <c r="C89">
        <v>7</v>
      </c>
    </row>
    <row r="90" spans="1:3" x14ac:dyDescent="0.25">
      <c r="A90" t="s">
        <v>38</v>
      </c>
      <c r="B90" t="str">
        <f t="shared" si="5"/>
        <v>Petroleum &amp; Coal Products</v>
      </c>
      <c r="C90">
        <v>6</v>
      </c>
    </row>
    <row r="91" spans="1:3" x14ac:dyDescent="0.25">
      <c r="A91" t="s">
        <v>34</v>
      </c>
      <c r="B91" t="str">
        <f t="shared" si="5"/>
        <v>Computer &amp; Electronic Products</v>
      </c>
      <c r="C91">
        <v>5</v>
      </c>
    </row>
    <row r="92" spans="1:3" x14ac:dyDescent="0.25">
      <c r="A92" t="s">
        <v>35</v>
      </c>
      <c r="B92" t="str">
        <f t="shared" si="5"/>
        <v>Transportation Equipment</v>
      </c>
      <c r="C92">
        <v>4</v>
      </c>
    </row>
    <row r="93" spans="1:3" x14ac:dyDescent="0.25">
      <c r="A93" t="s">
        <v>29</v>
      </c>
      <c r="B93" t="str">
        <f t="shared" si="5"/>
        <v>Primary Metals</v>
      </c>
      <c r="C93">
        <v>3</v>
      </c>
    </row>
    <row r="94" spans="1:3" x14ac:dyDescent="0.25">
      <c r="A94" t="s">
        <v>33</v>
      </c>
      <c r="B94" t="str">
        <f t="shared" si="5"/>
        <v>Miscellaneous Manufacturing</v>
      </c>
      <c r="C94">
        <v>2</v>
      </c>
    </row>
    <row r="95" spans="1:3" x14ac:dyDescent="0.25">
      <c r="A95" t="s">
        <v>11</v>
      </c>
      <c r="B95" t="str">
        <f t="shared" si="5"/>
        <v>Machinery</v>
      </c>
      <c r="C95">
        <v>1</v>
      </c>
    </row>
    <row r="96" spans="1:3" x14ac:dyDescent="0.25">
      <c r="A96" t="s">
        <v>8</v>
      </c>
      <c r="B96" t="str">
        <f t="shared" si="5"/>
        <v>Printing &amp; Related Support Activities</v>
      </c>
      <c r="C96">
        <v>-3</v>
      </c>
    </row>
    <row r="97" spans="1:3" x14ac:dyDescent="0.25">
      <c r="A97" t="s">
        <v>37</v>
      </c>
      <c r="B97" t="str">
        <f t="shared" si="5"/>
        <v>Fabricated Metal Products</v>
      </c>
      <c r="C97">
        <v>-2</v>
      </c>
    </row>
    <row r="98" spans="1:3" x14ac:dyDescent="0.25">
      <c r="A98" t="s">
        <v>695</v>
      </c>
      <c r="B98" t="str">
        <f t="shared" si="5"/>
        <v>and Furniture &amp; Related Products</v>
      </c>
      <c r="C98">
        <v>-1</v>
      </c>
    </row>
  </sheetData>
  <mergeCells count="6">
    <mergeCell ref="A84:C84"/>
    <mergeCell ref="A1:C1"/>
    <mergeCell ref="A19:C19"/>
    <mergeCell ref="A36:C36"/>
    <mergeCell ref="A52:C52"/>
    <mergeCell ref="A69:C69"/>
  </mergeCells>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00"/>
  <sheetViews>
    <sheetView workbookViewId="0">
      <selection activeCell="H33" sqref="H33"/>
    </sheetView>
  </sheetViews>
  <sheetFormatPr defaultRowHeight="15" x14ac:dyDescent="0.25"/>
  <cols>
    <col min="1" max="1" width="45" bestFit="1" customWidth="1"/>
    <col min="2" max="2" width="44.5703125" bestFit="1" customWidth="1"/>
  </cols>
  <sheetData>
    <row r="1" spans="1:10" x14ac:dyDescent="0.25">
      <c r="A1" s="187" t="s">
        <v>481</v>
      </c>
      <c r="B1" s="187"/>
      <c r="C1" s="187"/>
    </row>
    <row r="2" spans="1:10" x14ac:dyDescent="0.25">
      <c r="A2" t="s">
        <v>1</v>
      </c>
      <c r="B2" t="str">
        <f>TRIM(A2)</f>
        <v>Textile Mills</v>
      </c>
      <c r="C2">
        <v>13</v>
      </c>
      <c r="J2" t="s">
        <v>696</v>
      </c>
    </row>
    <row r="3" spans="1:10" x14ac:dyDescent="0.25">
      <c r="A3" t="s">
        <v>31</v>
      </c>
      <c r="B3" t="str">
        <f t="shared" ref="B3:B18" si="0">TRIM(A3)</f>
        <v>Electrical Equipment, Appliances &amp; Components</v>
      </c>
      <c r="C3">
        <v>12</v>
      </c>
      <c r="J3" t="s">
        <v>697</v>
      </c>
    </row>
    <row r="4" spans="1:10" x14ac:dyDescent="0.25">
      <c r="A4" t="s">
        <v>49</v>
      </c>
      <c r="B4" t="str">
        <f t="shared" si="0"/>
        <v>Apparel, Leather &amp; Allied Products</v>
      </c>
      <c r="C4">
        <v>11</v>
      </c>
      <c r="J4" t="s">
        <v>698</v>
      </c>
    </row>
    <row r="5" spans="1:10" x14ac:dyDescent="0.25">
      <c r="A5" t="s">
        <v>27</v>
      </c>
      <c r="B5" t="str">
        <f t="shared" si="0"/>
        <v>Plastics &amp; Rubber Products</v>
      </c>
      <c r="C5">
        <v>10</v>
      </c>
      <c r="J5" t="s">
        <v>699</v>
      </c>
    </row>
    <row r="6" spans="1:10" x14ac:dyDescent="0.25">
      <c r="A6" t="s">
        <v>30</v>
      </c>
      <c r="B6" t="str">
        <f t="shared" si="0"/>
        <v>Food, Beverage &amp; Tobacco Products</v>
      </c>
      <c r="C6">
        <v>9</v>
      </c>
      <c r="J6" t="s">
        <v>700</v>
      </c>
    </row>
    <row r="7" spans="1:10" x14ac:dyDescent="0.25">
      <c r="A7" t="s">
        <v>34</v>
      </c>
      <c r="B7" t="str">
        <f t="shared" si="0"/>
        <v>Computer &amp; Electronic Products</v>
      </c>
      <c r="C7">
        <v>8</v>
      </c>
      <c r="J7" t="s">
        <v>701</v>
      </c>
    </row>
    <row r="8" spans="1:10" x14ac:dyDescent="0.25">
      <c r="A8" t="s">
        <v>26</v>
      </c>
      <c r="B8" t="str">
        <f t="shared" si="0"/>
        <v>Furniture &amp; Related Products</v>
      </c>
      <c r="C8">
        <v>7</v>
      </c>
      <c r="J8" t="s">
        <v>702</v>
      </c>
    </row>
    <row r="9" spans="1:10" x14ac:dyDescent="0.25">
      <c r="A9" t="s">
        <v>33</v>
      </c>
      <c r="B9" t="str">
        <f t="shared" si="0"/>
        <v>Miscellaneous Manufacturing</v>
      </c>
      <c r="C9">
        <v>6</v>
      </c>
      <c r="J9" t="s">
        <v>703</v>
      </c>
    </row>
    <row r="10" spans="1:10" x14ac:dyDescent="0.25">
      <c r="A10" t="s">
        <v>28</v>
      </c>
      <c r="B10" t="str">
        <f t="shared" si="0"/>
        <v>Machinery</v>
      </c>
      <c r="C10">
        <v>5</v>
      </c>
      <c r="J10" t="s">
        <v>704</v>
      </c>
    </row>
    <row r="11" spans="1:10" x14ac:dyDescent="0.25">
      <c r="A11" t="s">
        <v>35</v>
      </c>
      <c r="B11" t="str">
        <f t="shared" si="0"/>
        <v>Transportation Equipment</v>
      </c>
      <c r="C11">
        <v>4</v>
      </c>
      <c r="J11" t="s">
        <v>705</v>
      </c>
    </row>
    <row r="12" spans="1:10" x14ac:dyDescent="0.25">
      <c r="A12" t="s">
        <v>41</v>
      </c>
      <c r="B12" t="str">
        <f t="shared" si="0"/>
        <v>Printing &amp; Related Support Activities</v>
      </c>
      <c r="C12">
        <v>3</v>
      </c>
    </row>
    <row r="13" spans="1:10" x14ac:dyDescent="0.25">
      <c r="A13" t="s">
        <v>36</v>
      </c>
      <c r="B13" t="str">
        <f t="shared" si="0"/>
        <v>Chemical Products</v>
      </c>
      <c r="C13">
        <v>2</v>
      </c>
    </row>
    <row r="14" spans="1:10" x14ac:dyDescent="0.25">
      <c r="A14" t="s">
        <v>7</v>
      </c>
      <c r="B14" t="str">
        <f t="shared" si="0"/>
        <v>Paper Products</v>
      </c>
      <c r="C14">
        <v>1</v>
      </c>
    </row>
    <row r="15" spans="1:10" x14ac:dyDescent="0.25">
      <c r="A15" t="s">
        <v>18</v>
      </c>
      <c r="B15" t="str">
        <f t="shared" si="0"/>
        <v>Wood Products</v>
      </c>
      <c r="C15">
        <v>-4</v>
      </c>
    </row>
    <row r="16" spans="1:10" x14ac:dyDescent="0.25">
      <c r="A16" t="s">
        <v>29</v>
      </c>
      <c r="B16" t="str">
        <f t="shared" si="0"/>
        <v>Primary Metals</v>
      </c>
      <c r="C16">
        <v>-3</v>
      </c>
    </row>
    <row r="17" spans="1:3" x14ac:dyDescent="0.25">
      <c r="A17" t="s">
        <v>40</v>
      </c>
      <c r="B17" t="str">
        <f t="shared" si="0"/>
        <v>Nonmetallic Mineral Products</v>
      </c>
      <c r="C17">
        <v>-2</v>
      </c>
    </row>
    <row r="18" spans="1:3" x14ac:dyDescent="0.25">
      <c r="A18" t="s">
        <v>12</v>
      </c>
      <c r="B18" t="str">
        <f t="shared" si="0"/>
        <v>Fabricated Metal Products</v>
      </c>
      <c r="C18">
        <v>-1</v>
      </c>
    </row>
    <row r="20" spans="1:3" x14ac:dyDescent="0.25">
      <c r="A20" s="187" t="s">
        <v>99</v>
      </c>
      <c r="B20" s="187"/>
      <c r="C20" s="187"/>
    </row>
    <row r="21" spans="1:3" x14ac:dyDescent="0.25">
      <c r="A21" t="s">
        <v>15</v>
      </c>
      <c r="B21" t="str">
        <f>TRIM(A21)</f>
        <v>Plastics &amp; Rubber Products</v>
      </c>
      <c r="C21">
        <v>11</v>
      </c>
    </row>
    <row r="22" spans="1:3" x14ac:dyDescent="0.25">
      <c r="A22" t="s">
        <v>49</v>
      </c>
      <c r="B22" t="str">
        <f t="shared" ref="B22:B36" si="1">TRIM(A22)</f>
        <v>Apparel, Leather &amp; Allied Products</v>
      </c>
      <c r="C22">
        <v>10</v>
      </c>
    </row>
    <row r="23" spans="1:3" x14ac:dyDescent="0.25">
      <c r="A23" t="s">
        <v>31</v>
      </c>
      <c r="B23" t="str">
        <f t="shared" si="1"/>
        <v>Electrical Equipment, Appliances &amp; Components</v>
      </c>
      <c r="C23">
        <v>9</v>
      </c>
    </row>
    <row r="24" spans="1:3" x14ac:dyDescent="0.25">
      <c r="A24" t="s">
        <v>39</v>
      </c>
      <c r="B24" t="str">
        <f t="shared" si="1"/>
        <v>Textile Mills</v>
      </c>
      <c r="C24">
        <v>8</v>
      </c>
    </row>
    <row r="25" spans="1:3" x14ac:dyDescent="0.25">
      <c r="A25" t="s">
        <v>41</v>
      </c>
      <c r="B25" t="str">
        <f t="shared" si="1"/>
        <v>Printing &amp; Related Support Activities</v>
      </c>
      <c r="C25">
        <v>7</v>
      </c>
    </row>
    <row r="26" spans="1:3" x14ac:dyDescent="0.25">
      <c r="A26" t="s">
        <v>28</v>
      </c>
      <c r="B26" t="str">
        <f t="shared" si="1"/>
        <v>Machinery</v>
      </c>
      <c r="C26">
        <v>6</v>
      </c>
    </row>
    <row r="27" spans="1:3" x14ac:dyDescent="0.25">
      <c r="A27" t="s">
        <v>33</v>
      </c>
      <c r="B27" t="str">
        <f t="shared" si="1"/>
        <v>Miscellaneous Manufacturing</v>
      </c>
      <c r="C27">
        <v>5</v>
      </c>
    </row>
    <row r="28" spans="1:3" x14ac:dyDescent="0.25">
      <c r="A28" t="s">
        <v>30</v>
      </c>
      <c r="B28" t="str">
        <f t="shared" si="1"/>
        <v>Food, Beverage &amp; Tobacco Products</v>
      </c>
      <c r="C28">
        <v>4</v>
      </c>
    </row>
    <row r="29" spans="1:3" x14ac:dyDescent="0.25">
      <c r="A29" t="s">
        <v>35</v>
      </c>
      <c r="B29" t="str">
        <f t="shared" si="1"/>
        <v>Transportation Equipment</v>
      </c>
      <c r="C29">
        <v>3</v>
      </c>
    </row>
    <row r="30" spans="1:3" x14ac:dyDescent="0.25">
      <c r="A30" t="s">
        <v>34</v>
      </c>
      <c r="B30" t="str">
        <f t="shared" si="1"/>
        <v>Computer &amp; Electronic Products</v>
      </c>
      <c r="C30">
        <v>2</v>
      </c>
    </row>
    <row r="31" spans="1:3" x14ac:dyDescent="0.25">
      <c r="A31" t="s">
        <v>10</v>
      </c>
      <c r="B31" t="str">
        <f t="shared" si="1"/>
        <v>Chemical Products</v>
      </c>
      <c r="C31">
        <v>1</v>
      </c>
    </row>
    <row r="32" spans="1:3" x14ac:dyDescent="0.25">
      <c r="A32" t="s">
        <v>9</v>
      </c>
      <c r="B32" t="str">
        <f t="shared" si="1"/>
        <v>Petroleum &amp; Coal Products</v>
      </c>
      <c r="C32">
        <v>-5</v>
      </c>
    </row>
    <row r="33" spans="1:3" x14ac:dyDescent="0.25">
      <c r="A33" t="s">
        <v>40</v>
      </c>
      <c r="B33" t="str">
        <f t="shared" si="1"/>
        <v>Nonmetallic Mineral Products</v>
      </c>
      <c r="C33">
        <v>-4</v>
      </c>
    </row>
    <row r="34" spans="1:3" x14ac:dyDescent="0.25">
      <c r="A34" t="s">
        <v>29</v>
      </c>
      <c r="B34" t="str">
        <f t="shared" si="1"/>
        <v>Primary Metals</v>
      </c>
      <c r="C34">
        <v>-3</v>
      </c>
    </row>
    <row r="35" spans="1:3" x14ac:dyDescent="0.25">
      <c r="A35" t="s">
        <v>37</v>
      </c>
      <c r="B35" t="str">
        <f t="shared" si="1"/>
        <v>Fabricated Metal Products</v>
      </c>
      <c r="C35">
        <v>-2</v>
      </c>
    </row>
    <row r="36" spans="1:3" x14ac:dyDescent="0.25">
      <c r="A36" t="s">
        <v>7</v>
      </c>
      <c r="B36" t="str">
        <f t="shared" si="1"/>
        <v>Paper Products</v>
      </c>
      <c r="C36">
        <v>-1</v>
      </c>
    </row>
    <row r="38" spans="1:3" x14ac:dyDescent="0.25">
      <c r="A38" s="187" t="s">
        <v>91</v>
      </c>
      <c r="B38" s="187"/>
      <c r="C38" s="187"/>
    </row>
    <row r="39" spans="1:3" x14ac:dyDescent="0.25">
      <c r="A39" t="s">
        <v>1</v>
      </c>
      <c r="B39" t="str">
        <f>TRIM(A39)</f>
        <v>Textile Mills</v>
      </c>
      <c r="C39">
        <v>13</v>
      </c>
    </row>
    <row r="40" spans="1:3" x14ac:dyDescent="0.25">
      <c r="A40" t="s">
        <v>27</v>
      </c>
      <c r="B40" t="str">
        <f t="shared" ref="B40:B54" si="2">TRIM(A40)</f>
        <v>Plastics &amp; Rubber Products</v>
      </c>
      <c r="C40">
        <v>12</v>
      </c>
    </row>
    <row r="41" spans="1:3" x14ac:dyDescent="0.25">
      <c r="A41" t="s">
        <v>49</v>
      </c>
      <c r="B41" t="str">
        <f t="shared" si="2"/>
        <v>Apparel, Leather &amp; Allied Products</v>
      </c>
      <c r="C41">
        <v>11</v>
      </c>
    </row>
    <row r="42" spans="1:3" x14ac:dyDescent="0.25">
      <c r="A42" t="s">
        <v>31</v>
      </c>
      <c r="B42" t="str">
        <f t="shared" si="2"/>
        <v>Electrical Equipment, Appliances &amp; Components</v>
      </c>
      <c r="C42">
        <v>10</v>
      </c>
    </row>
    <row r="43" spans="1:3" x14ac:dyDescent="0.25">
      <c r="A43" t="s">
        <v>41</v>
      </c>
      <c r="B43" t="str">
        <f t="shared" si="2"/>
        <v>Printing &amp; Related Support Activities</v>
      </c>
      <c r="C43">
        <v>9</v>
      </c>
    </row>
    <row r="44" spans="1:3" x14ac:dyDescent="0.25">
      <c r="A44" t="s">
        <v>30</v>
      </c>
      <c r="B44" t="str">
        <f t="shared" si="2"/>
        <v>Food, Beverage &amp; Tobacco Products</v>
      </c>
      <c r="C44">
        <v>8</v>
      </c>
    </row>
    <row r="45" spans="1:3" x14ac:dyDescent="0.25">
      <c r="A45" t="s">
        <v>33</v>
      </c>
      <c r="B45" t="str">
        <f t="shared" si="2"/>
        <v>Miscellaneous Manufacturing</v>
      </c>
      <c r="C45">
        <v>7</v>
      </c>
    </row>
    <row r="46" spans="1:3" x14ac:dyDescent="0.25">
      <c r="A46" t="s">
        <v>37</v>
      </c>
      <c r="B46" t="str">
        <f t="shared" si="2"/>
        <v>Fabricated Metal Products</v>
      </c>
      <c r="C46">
        <v>6</v>
      </c>
    </row>
    <row r="47" spans="1:3" x14ac:dyDescent="0.25">
      <c r="A47" t="s">
        <v>28</v>
      </c>
      <c r="B47" t="str">
        <f t="shared" si="2"/>
        <v>Machinery</v>
      </c>
      <c r="C47">
        <v>5</v>
      </c>
    </row>
    <row r="48" spans="1:3" x14ac:dyDescent="0.25">
      <c r="A48" t="s">
        <v>34</v>
      </c>
      <c r="B48" t="str">
        <f t="shared" si="2"/>
        <v>Computer &amp; Electronic Products</v>
      </c>
      <c r="C48">
        <v>4</v>
      </c>
    </row>
    <row r="49" spans="1:3" x14ac:dyDescent="0.25">
      <c r="A49" t="s">
        <v>35</v>
      </c>
      <c r="B49" t="str">
        <f t="shared" si="2"/>
        <v>Transportation Equipment</v>
      </c>
      <c r="C49">
        <v>3</v>
      </c>
    </row>
    <row r="50" spans="1:3" x14ac:dyDescent="0.25">
      <c r="A50" t="s">
        <v>36</v>
      </c>
      <c r="B50" t="str">
        <f t="shared" si="2"/>
        <v>Chemical Products</v>
      </c>
      <c r="C50">
        <v>2</v>
      </c>
    </row>
    <row r="51" spans="1:3" x14ac:dyDescent="0.25">
      <c r="A51" t="s">
        <v>7</v>
      </c>
      <c r="B51" t="str">
        <f t="shared" si="2"/>
        <v>Paper Products</v>
      </c>
      <c r="C51">
        <v>1</v>
      </c>
    </row>
    <row r="52" spans="1:3" x14ac:dyDescent="0.25">
      <c r="A52" t="s">
        <v>18</v>
      </c>
      <c r="B52" t="str">
        <f t="shared" si="2"/>
        <v>Wood Products</v>
      </c>
      <c r="C52">
        <v>-3</v>
      </c>
    </row>
    <row r="53" spans="1:3" x14ac:dyDescent="0.25">
      <c r="A53" t="s">
        <v>40</v>
      </c>
      <c r="B53" t="str">
        <f t="shared" si="2"/>
        <v>Nonmetallic Mineral Products</v>
      </c>
      <c r="C53">
        <v>-2</v>
      </c>
    </row>
    <row r="54" spans="1:3" x14ac:dyDescent="0.25">
      <c r="A54" t="s">
        <v>16</v>
      </c>
      <c r="B54" t="str">
        <f t="shared" si="2"/>
        <v>Primary Metals</v>
      </c>
      <c r="C54">
        <v>-1</v>
      </c>
    </row>
    <row r="56" spans="1:3" x14ac:dyDescent="0.25">
      <c r="A56" s="187" t="s">
        <v>92</v>
      </c>
      <c r="B56" s="187"/>
      <c r="C56" s="187"/>
    </row>
    <row r="57" spans="1:3" x14ac:dyDescent="0.25">
      <c r="A57" t="s">
        <v>2</v>
      </c>
      <c r="B57" t="str">
        <f>TRIM(A57)</f>
        <v>Miscellaneous Manufacturing</v>
      </c>
      <c r="C57">
        <v>11</v>
      </c>
    </row>
    <row r="58" spans="1:3" x14ac:dyDescent="0.25">
      <c r="A58" t="s">
        <v>26</v>
      </c>
      <c r="B58" t="str">
        <f t="shared" ref="B58:B69" si="3">TRIM(A58)</f>
        <v>Furniture &amp; Related Products</v>
      </c>
      <c r="C58">
        <v>10</v>
      </c>
    </row>
    <row r="59" spans="1:3" x14ac:dyDescent="0.25">
      <c r="A59" t="s">
        <v>30</v>
      </c>
      <c r="B59" t="str">
        <f t="shared" si="3"/>
        <v>Food, Beverage &amp; Tobacco Products</v>
      </c>
      <c r="C59">
        <v>9</v>
      </c>
    </row>
    <row r="60" spans="1:3" x14ac:dyDescent="0.25">
      <c r="A60" t="s">
        <v>34</v>
      </c>
      <c r="B60" t="str">
        <f t="shared" si="3"/>
        <v>Computer &amp; Electronic Products</v>
      </c>
      <c r="C60">
        <v>8</v>
      </c>
    </row>
    <row r="61" spans="1:3" x14ac:dyDescent="0.25">
      <c r="A61" t="s">
        <v>32</v>
      </c>
      <c r="B61" t="str">
        <f t="shared" si="3"/>
        <v>Paper Products</v>
      </c>
      <c r="C61">
        <v>7</v>
      </c>
    </row>
    <row r="62" spans="1:3" x14ac:dyDescent="0.25">
      <c r="A62" t="s">
        <v>27</v>
      </c>
      <c r="B62" t="str">
        <f t="shared" si="3"/>
        <v>Plastics &amp; Rubber Products</v>
      </c>
      <c r="C62">
        <v>6</v>
      </c>
    </row>
    <row r="63" spans="1:3" x14ac:dyDescent="0.25">
      <c r="A63" t="s">
        <v>36</v>
      </c>
      <c r="B63" t="str">
        <f t="shared" si="3"/>
        <v>Chemical Products</v>
      </c>
      <c r="C63">
        <v>5</v>
      </c>
    </row>
    <row r="64" spans="1:3" x14ac:dyDescent="0.25">
      <c r="A64" t="s">
        <v>29</v>
      </c>
      <c r="B64" t="str">
        <f t="shared" si="3"/>
        <v>Primary Metals</v>
      </c>
      <c r="C64">
        <v>4</v>
      </c>
    </row>
    <row r="65" spans="1:3" x14ac:dyDescent="0.25">
      <c r="A65" t="s">
        <v>28</v>
      </c>
      <c r="B65" t="str">
        <f t="shared" si="3"/>
        <v>Machinery</v>
      </c>
      <c r="C65">
        <v>3</v>
      </c>
    </row>
    <row r="66" spans="1:3" x14ac:dyDescent="0.25">
      <c r="A66" t="s">
        <v>37</v>
      </c>
      <c r="B66" t="str">
        <f t="shared" si="3"/>
        <v>Fabricated Metal Products</v>
      </c>
      <c r="C66">
        <v>2</v>
      </c>
    </row>
    <row r="67" spans="1:3" x14ac:dyDescent="0.25">
      <c r="A67" t="s">
        <v>14</v>
      </c>
      <c r="B67" t="str">
        <f t="shared" si="3"/>
        <v>Transportation Equipment</v>
      </c>
      <c r="C67">
        <v>1</v>
      </c>
    </row>
    <row r="68" spans="1:3" x14ac:dyDescent="0.25">
      <c r="A68" t="s">
        <v>17</v>
      </c>
      <c r="B68" t="str">
        <f t="shared" si="3"/>
        <v>Apparel, Leather &amp; Allied Products</v>
      </c>
      <c r="C68">
        <v>-2</v>
      </c>
    </row>
    <row r="69" spans="1:3" x14ac:dyDescent="0.25">
      <c r="A69" t="s">
        <v>8</v>
      </c>
      <c r="B69" t="str">
        <f t="shared" si="3"/>
        <v>Printing &amp; Related Support Activities</v>
      </c>
      <c r="C69">
        <v>-1</v>
      </c>
    </row>
    <row r="71" spans="1:3" x14ac:dyDescent="0.25">
      <c r="A71" s="187" t="s">
        <v>94</v>
      </c>
      <c r="B71" s="187"/>
      <c r="C71" s="187"/>
    </row>
    <row r="72" spans="1:3" x14ac:dyDescent="0.25">
      <c r="A72" t="s">
        <v>17</v>
      </c>
      <c r="B72" t="str">
        <f>TRIM(A72)</f>
        <v>Apparel, Leather &amp; Allied Products</v>
      </c>
      <c r="C72">
        <v>-14</v>
      </c>
    </row>
    <row r="73" spans="1:3" x14ac:dyDescent="0.25">
      <c r="A73" t="s">
        <v>26</v>
      </c>
      <c r="B73" t="str">
        <f t="shared" ref="B73:B85" si="4">TRIM(A73)</f>
        <v>Furniture &amp; Related Products</v>
      </c>
      <c r="C73">
        <v>-13</v>
      </c>
    </row>
    <row r="74" spans="1:3" x14ac:dyDescent="0.25">
      <c r="A74" t="s">
        <v>39</v>
      </c>
      <c r="B74" t="str">
        <f t="shared" si="4"/>
        <v>Textile Mills</v>
      </c>
      <c r="C74">
        <v>-12</v>
      </c>
    </row>
    <row r="75" spans="1:3" x14ac:dyDescent="0.25">
      <c r="A75" t="s">
        <v>31</v>
      </c>
      <c r="B75" t="str">
        <f t="shared" si="4"/>
        <v>Electrical Equipment, Appliances &amp; Components</v>
      </c>
      <c r="C75">
        <v>-11</v>
      </c>
    </row>
    <row r="76" spans="1:3" x14ac:dyDescent="0.25">
      <c r="A76" t="s">
        <v>34</v>
      </c>
      <c r="B76" t="str">
        <f t="shared" si="4"/>
        <v>Computer &amp; Electronic Products</v>
      </c>
      <c r="C76">
        <v>-10</v>
      </c>
    </row>
    <row r="77" spans="1:3" x14ac:dyDescent="0.25">
      <c r="A77" t="s">
        <v>28</v>
      </c>
      <c r="B77" t="str">
        <f t="shared" si="4"/>
        <v>Machinery</v>
      </c>
      <c r="C77">
        <v>-9</v>
      </c>
    </row>
    <row r="78" spans="1:3" x14ac:dyDescent="0.25">
      <c r="A78" t="s">
        <v>30</v>
      </c>
      <c r="B78" t="str">
        <f t="shared" si="4"/>
        <v>Food, Beverage &amp; Tobacco Products</v>
      </c>
      <c r="C78">
        <v>-8</v>
      </c>
    </row>
    <row r="79" spans="1:3" x14ac:dyDescent="0.25">
      <c r="A79" t="s">
        <v>40</v>
      </c>
      <c r="B79" t="str">
        <f t="shared" si="4"/>
        <v>Nonmetallic Mineral Products</v>
      </c>
      <c r="C79">
        <v>-7</v>
      </c>
    </row>
    <row r="80" spans="1:3" x14ac:dyDescent="0.25">
      <c r="A80" t="s">
        <v>37</v>
      </c>
      <c r="B80" t="str">
        <f t="shared" si="4"/>
        <v>Fabricated Metal Products</v>
      </c>
      <c r="C80">
        <v>-6</v>
      </c>
    </row>
    <row r="81" spans="1:3" x14ac:dyDescent="0.25">
      <c r="A81" t="s">
        <v>32</v>
      </c>
      <c r="B81" t="str">
        <f t="shared" si="4"/>
        <v>Paper Products</v>
      </c>
      <c r="C81">
        <v>-5</v>
      </c>
    </row>
    <row r="82" spans="1:3" x14ac:dyDescent="0.25">
      <c r="A82" t="s">
        <v>38</v>
      </c>
      <c r="B82" t="str">
        <f t="shared" si="4"/>
        <v>Petroleum &amp; Coal Products</v>
      </c>
      <c r="C82">
        <v>-4</v>
      </c>
    </row>
    <row r="83" spans="1:3" x14ac:dyDescent="0.25">
      <c r="A83" t="s">
        <v>36</v>
      </c>
      <c r="B83" t="str">
        <f t="shared" si="4"/>
        <v>Chemical Products</v>
      </c>
      <c r="C83">
        <v>-3</v>
      </c>
    </row>
    <row r="84" spans="1:3" x14ac:dyDescent="0.25">
      <c r="A84" t="s">
        <v>27</v>
      </c>
      <c r="B84" t="str">
        <f t="shared" si="4"/>
        <v>Plastics &amp; Rubber Products</v>
      </c>
      <c r="C84">
        <v>-2</v>
      </c>
    </row>
    <row r="85" spans="1:3" x14ac:dyDescent="0.25">
      <c r="A85" t="s">
        <v>35</v>
      </c>
      <c r="B85" t="str">
        <f t="shared" si="4"/>
        <v>Transportation Equipment</v>
      </c>
      <c r="C85">
        <v>-1</v>
      </c>
    </row>
    <row r="87" spans="1:3" x14ac:dyDescent="0.25">
      <c r="A87" s="187" t="s">
        <v>95</v>
      </c>
      <c r="B87" s="187"/>
      <c r="C87" s="187"/>
    </row>
    <row r="88" spans="1:3" x14ac:dyDescent="0.25">
      <c r="A88" t="s">
        <v>18</v>
      </c>
      <c r="B88" t="str">
        <f>TRIM(A88)</f>
        <v>Wood Products</v>
      </c>
      <c r="C88">
        <v>7</v>
      </c>
    </row>
    <row r="89" spans="1:3" x14ac:dyDescent="0.25">
      <c r="A89" t="s">
        <v>39</v>
      </c>
      <c r="B89" t="str">
        <f t="shared" ref="B89:B100" si="5">TRIM(A89)</f>
        <v>Textile Mills</v>
      </c>
      <c r="C89">
        <v>6</v>
      </c>
    </row>
    <row r="90" spans="1:3" x14ac:dyDescent="0.25">
      <c r="A90" t="s">
        <v>38</v>
      </c>
      <c r="B90" t="str">
        <f t="shared" si="5"/>
        <v>Petroleum &amp; Coal Products</v>
      </c>
      <c r="C90">
        <v>5</v>
      </c>
    </row>
    <row r="91" spans="1:3" x14ac:dyDescent="0.25">
      <c r="A91" t="s">
        <v>34</v>
      </c>
      <c r="B91" t="str">
        <f t="shared" si="5"/>
        <v>Computer &amp; Electronic Products</v>
      </c>
      <c r="C91">
        <v>4</v>
      </c>
    </row>
    <row r="92" spans="1:3" x14ac:dyDescent="0.25">
      <c r="A92" t="s">
        <v>30</v>
      </c>
      <c r="B92" t="str">
        <f t="shared" si="5"/>
        <v>Food, Beverage &amp; Tobacco Products</v>
      </c>
      <c r="C92">
        <v>3</v>
      </c>
    </row>
    <row r="93" spans="1:3" x14ac:dyDescent="0.25">
      <c r="A93" t="s">
        <v>31</v>
      </c>
      <c r="B93" t="str">
        <f t="shared" si="5"/>
        <v>Electrical Equipment, Appliances &amp; Components</v>
      </c>
      <c r="C93">
        <v>2</v>
      </c>
    </row>
    <row r="94" spans="1:3" x14ac:dyDescent="0.25">
      <c r="A94" t="s">
        <v>14</v>
      </c>
      <c r="B94" t="str">
        <f t="shared" si="5"/>
        <v>Transportation Equipment</v>
      </c>
      <c r="C94">
        <v>1</v>
      </c>
    </row>
    <row r="95" spans="1:3" x14ac:dyDescent="0.25">
      <c r="A95" t="s">
        <v>12</v>
      </c>
      <c r="B95" t="str">
        <f t="shared" si="5"/>
        <v>Fabricated Metal Products</v>
      </c>
      <c r="C95">
        <v>-6</v>
      </c>
    </row>
    <row r="96" spans="1:3" x14ac:dyDescent="0.25">
      <c r="A96" t="s">
        <v>36</v>
      </c>
      <c r="B96" t="str">
        <f t="shared" si="5"/>
        <v>Chemical Products</v>
      </c>
      <c r="C96">
        <v>-5</v>
      </c>
    </row>
    <row r="97" spans="1:3" x14ac:dyDescent="0.25">
      <c r="A97" t="s">
        <v>29</v>
      </c>
      <c r="B97" t="str">
        <f t="shared" si="5"/>
        <v>Primary Metals</v>
      </c>
      <c r="C97">
        <v>-4</v>
      </c>
    </row>
    <row r="98" spans="1:3" x14ac:dyDescent="0.25">
      <c r="A98" t="s">
        <v>40</v>
      </c>
      <c r="B98" t="str">
        <f t="shared" si="5"/>
        <v>Nonmetallic Mineral Products</v>
      </c>
      <c r="C98">
        <v>-3</v>
      </c>
    </row>
    <row r="99" spans="1:3" x14ac:dyDescent="0.25">
      <c r="A99" t="s">
        <v>32</v>
      </c>
      <c r="B99" t="str">
        <f t="shared" si="5"/>
        <v>Paper Products</v>
      </c>
      <c r="C99">
        <v>-2</v>
      </c>
    </row>
    <row r="100" spans="1:3" x14ac:dyDescent="0.25">
      <c r="A100" t="s">
        <v>11</v>
      </c>
      <c r="B100" t="str">
        <f t="shared" si="5"/>
        <v>Machinery</v>
      </c>
      <c r="C100">
        <v>-1</v>
      </c>
    </row>
  </sheetData>
  <mergeCells count="6">
    <mergeCell ref="A87:C87"/>
    <mergeCell ref="A1:C1"/>
    <mergeCell ref="A20:C20"/>
    <mergeCell ref="A38:C38"/>
    <mergeCell ref="A56:C56"/>
    <mergeCell ref="A71:C71"/>
  </mergeCell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96"/>
  <sheetViews>
    <sheetView zoomScaleNormal="100" workbookViewId="0">
      <selection activeCell="B83" sqref="B83:B96"/>
    </sheetView>
  </sheetViews>
  <sheetFormatPr defaultRowHeight="15" x14ac:dyDescent="0.25"/>
  <cols>
    <col min="1" max="1" width="45" bestFit="1" customWidth="1"/>
    <col min="2" max="2" width="44.5703125" bestFit="1" customWidth="1"/>
    <col min="5" max="5" width="44.5703125" bestFit="1" customWidth="1"/>
    <col min="6" max="6" width="46.42578125" bestFit="1" customWidth="1"/>
    <col min="7" max="7" width="232.7109375" bestFit="1" customWidth="1"/>
  </cols>
  <sheetData>
    <row r="1" spans="1:10" x14ac:dyDescent="0.25">
      <c r="A1" s="187" t="s">
        <v>481</v>
      </c>
      <c r="B1" s="187"/>
      <c r="C1" s="187"/>
      <c r="F1" s="187" t="s">
        <v>459</v>
      </c>
      <c r="G1" s="187"/>
    </row>
    <row r="2" spans="1:10" x14ac:dyDescent="0.25">
      <c r="A2" t="s">
        <v>5</v>
      </c>
      <c r="B2" t="str">
        <f>TRIM(A2)</f>
        <v>Computer &amp; Electronic Products</v>
      </c>
      <c r="C2">
        <v>13</v>
      </c>
      <c r="E2" t="s">
        <v>1</v>
      </c>
      <c r="F2" t="str">
        <f>TRIM(E2)</f>
        <v>Textile Mills</v>
      </c>
      <c r="G2" t="e">
        <f>VLOOKUP("*"&amp;F2,$J$2:$J$11,1,0)</f>
        <v>#N/A</v>
      </c>
      <c r="J2" t="s">
        <v>706</v>
      </c>
    </row>
    <row r="3" spans="1:10" x14ac:dyDescent="0.25">
      <c r="A3" t="s">
        <v>27</v>
      </c>
      <c r="B3" t="str">
        <f t="shared" ref="B3:B17" si="0">TRIM(A3)</f>
        <v>Plastics &amp; Rubber Products</v>
      </c>
      <c r="C3">
        <v>12</v>
      </c>
      <c r="E3" t="s">
        <v>2</v>
      </c>
      <c r="F3" t="str">
        <f t="shared" ref="F3:F19" si="1">TRIM(E3)</f>
        <v>Miscellaneous Manufacturing</v>
      </c>
      <c r="G3" t="str">
        <f t="shared" ref="G3:G19" si="2">VLOOKUP("*"&amp;F3,$J$2:$J$11,1,0)</f>
        <v>"Business remains strong. Tariffs impact is fully reflected in Q3 results, and initiatives are underway to move work out of China into other low-cost countries." Miscellaneous Manufacturing</v>
      </c>
      <c r="J3" t="s">
        <v>707</v>
      </c>
    </row>
    <row r="4" spans="1:10" x14ac:dyDescent="0.25">
      <c r="A4" t="s">
        <v>32</v>
      </c>
      <c r="B4" t="str">
        <f t="shared" si="0"/>
        <v>Paper Products</v>
      </c>
      <c r="C4">
        <v>11</v>
      </c>
      <c r="E4" t="s">
        <v>3</v>
      </c>
      <c r="F4" t="str">
        <f t="shared" si="1"/>
        <v>Food, Beverage &amp; Tobacco Products</v>
      </c>
      <c r="G4" t="str">
        <f t="shared" si="2"/>
        <v>"Labor shortages in our area are affecting production volumes." Food, Beverage &amp; Tobacco Products</v>
      </c>
      <c r="J4" t="s">
        <v>708</v>
      </c>
    </row>
    <row r="5" spans="1:10" x14ac:dyDescent="0.25">
      <c r="A5" t="s">
        <v>39</v>
      </c>
      <c r="B5" t="str">
        <f t="shared" si="0"/>
        <v>Textile Mills</v>
      </c>
      <c r="C5">
        <v>10</v>
      </c>
      <c r="E5" t="s">
        <v>4</v>
      </c>
      <c r="F5" t="str">
        <f t="shared" si="1"/>
        <v>Nonmetallic Mineral Products</v>
      </c>
      <c r="G5" t="str">
        <f t="shared" si="2"/>
        <v>"Continuing to increase imports in order to receive material in by the end of the year to avoid potential 25-percent tariffs." Nonmetallic Mineral Products</v>
      </c>
      <c r="J5" t="s">
        <v>709</v>
      </c>
    </row>
    <row r="6" spans="1:10" x14ac:dyDescent="0.25">
      <c r="A6" t="s">
        <v>31</v>
      </c>
      <c r="B6" t="str">
        <f t="shared" si="0"/>
        <v>Electrical Equipment, Appliances &amp; Components</v>
      </c>
      <c r="C6">
        <v>9</v>
      </c>
      <c r="E6" t="s">
        <v>5</v>
      </c>
      <c r="F6" t="str">
        <f t="shared" si="1"/>
        <v>Computer &amp; Electronic Products</v>
      </c>
      <c r="G6" t="str">
        <f t="shared" si="2"/>
        <v>"Shortages, longer lead times and capacity constraints [particularly in the electronic components marketplace] and tariffs continue to strain the supply chain and disrupt normal business practices and activities." Computer &amp; Electronic Products</v>
      </c>
      <c r="J6" t="s">
        <v>710</v>
      </c>
    </row>
    <row r="7" spans="1:10" x14ac:dyDescent="0.25">
      <c r="A7" t="s">
        <v>33</v>
      </c>
      <c r="B7" t="str">
        <f t="shared" si="0"/>
        <v>Miscellaneous Manufacturing</v>
      </c>
      <c r="C7">
        <v>8</v>
      </c>
      <c r="E7" t="s">
        <v>6</v>
      </c>
      <c r="F7" t="str">
        <f t="shared" si="1"/>
        <v>Furniture &amp; Related Products</v>
      </c>
      <c r="G7" t="str">
        <f t="shared" si="2"/>
        <v>"Business [orders] steady. Many customers [moving] orders up due to price increases [from commodity costs and tariffs]." Furniture &amp; Related Products</v>
      </c>
      <c r="J7" t="s">
        <v>711</v>
      </c>
    </row>
    <row r="8" spans="1:10" x14ac:dyDescent="0.25">
      <c r="A8" t="s">
        <v>28</v>
      </c>
      <c r="B8" t="str">
        <f t="shared" si="0"/>
        <v>Machinery</v>
      </c>
      <c r="C8">
        <v>7</v>
      </c>
      <c r="E8" t="s">
        <v>7</v>
      </c>
      <c r="F8" t="str">
        <f t="shared" si="1"/>
        <v>Paper Products</v>
      </c>
      <c r="G8" t="e">
        <f t="shared" si="2"/>
        <v>#N/A</v>
      </c>
      <c r="J8" t="s">
        <v>712</v>
      </c>
    </row>
    <row r="9" spans="1:10" x14ac:dyDescent="0.25">
      <c r="A9" t="s">
        <v>35</v>
      </c>
      <c r="B9" t="str">
        <f t="shared" si="0"/>
        <v>Transportation Equipment</v>
      </c>
      <c r="C9">
        <v>6</v>
      </c>
      <c r="E9" t="s">
        <v>8</v>
      </c>
      <c r="F9" t="str">
        <f t="shared" si="1"/>
        <v>Printing &amp; Related Support Activities</v>
      </c>
      <c r="G9" t="e">
        <f t="shared" si="2"/>
        <v>#N/A</v>
      </c>
      <c r="J9" t="s">
        <v>713</v>
      </c>
    </row>
    <row r="10" spans="1:10" x14ac:dyDescent="0.25">
      <c r="A10" t="s">
        <v>36</v>
      </c>
      <c r="B10" t="str">
        <f t="shared" si="0"/>
        <v>Chemical Products</v>
      </c>
      <c r="C10">
        <v>5</v>
      </c>
      <c r="E10" t="s">
        <v>9</v>
      </c>
      <c r="F10" t="str">
        <f t="shared" si="1"/>
        <v>Petroleum &amp; Coal Products</v>
      </c>
      <c r="G10" t="s">
        <v>714</v>
      </c>
      <c r="J10" t="s">
        <v>714</v>
      </c>
    </row>
    <row r="11" spans="1:10" x14ac:dyDescent="0.25">
      <c r="A11" t="s">
        <v>30</v>
      </c>
      <c r="B11" t="str">
        <f t="shared" si="0"/>
        <v>Food, Beverage &amp; Tobacco Products</v>
      </c>
      <c r="C11">
        <v>4</v>
      </c>
      <c r="E11" t="s">
        <v>10</v>
      </c>
      <c r="F11" t="str">
        <f t="shared" si="1"/>
        <v>Chemical Products</v>
      </c>
      <c r="G11" t="str">
        <f t="shared" si="2"/>
        <v>"Seeing a number [of] areas of slowdown that are concerning: truck market loosening [and] ISO depots full of empty containers, all signs of decreasing business activity." Chemical Products</v>
      </c>
      <c r="J11" t="s">
        <v>715</v>
      </c>
    </row>
    <row r="12" spans="1:10" x14ac:dyDescent="0.25">
      <c r="A12" t="s">
        <v>49</v>
      </c>
      <c r="B12" t="str">
        <f t="shared" si="0"/>
        <v>Apparel, Leather &amp; Allied Products</v>
      </c>
      <c r="C12">
        <v>3</v>
      </c>
      <c r="E12" t="s">
        <v>11</v>
      </c>
      <c r="F12" t="str">
        <f t="shared" si="1"/>
        <v>Machinery</v>
      </c>
      <c r="G12" t="str">
        <f t="shared" si="2"/>
        <v>"Trade tariffs and commodity increases have greatly affected our ability to remain competitive in the market." Machinery</v>
      </c>
    </row>
    <row r="13" spans="1:10" x14ac:dyDescent="0.25">
      <c r="A13" t="s">
        <v>26</v>
      </c>
      <c r="B13" t="str">
        <f t="shared" si="0"/>
        <v>Furniture &amp; Related Products</v>
      </c>
      <c r="C13">
        <v>2</v>
      </c>
      <c r="E13" t="s">
        <v>12</v>
      </c>
      <c r="F13" t="str">
        <f t="shared" si="1"/>
        <v>Fabricated Metal Products</v>
      </c>
      <c r="G13" t="s">
        <v>713</v>
      </c>
    </row>
    <row r="14" spans="1:10" x14ac:dyDescent="0.25">
      <c r="A14" t="s">
        <v>9</v>
      </c>
      <c r="B14" t="str">
        <f t="shared" si="0"/>
        <v>Petroleum &amp; Coal Products</v>
      </c>
      <c r="C14">
        <v>1</v>
      </c>
      <c r="E14" t="s">
        <v>13</v>
      </c>
      <c r="F14" t="str">
        <f t="shared" si="1"/>
        <v>Electrical Equipment, Appliances &amp; Components</v>
      </c>
      <c r="G14" t="e">
        <f t="shared" si="2"/>
        <v>#N/A</v>
      </c>
    </row>
    <row r="15" spans="1:10" x14ac:dyDescent="0.25">
      <c r="A15" t="s">
        <v>8</v>
      </c>
      <c r="B15" t="str">
        <f t="shared" si="0"/>
        <v>Printing &amp; Related Support Activities</v>
      </c>
      <c r="C15">
        <v>-3</v>
      </c>
      <c r="E15" t="s">
        <v>14</v>
      </c>
      <c r="F15" t="str">
        <f t="shared" si="1"/>
        <v>Transportation Equipment</v>
      </c>
      <c r="G15" t="str">
        <f t="shared" si="2"/>
        <v>"Production continues at increased levels." Transportation Equipment</v>
      </c>
    </row>
    <row r="16" spans="1:10" x14ac:dyDescent="0.25">
      <c r="A16" t="s">
        <v>40</v>
      </c>
      <c r="B16" t="str">
        <f t="shared" si="0"/>
        <v>Nonmetallic Mineral Products</v>
      </c>
      <c r="C16">
        <v>-2</v>
      </c>
      <c r="E16" t="s">
        <v>15</v>
      </c>
      <c r="F16" t="str">
        <f t="shared" si="1"/>
        <v>Plastics &amp; Rubber Products</v>
      </c>
      <c r="G16" t="e">
        <f t="shared" si="2"/>
        <v>#N/A</v>
      </c>
    </row>
    <row r="17" spans="1:7" x14ac:dyDescent="0.25">
      <c r="A17" t="s">
        <v>16</v>
      </c>
      <c r="B17" t="str">
        <f t="shared" si="0"/>
        <v>Primary Metals</v>
      </c>
      <c r="C17">
        <v>-1</v>
      </c>
      <c r="E17" t="s">
        <v>16</v>
      </c>
      <c r="F17" t="str">
        <f t="shared" si="1"/>
        <v>Primary Metals</v>
      </c>
      <c r="G17" t="e">
        <f t="shared" si="2"/>
        <v>#N/A</v>
      </c>
    </row>
    <row r="18" spans="1:7" x14ac:dyDescent="0.25">
      <c r="E18" t="s">
        <v>17</v>
      </c>
      <c r="F18" t="str">
        <f t="shared" si="1"/>
        <v>Apparel, Leather &amp; Allied Products</v>
      </c>
      <c r="G18" t="e">
        <f t="shared" si="2"/>
        <v>#N/A</v>
      </c>
    </row>
    <row r="19" spans="1:7" x14ac:dyDescent="0.25">
      <c r="A19" s="187" t="s">
        <v>99</v>
      </c>
      <c r="B19" s="187"/>
      <c r="C19" s="187"/>
      <c r="E19" t="s">
        <v>18</v>
      </c>
      <c r="F19" t="str">
        <f t="shared" si="1"/>
        <v>Wood Products</v>
      </c>
      <c r="G19" t="e">
        <f t="shared" si="2"/>
        <v>#N/A</v>
      </c>
    </row>
    <row r="20" spans="1:7" x14ac:dyDescent="0.25">
      <c r="A20" t="s">
        <v>6</v>
      </c>
      <c r="B20" t="str">
        <f>TRIM(A20)</f>
        <v>Furniture &amp; Related Products</v>
      </c>
      <c r="C20">
        <v>11</v>
      </c>
    </row>
    <row r="21" spans="1:7" x14ac:dyDescent="0.25">
      <c r="A21" t="s">
        <v>34</v>
      </c>
      <c r="B21" t="str">
        <f t="shared" ref="B21:B34" si="3">TRIM(A21)</f>
        <v>Computer &amp; Electronic Products</v>
      </c>
      <c r="C21">
        <v>10</v>
      </c>
    </row>
    <row r="22" spans="1:7" x14ac:dyDescent="0.25">
      <c r="A22" t="s">
        <v>33</v>
      </c>
      <c r="B22" t="str">
        <f t="shared" si="3"/>
        <v>Miscellaneous Manufacturing</v>
      </c>
      <c r="C22">
        <v>9</v>
      </c>
    </row>
    <row r="23" spans="1:7" x14ac:dyDescent="0.25">
      <c r="A23" t="s">
        <v>27</v>
      </c>
      <c r="B23" t="str">
        <f t="shared" si="3"/>
        <v>Plastics &amp; Rubber Products</v>
      </c>
      <c r="C23">
        <v>8</v>
      </c>
    </row>
    <row r="24" spans="1:7" x14ac:dyDescent="0.25">
      <c r="A24" t="s">
        <v>31</v>
      </c>
      <c r="B24" t="str">
        <f t="shared" si="3"/>
        <v>Electrical Equipment, Appliances &amp; Components</v>
      </c>
      <c r="C24">
        <v>7</v>
      </c>
    </row>
    <row r="25" spans="1:7" x14ac:dyDescent="0.25">
      <c r="A25" t="s">
        <v>32</v>
      </c>
      <c r="B25" t="str">
        <f t="shared" si="3"/>
        <v>Paper Products</v>
      </c>
      <c r="C25">
        <v>6</v>
      </c>
    </row>
    <row r="26" spans="1:7" x14ac:dyDescent="0.25">
      <c r="A26" t="s">
        <v>39</v>
      </c>
      <c r="B26" t="str">
        <f t="shared" si="3"/>
        <v>Textile Mills</v>
      </c>
      <c r="C26">
        <v>5</v>
      </c>
    </row>
    <row r="27" spans="1:7" x14ac:dyDescent="0.25">
      <c r="A27" t="s">
        <v>28</v>
      </c>
      <c r="B27" t="str">
        <f t="shared" si="3"/>
        <v>Machinery</v>
      </c>
      <c r="C27">
        <v>4</v>
      </c>
    </row>
    <row r="28" spans="1:7" x14ac:dyDescent="0.25">
      <c r="A28" t="s">
        <v>36</v>
      </c>
      <c r="B28" t="str">
        <f t="shared" si="3"/>
        <v>Chemical Products</v>
      </c>
      <c r="C28">
        <v>3</v>
      </c>
    </row>
    <row r="29" spans="1:7" x14ac:dyDescent="0.25">
      <c r="A29" t="s">
        <v>35</v>
      </c>
      <c r="B29" t="str">
        <f t="shared" si="3"/>
        <v>Transportation Equipment</v>
      </c>
      <c r="C29">
        <v>2</v>
      </c>
    </row>
    <row r="30" spans="1:7" x14ac:dyDescent="0.25">
      <c r="A30" t="s">
        <v>3</v>
      </c>
      <c r="B30" t="str">
        <f t="shared" si="3"/>
        <v>Food, Beverage &amp; Tobacco Products</v>
      </c>
      <c r="C30">
        <v>1</v>
      </c>
    </row>
    <row r="31" spans="1:7" x14ac:dyDescent="0.25">
      <c r="A31" t="s">
        <v>4</v>
      </c>
      <c r="B31" t="str">
        <f t="shared" si="3"/>
        <v>Nonmetallic Mineral Products</v>
      </c>
      <c r="C31">
        <v>-4</v>
      </c>
    </row>
    <row r="32" spans="1:7" x14ac:dyDescent="0.25">
      <c r="A32" t="s">
        <v>41</v>
      </c>
      <c r="B32" t="str">
        <f t="shared" si="3"/>
        <v>Printing &amp; Related Support Activities</v>
      </c>
      <c r="C32">
        <v>-3</v>
      </c>
    </row>
    <row r="33" spans="1:3" x14ac:dyDescent="0.25">
      <c r="A33" t="s">
        <v>38</v>
      </c>
      <c r="B33" t="str">
        <f t="shared" si="3"/>
        <v>Petroleum &amp; Coal Products</v>
      </c>
      <c r="C33">
        <v>-2</v>
      </c>
    </row>
    <row r="34" spans="1:3" x14ac:dyDescent="0.25">
      <c r="A34" t="s">
        <v>12</v>
      </c>
      <c r="B34" t="str">
        <f t="shared" si="3"/>
        <v>Fabricated Metal Products</v>
      </c>
      <c r="C34">
        <v>-1</v>
      </c>
    </row>
    <row r="36" spans="1:3" x14ac:dyDescent="0.25">
      <c r="A36" s="187" t="s">
        <v>91</v>
      </c>
      <c r="B36" s="187"/>
      <c r="C36" s="187"/>
    </row>
    <row r="37" spans="1:3" x14ac:dyDescent="0.25">
      <c r="A37" t="s">
        <v>15</v>
      </c>
      <c r="B37" t="str">
        <f>TRIM(A37)</f>
        <v>Plastics &amp; Rubber Products</v>
      </c>
      <c r="C37">
        <v>11</v>
      </c>
    </row>
    <row r="38" spans="1:3" x14ac:dyDescent="0.25">
      <c r="A38" t="s">
        <v>49</v>
      </c>
      <c r="B38" t="str">
        <f t="shared" ref="B38:B50" si="4">TRIM(A38)</f>
        <v>Apparel, Leather &amp; Allied Products</v>
      </c>
      <c r="C38">
        <v>10</v>
      </c>
    </row>
    <row r="39" spans="1:3" x14ac:dyDescent="0.25">
      <c r="A39" t="s">
        <v>34</v>
      </c>
      <c r="B39" t="str">
        <f t="shared" si="4"/>
        <v>Computer &amp; Electronic Products</v>
      </c>
      <c r="C39">
        <v>9</v>
      </c>
    </row>
    <row r="40" spans="1:3" x14ac:dyDescent="0.25">
      <c r="A40" t="s">
        <v>32</v>
      </c>
      <c r="B40" t="str">
        <f t="shared" si="4"/>
        <v>Paper Products</v>
      </c>
      <c r="C40">
        <v>8</v>
      </c>
    </row>
    <row r="41" spans="1:3" x14ac:dyDescent="0.25">
      <c r="A41" t="s">
        <v>31</v>
      </c>
      <c r="B41" t="str">
        <f t="shared" si="4"/>
        <v>Electrical Equipment, Appliances &amp; Components</v>
      </c>
      <c r="C41">
        <v>7</v>
      </c>
    </row>
    <row r="42" spans="1:3" x14ac:dyDescent="0.25">
      <c r="A42" t="s">
        <v>33</v>
      </c>
      <c r="B42" t="str">
        <f t="shared" si="4"/>
        <v>Miscellaneous Manufacturing</v>
      </c>
      <c r="C42">
        <v>6</v>
      </c>
    </row>
    <row r="43" spans="1:3" x14ac:dyDescent="0.25">
      <c r="A43" t="s">
        <v>28</v>
      </c>
      <c r="B43" t="str">
        <f t="shared" si="4"/>
        <v>Machinery</v>
      </c>
      <c r="C43">
        <v>5</v>
      </c>
    </row>
    <row r="44" spans="1:3" x14ac:dyDescent="0.25">
      <c r="A44" t="s">
        <v>35</v>
      </c>
      <c r="B44" t="str">
        <f t="shared" si="4"/>
        <v>Transportation Equipment</v>
      </c>
      <c r="C44">
        <v>4</v>
      </c>
    </row>
    <row r="45" spans="1:3" x14ac:dyDescent="0.25">
      <c r="A45" t="s">
        <v>36</v>
      </c>
      <c r="B45" t="str">
        <f t="shared" si="4"/>
        <v>Chemical Products</v>
      </c>
      <c r="C45">
        <v>3</v>
      </c>
    </row>
    <row r="46" spans="1:3" x14ac:dyDescent="0.25">
      <c r="A46" t="s">
        <v>30</v>
      </c>
      <c r="B46" t="str">
        <f t="shared" si="4"/>
        <v>Food, Beverage &amp; Tobacco Products</v>
      </c>
      <c r="C46">
        <v>2</v>
      </c>
    </row>
    <row r="47" spans="1:3" x14ac:dyDescent="0.25">
      <c r="A47" t="s">
        <v>16</v>
      </c>
      <c r="B47" t="str">
        <f t="shared" si="4"/>
        <v>Primary Metals</v>
      </c>
      <c r="C47">
        <v>1</v>
      </c>
    </row>
    <row r="48" spans="1:3" x14ac:dyDescent="0.25">
      <c r="A48" t="s">
        <v>8</v>
      </c>
      <c r="B48" t="str">
        <f t="shared" si="4"/>
        <v>Printing &amp; Related Support Activities</v>
      </c>
      <c r="C48">
        <v>-3</v>
      </c>
    </row>
    <row r="49" spans="1:3" x14ac:dyDescent="0.25">
      <c r="A49" t="s">
        <v>40</v>
      </c>
      <c r="B49" t="str">
        <f t="shared" si="4"/>
        <v>Nonmetallic Mineral Products</v>
      </c>
      <c r="C49">
        <v>-2</v>
      </c>
    </row>
    <row r="50" spans="1:3" x14ac:dyDescent="0.25">
      <c r="A50" t="s">
        <v>12</v>
      </c>
      <c r="B50" t="str">
        <f t="shared" si="4"/>
        <v>Fabricated Metal Products</v>
      </c>
      <c r="C50">
        <v>-1</v>
      </c>
    </row>
    <row r="52" spans="1:3" x14ac:dyDescent="0.25">
      <c r="A52" s="187" t="s">
        <v>92</v>
      </c>
      <c r="B52" s="187"/>
      <c r="C52" s="187"/>
    </row>
    <row r="53" spans="1:3" x14ac:dyDescent="0.25">
      <c r="A53" t="s">
        <v>5</v>
      </c>
      <c r="B53" t="str">
        <f>TRIM(A53)</f>
        <v>Computer &amp; Electronic Products</v>
      </c>
      <c r="C53">
        <v>10</v>
      </c>
    </row>
    <row r="54" spans="1:3" x14ac:dyDescent="0.25">
      <c r="A54" t="s">
        <v>26</v>
      </c>
      <c r="B54" t="str">
        <f t="shared" ref="B54:B66" si="5">TRIM(A54)</f>
        <v>Furniture &amp; Related Products</v>
      </c>
      <c r="C54">
        <v>9</v>
      </c>
    </row>
    <row r="55" spans="1:3" x14ac:dyDescent="0.25">
      <c r="A55" t="s">
        <v>32</v>
      </c>
      <c r="B55" t="str">
        <f t="shared" si="5"/>
        <v>Paper Products</v>
      </c>
      <c r="C55">
        <v>8</v>
      </c>
    </row>
    <row r="56" spans="1:3" x14ac:dyDescent="0.25">
      <c r="A56" t="s">
        <v>36</v>
      </c>
      <c r="B56" t="str">
        <f t="shared" si="5"/>
        <v>Chemical Products</v>
      </c>
      <c r="C56">
        <v>7</v>
      </c>
    </row>
    <row r="57" spans="1:3" x14ac:dyDescent="0.25">
      <c r="A57" t="s">
        <v>35</v>
      </c>
      <c r="B57" t="str">
        <f t="shared" si="5"/>
        <v>Transportation Equipment</v>
      </c>
      <c r="C57">
        <v>6</v>
      </c>
    </row>
    <row r="58" spans="1:3" x14ac:dyDescent="0.25">
      <c r="A58" t="s">
        <v>38</v>
      </c>
      <c r="B58" t="str">
        <f t="shared" si="5"/>
        <v>Petroleum &amp; Coal Products</v>
      </c>
      <c r="C58">
        <v>5</v>
      </c>
    </row>
    <row r="59" spans="1:3" x14ac:dyDescent="0.25">
      <c r="A59" t="s">
        <v>33</v>
      </c>
      <c r="B59" t="str">
        <f t="shared" si="5"/>
        <v>Miscellaneous Manufacturing</v>
      </c>
      <c r="C59">
        <v>4</v>
      </c>
    </row>
    <row r="60" spans="1:3" x14ac:dyDescent="0.25">
      <c r="A60" t="s">
        <v>30</v>
      </c>
      <c r="B60" t="str">
        <f t="shared" si="5"/>
        <v>Food, Beverage &amp; Tobacco Products</v>
      </c>
      <c r="C60">
        <v>3</v>
      </c>
    </row>
    <row r="61" spans="1:3" x14ac:dyDescent="0.25">
      <c r="A61" t="s">
        <v>27</v>
      </c>
      <c r="B61" t="str">
        <f t="shared" si="5"/>
        <v>Plastics &amp; Rubber Products</v>
      </c>
      <c r="C61">
        <v>2</v>
      </c>
    </row>
    <row r="62" spans="1:3" x14ac:dyDescent="0.25">
      <c r="A62" t="s">
        <v>11</v>
      </c>
      <c r="B62" t="str">
        <f t="shared" si="5"/>
        <v>Machinery</v>
      </c>
      <c r="C62">
        <v>1</v>
      </c>
    </row>
    <row r="63" spans="1:3" x14ac:dyDescent="0.25">
      <c r="A63" t="s">
        <v>17</v>
      </c>
      <c r="B63" t="str">
        <f t="shared" si="5"/>
        <v>Apparel, Leather &amp; Allied Products</v>
      </c>
      <c r="C63">
        <v>-4</v>
      </c>
    </row>
    <row r="64" spans="1:3" x14ac:dyDescent="0.25">
      <c r="A64" t="s">
        <v>40</v>
      </c>
      <c r="B64" t="str">
        <f t="shared" si="5"/>
        <v>Nonmetallic Mineral Products</v>
      </c>
      <c r="C64">
        <v>-3</v>
      </c>
    </row>
    <row r="65" spans="1:3" x14ac:dyDescent="0.25">
      <c r="A65" t="s">
        <v>29</v>
      </c>
      <c r="B65" t="str">
        <f t="shared" si="5"/>
        <v>Primary Metals</v>
      </c>
      <c r="C65">
        <v>-2</v>
      </c>
    </row>
    <row r="66" spans="1:3" x14ac:dyDescent="0.25">
      <c r="A66" t="s">
        <v>12</v>
      </c>
      <c r="B66" t="str">
        <f t="shared" si="5"/>
        <v>Fabricated Metal Products</v>
      </c>
      <c r="C66">
        <v>-1</v>
      </c>
    </row>
    <row r="68" spans="1:3" x14ac:dyDescent="0.25">
      <c r="A68" s="187" t="s">
        <v>94</v>
      </c>
      <c r="B68" s="187"/>
      <c r="C68" s="187"/>
    </row>
    <row r="69" spans="1:3" x14ac:dyDescent="0.25">
      <c r="A69" t="s">
        <v>5</v>
      </c>
      <c r="B69" t="str">
        <f>TRIM(A69)</f>
        <v>Computer &amp; Electronic Products</v>
      </c>
      <c r="C69">
        <v>-11</v>
      </c>
    </row>
    <row r="70" spans="1:3" x14ac:dyDescent="0.25">
      <c r="A70" t="s">
        <v>28</v>
      </c>
      <c r="B70" t="str">
        <f t="shared" ref="B70:B80" si="6">TRIM(A70)</f>
        <v>Machinery</v>
      </c>
      <c r="C70">
        <v>-10</v>
      </c>
    </row>
    <row r="71" spans="1:3" x14ac:dyDescent="0.25">
      <c r="A71" t="s">
        <v>40</v>
      </c>
      <c r="B71" t="str">
        <f t="shared" si="6"/>
        <v>Nonmetallic Mineral Products</v>
      </c>
      <c r="C71">
        <v>-9</v>
      </c>
    </row>
    <row r="72" spans="1:3" x14ac:dyDescent="0.25">
      <c r="A72" t="s">
        <v>30</v>
      </c>
      <c r="B72" t="str">
        <f t="shared" si="6"/>
        <v>Food, Beverage &amp; Tobacco Products</v>
      </c>
      <c r="C72">
        <v>-8</v>
      </c>
    </row>
    <row r="73" spans="1:3" x14ac:dyDescent="0.25">
      <c r="A73" t="s">
        <v>27</v>
      </c>
      <c r="B73" t="str">
        <f t="shared" si="6"/>
        <v>Plastics &amp; Rubber Products</v>
      </c>
      <c r="C73">
        <v>-7</v>
      </c>
    </row>
    <row r="74" spans="1:3" x14ac:dyDescent="0.25">
      <c r="A74" t="s">
        <v>31</v>
      </c>
      <c r="B74" t="str">
        <f t="shared" si="6"/>
        <v>Electrical Equipment, Appliances &amp; Components</v>
      </c>
      <c r="C74">
        <v>-6</v>
      </c>
    </row>
    <row r="75" spans="1:3" x14ac:dyDescent="0.25">
      <c r="A75" t="s">
        <v>35</v>
      </c>
      <c r="B75" t="str">
        <f t="shared" si="6"/>
        <v>Transportation Equipment</v>
      </c>
      <c r="C75">
        <v>-5</v>
      </c>
    </row>
    <row r="76" spans="1:3" x14ac:dyDescent="0.25">
      <c r="A76" t="s">
        <v>33</v>
      </c>
      <c r="B76" t="str">
        <f t="shared" si="6"/>
        <v>Miscellaneous Manufacturing</v>
      </c>
      <c r="C76">
        <v>-4</v>
      </c>
    </row>
    <row r="77" spans="1:3" x14ac:dyDescent="0.25">
      <c r="A77" t="s">
        <v>37</v>
      </c>
      <c r="B77" t="str">
        <f t="shared" si="6"/>
        <v>Fabricated Metal Products</v>
      </c>
      <c r="C77">
        <v>-3</v>
      </c>
    </row>
    <row r="78" spans="1:3" x14ac:dyDescent="0.25">
      <c r="A78" t="s">
        <v>36</v>
      </c>
      <c r="B78" t="str">
        <f t="shared" si="6"/>
        <v>Chemical Products</v>
      </c>
      <c r="C78">
        <v>-2</v>
      </c>
    </row>
    <row r="79" spans="1:3" x14ac:dyDescent="0.25">
      <c r="A79" t="s">
        <v>7</v>
      </c>
      <c r="B79" t="str">
        <f t="shared" si="6"/>
        <v>Paper Products</v>
      </c>
      <c r="C79">
        <v>-1</v>
      </c>
    </row>
    <row r="80" spans="1:3" x14ac:dyDescent="0.25">
      <c r="A80" t="s">
        <v>16</v>
      </c>
      <c r="B80" t="str">
        <f t="shared" si="6"/>
        <v>Primary Metals</v>
      </c>
      <c r="C80">
        <v>1</v>
      </c>
    </row>
    <row r="82" spans="1:3" x14ac:dyDescent="0.25">
      <c r="A82" s="187" t="s">
        <v>95</v>
      </c>
      <c r="B82" s="187"/>
      <c r="C82" s="187"/>
    </row>
    <row r="83" spans="1:3" x14ac:dyDescent="0.25">
      <c r="A83" t="s">
        <v>18</v>
      </c>
      <c r="B83" t="str">
        <f>TRIM(A83)</f>
        <v>Wood Products</v>
      </c>
      <c r="C83">
        <v>9</v>
      </c>
    </row>
    <row r="84" spans="1:3" x14ac:dyDescent="0.25">
      <c r="A84" t="s">
        <v>39</v>
      </c>
      <c r="B84" t="str">
        <f t="shared" ref="B84:B96" si="7">TRIM(A84)</f>
        <v>Textile Mills</v>
      </c>
      <c r="C84">
        <v>8</v>
      </c>
    </row>
    <row r="85" spans="1:3" x14ac:dyDescent="0.25">
      <c r="A85" t="s">
        <v>49</v>
      </c>
      <c r="B85" t="str">
        <f t="shared" si="7"/>
        <v>Apparel, Leather &amp; Allied Products</v>
      </c>
      <c r="C85">
        <v>7</v>
      </c>
    </row>
    <row r="86" spans="1:3" x14ac:dyDescent="0.25">
      <c r="A86" t="s">
        <v>34</v>
      </c>
      <c r="B86" t="str">
        <f t="shared" si="7"/>
        <v>Computer &amp; Electronic Products</v>
      </c>
      <c r="C86">
        <v>6</v>
      </c>
    </row>
    <row r="87" spans="1:3" x14ac:dyDescent="0.25">
      <c r="A87" t="s">
        <v>38</v>
      </c>
      <c r="B87" t="str">
        <f t="shared" si="7"/>
        <v>Petroleum &amp; Coal Products</v>
      </c>
      <c r="C87">
        <v>5</v>
      </c>
    </row>
    <row r="88" spans="1:3" x14ac:dyDescent="0.25">
      <c r="A88" t="s">
        <v>32</v>
      </c>
      <c r="B88" t="str">
        <f t="shared" si="7"/>
        <v>Paper Products</v>
      </c>
      <c r="C88">
        <v>4</v>
      </c>
    </row>
    <row r="89" spans="1:3" x14ac:dyDescent="0.25">
      <c r="A89" t="s">
        <v>31</v>
      </c>
      <c r="B89" t="str">
        <f t="shared" si="7"/>
        <v>Electrical Equipment, Appliances &amp; Components</v>
      </c>
      <c r="C89">
        <v>3</v>
      </c>
    </row>
    <row r="90" spans="1:3" x14ac:dyDescent="0.25">
      <c r="A90" t="s">
        <v>37</v>
      </c>
      <c r="B90" t="str">
        <f t="shared" si="7"/>
        <v>Fabricated Metal Products</v>
      </c>
      <c r="C90">
        <v>2</v>
      </c>
    </row>
    <row r="91" spans="1:3" x14ac:dyDescent="0.25">
      <c r="A91" t="s">
        <v>11</v>
      </c>
      <c r="B91" t="str">
        <f t="shared" si="7"/>
        <v>Machinery</v>
      </c>
      <c r="C91">
        <v>1</v>
      </c>
    </row>
    <row r="92" spans="1:3" x14ac:dyDescent="0.25">
      <c r="A92" t="s">
        <v>8</v>
      </c>
      <c r="B92" t="str">
        <f t="shared" si="7"/>
        <v>Printing &amp; Related Support Activities</v>
      </c>
      <c r="C92">
        <v>-5</v>
      </c>
    </row>
    <row r="93" spans="1:3" x14ac:dyDescent="0.25">
      <c r="A93" t="s">
        <v>40</v>
      </c>
      <c r="B93" t="str">
        <f t="shared" si="7"/>
        <v>Nonmetallic Mineral Products</v>
      </c>
      <c r="C93">
        <v>-4</v>
      </c>
    </row>
    <row r="94" spans="1:3" x14ac:dyDescent="0.25">
      <c r="A94" t="s">
        <v>26</v>
      </c>
      <c r="B94" t="str">
        <f t="shared" si="7"/>
        <v>Furniture &amp; Related Products</v>
      </c>
      <c r="C94">
        <v>-3</v>
      </c>
    </row>
    <row r="95" spans="1:3" x14ac:dyDescent="0.25">
      <c r="A95" t="s">
        <v>27</v>
      </c>
      <c r="B95" t="str">
        <f t="shared" si="7"/>
        <v>Plastics &amp; Rubber Products</v>
      </c>
      <c r="C95">
        <v>-2</v>
      </c>
    </row>
    <row r="96" spans="1:3" x14ac:dyDescent="0.25">
      <c r="A96" t="s">
        <v>2</v>
      </c>
      <c r="B96" t="str">
        <f t="shared" si="7"/>
        <v>Miscellaneous Manufacturing</v>
      </c>
      <c r="C96">
        <v>-1</v>
      </c>
    </row>
  </sheetData>
  <mergeCells count="7">
    <mergeCell ref="A82:C82"/>
    <mergeCell ref="A1:C1"/>
    <mergeCell ref="F1:G1"/>
    <mergeCell ref="A19:C19"/>
    <mergeCell ref="A36:C36"/>
    <mergeCell ref="A52:C52"/>
    <mergeCell ref="A68:C68"/>
  </mergeCells>
  <pageMargins left="0.7" right="0.7" top="0.75" bottom="0.75" header="0.3" footer="0.3"/>
  <pageSetup paperSize="9"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94"/>
  <sheetViews>
    <sheetView zoomScaleNormal="100" workbookViewId="0">
      <selection activeCell="C58" sqref="C58"/>
    </sheetView>
  </sheetViews>
  <sheetFormatPr defaultRowHeight="15" x14ac:dyDescent="0.25"/>
  <cols>
    <col min="1" max="1" width="45" bestFit="1" customWidth="1"/>
    <col min="2" max="2" width="44.5703125" bestFit="1" customWidth="1"/>
    <col min="5" max="6" width="44.5703125" bestFit="1" customWidth="1"/>
    <col min="7" max="7" width="227.28515625" bestFit="1" customWidth="1"/>
  </cols>
  <sheetData>
    <row r="1" spans="1:10" x14ac:dyDescent="0.25">
      <c r="A1" s="187" t="s">
        <v>481</v>
      </c>
      <c r="B1" s="187"/>
      <c r="C1" s="187"/>
      <c r="F1" s="187" t="s">
        <v>459</v>
      </c>
      <c r="G1" s="187"/>
    </row>
    <row r="2" spans="1:10" x14ac:dyDescent="0.25">
      <c r="A2" s="6" t="s">
        <v>1</v>
      </c>
      <c r="B2" t="str">
        <f>TRIM(A2)</f>
        <v>Textile Mills</v>
      </c>
      <c r="C2">
        <v>11</v>
      </c>
      <c r="E2" t="s">
        <v>1</v>
      </c>
      <c r="F2" t="str">
        <f>TRIM(E2)</f>
        <v>Textile Mills</v>
      </c>
      <c r="G2" t="str">
        <f>VLOOKUP("*"&amp;F2,$J$2:$J$11,1,0)</f>
        <v>"Customers are hedge buying in December as a result of announced price increases starting in January." Textile Mills</v>
      </c>
      <c r="J2" t="s">
        <v>716</v>
      </c>
    </row>
    <row r="3" spans="1:10" x14ac:dyDescent="0.25">
      <c r="A3" s="6" t="s">
        <v>17</v>
      </c>
      <c r="B3" t="str">
        <f t="shared" ref="B3:B18" si="0">TRIM(A3)</f>
        <v>Apparel, Leather &amp; Allied Products</v>
      </c>
      <c r="C3">
        <v>10</v>
      </c>
      <c r="E3" t="s">
        <v>2</v>
      </c>
      <c r="F3" t="str">
        <f t="shared" ref="F3:F19" si="1">TRIM(E3)</f>
        <v>Miscellaneous Manufacturing</v>
      </c>
      <c r="G3" t="str">
        <f t="shared" ref="G3:G19" si="2">VLOOKUP("*"&amp;F3,$J$2:$J$11,1,0)</f>
        <v>"Business is robust for certain sectors [aerospace] and flat to downward for others [energy]. Tariffs continue to impact business direction and profit." Miscellaneous Manufacturing</v>
      </c>
      <c r="J3" t="s">
        <v>717</v>
      </c>
    </row>
    <row r="4" spans="1:10" x14ac:dyDescent="0.25">
      <c r="A4" s="6" t="s">
        <v>11</v>
      </c>
      <c r="B4" t="str">
        <f t="shared" si="0"/>
        <v>Machinery</v>
      </c>
      <c r="C4">
        <v>9</v>
      </c>
      <c r="E4" t="s">
        <v>3</v>
      </c>
      <c r="F4" t="str">
        <f t="shared" si="1"/>
        <v>Food, Beverage &amp; Tobacco Products</v>
      </c>
      <c r="G4" t="str">
        <f t="shared" si="2"/>
        <v>"Starting to see more and more inflationary increases for raw materials. Also, suppliers [are] forcing price increases due to tariffs." Food, Beverage &amp; Tobacco Products</v>
      </c>
      <c r="J4" t="s">
        <v>718</v>
      </c>
    </row>
    <row r="5" spans="1:10" x14ac:dyDescent="0.25">
      <c r="A5" s="6" t="s">
        <v>14</v>
      </c>
      <c r="B5" t="str">
        <f t="shared" si="0"/>
        <v>Transportation Equipment</v>
      </c>
      <c r="C5">
        <v>8</v>
      </c>
      <c r="E5" t="s">
        <v>4</v>
      </c>
      <c r="F5" t="str">
        <f t="shared" si="1"/>
        <v>Nonmetallic Mineral Products</v>
      </c>
      <c r="G5" t="e">
        <f t="shared" si="2"/>
        <v>#N/A</v>
      </c>
      <c r="J5" t="s">
        <v>719</v>
      </c>
    </row>
    <row r="6" spans="1:10" x14ac:dyDescent="0.25">
      <c r="A6" s="6" t="s">
        <v>5</v>
      </c>
      <c r="B6" t="str">
        <f t="shared" si="0"/>
        <v>Computer &amp; Electronic Products</v>
      </c>
      <c r="C6">
        <v>7</v>
      </c>
      <c r="E6" t="s">
        <v>5</v>
      </c>
      <c r="F6" t="str">
        <f t="shared" si="1"/>
        <v>Computer &amp; Electronic Products</v>
      </c>
      <c r="G6" t="str">
        <f t="shared" si="2"/>
        <v>"Growth appears to have stopped. Resources still focused on re-sourcing for U.S. tariff mitigation out of China." Computer &amp; Electronic Products</v>
      </c>
      <c r="J6" t="s">
        <v>720</v>
      </c>
    </row>
    <row r="7" spans="1:10" x14ac:dyDescent="0.25">
      <c r="A7" s="6" t="s">
        <v>18</v>
      </c>
      <c r="B7" t="str">
        <f t="shared" si="0"/>
        <v>Wood Products</v>
      </c>
      <c r="C7">
        <v>6</v>
      </c>
      <c r="E7" t="s">
        <v>6</v>
      </c>
      <c r="F7" t="str">
        <f t="shared" si="1"/>
        <v>Furniture &amp; Related Products</v>
      </c>
      <c r="G7" t="str">
        <f t="shared" si="2"/>
        <v>"Business is steady, but pace of incoming orders are slowing." Furniture &amp; Related Products</v>
      </c>
      <c r="J7" t="s">
        <v>721</v>
      </c>
    </row>
    <row r="8" spans="1:10" x14ac:dyDescent="0.25">
      <c r="A8" s="6" t="s">
        <v>10</v>
      </c>
      <c r="B8" t="str">
        <f t="shared" si="0"/>
        <v>Chemical Products</v>
      </c>
      <c r="C8">
        <v>5</v>
      </c>
      <c r="E8" t="s">
        <v>7</v>
      </c>
      <c r="F8" t="str">
        <f t="shared" si="1"/>
        <v>Paper Products</v>
      </c>
      <c r="G8" t="e">
        <f t="shared" si="2"/>
        <v>#N/A</v>
      </c>
      <c r="J8" t="s">
        <v>722</v>
      </c>
    </row>
    <row r="9" spans="1:10" x14ac:dyDescent="0.25">
      <c r="A9" s="6" t="s">
        <v>3</v>
      </c>
      <c r="B9" t="str">
        <f t="shared" si="0"/>
        <v>Food, Beverage &amp; Tobacco Products</v>
      </c>
      <c r="C9">
        <v>4</v>
      </c>
      <c r="E9" t="s">
        <v>8</v>
      </c>
      <c r="F9" t="str">
        <f t="shared" si="1"/>
        <v>Printing &amp; Related Support Activities</v>
      </c>
      <c r="G9" t="e">
        <f t="shared" si="2"/>
        <v>#N/A</v>
      </c>
      <c r="J9" t="s">
        <v>723</v>
      </c>
    </row>
    <row r="10" spans="1:10" x14ac:dyDescent="0.25">
      <c r="A10" s="6" t="s">
        <v>2</v>
      </c>
      <c r="B10" t="str">
        <f t="shared" si="0"/>
        <v>Miscellaneous Manufacturing</v>
      </c>
      <c r="C10">
        <v>3</v>
      </c>
      <c r="E10" t="s">
        <v>9</v>
      </c>
      <c r="F10" t="str">
        <f t="shared" si="1"/>
        <v>Petroleum &amp; Coal Products</v>
      </c>
      <c r="G10" t="str">
        <f t="shared" si="2"/>
        <v>"No major change in business operations towards the end of 2018; however, we are carefully monitoring oil prices and outside influence from market conditions to better understand our 2019 outlook and capital plans." Petroleum &amp; Coal Products</v>
      </c>
      <c r="J10" t="s">
        <v>724</v>
      </c>
    </row>
    <row r="11" spans="1:10" x14ac:dyDescent="0.25">
      <c r="A11" s="6" t="s">
        <v>13</v>
      </c>
      <c r="B11" t="str">
        <f t="shared" si="0"/>
        <v>Electrical Equipment, Appliances &amp; Components</v>
      </c>
      <c r="C11">
        <v>2</v>
      </c>
      <c r="E11" t="s">
        <v>10</v>
      </c>
      <c r="F11" t="str">
        <f t="shared" si="1"/>
        <v>Chemical Products</v>
      </c>
      <c r="G11" t="str">
        <f t="shared" si="2"/>
        <v>"Brexit has become a problem due to labeling changes." Chemical Products</v>
      </c>
      <c r="J11" t="s">
        <v>725</v>
      </c>
    </row>
    <row r="12" spans="1:10" x14ac:dyDescent="0.25">
      <c r="A12" s="6" t="s">
        <v>16</v>
      </c>
      <c r="B12" t="str">
        <f t="shared" si="0"/>
        <v>Primary Metals</v>
      </c>
      <c r="C12">
        <v>1</v>
      </c>
      <c r="E12" t="s">
        <v>11</v>
      </c>
      <c r="F12" t="str">
        <f t="shared" si="1"/>
        <v>Machinery</v>
      </c>
      <c r="G12" t="str">
        <f t="shared" si="2"/>
        <v>"The ongoing open issues with tariffs between U.S. and China are causing longer-term concerns about costs and sourcing strategies for our manufacturing operations. We were anticipating more clarity [regarding] tariffs at the end of 2018." Machinery</v>
      </c>
    </row>
    <row r="13" spans="1:10" x14ac:dyDescent="0.25">
      <c r="A13" s="6" t="s">
        <v>8</v>
      </c>
      <c r="B13" t="str">
        <f t="shared" si="0"/>
        <v>Printing &amp; Related Support Activities</v>
      </c>
      <c r="C13">
        <v>-6</v>
      </c>
      <c r="E13" t="s">
        <v>12</v>
      </c>
      <c r="F13" t="str">
        <f t="shared" si="1"/>
        <v>Fabricated Metal Products</v>
      </c>
      <c r="G13" t="str">
        <f t="shared" si="2"/>
        <v>"Caution seems to be the outlook. Are we in a correction, or is the market getting ready to slow over time?" Fabricated Metal Products</v>
      </c>
    </row>
    <row r="14" spans="1:10" x14ac:dyDescent="0.25">
      <c r="A14" s="6" t="s">
        <v>12</v>
      </c>
      <c r="B14" t="str">
        <f t="shared" si="0"/>
        <v>Fabricated Metal Products</v>
      </c>
      <c r="C14">
        <v>-5</v>
      </c>
      <c r="E14" t="s">
        <v>13</v>
      </c>
      <c r="F14" t="str">
        <f t="shared" si="1"/>
        <v>Electrical Equipment, Appliances &amp; Components</v>
      </c>
      <c r="G14" t="e">
        <f t="shared" si="2"/>
        <v>#N/A</v>
      </c>
    </row>
    <row r="15" spans="1:10" x14ac:dyDescent="0.25">
      <c r="A15" s="6" t="s">
        <v>4</v>
      </c>
      <c r="B15" t="str">
        <f t="shared" si="0"/>
        <v>Nonmetallic Mineral Products</v>
      </c>
      <c r="C15">
        <v>-4</v>
      </c>
      <c r="E15" t="s">
        <v>14</v>
      </c>
      <c r="F15" t="str">
        <f t="shared" si="1"/>
        <v>Transportation Equipment</v>
      </c>
      <c r="G15" t="str">
        <f t="shared" si="2"/>
        <v>"Customer demand continues to decrease [due to] concerns about the economy and tariffs." Transportation Equipment</v>
      </c>
    </row>
    <row r="16" spans="1:10" x14ac:dyDescent="0.25">
      <c r="A16" s="6" t="s">
        <v>9</v>
      </c>
      <c r="B16" t="str">
        <f t="shared" si="0"/>
        <v>Petroleum &amp; Coal Products</v>
      </c>
      <c r="C16">
        <v>-3</v>
      </c>
      <c r="E16" t="s">
        <v>15</v>
      </c>
      <c r="F16" t="str">
        <f t="shared" si="1"/>
        <v>Plastics &amp; Rubber Products</v>
      </c>
      <c r="G16" t="e">
        <f t="shared" si="2"/>
        <v>#N/A</v>
      </c>
    </row>
    <row r="17" spans="1:7" x14ac:dyDescent="0.25">
      <c r="A17" s="6" t="s">
        <v>7</v>
      </c>
      <c r="B17" t="str">
        <f t="shared" si="0"/>
        <v>Paper Products</v>
      </c>
      <c r="C17">
        <v>-2</v>
      </c>
      <c r="E17" t="s">
        <v>16</v>
      </c>
      <c r="F17" t="str">
        <f t="shared" si="1"/>
        <v>Primary Metals</v>
      </c>
      <c r="G17" t="e">
        <f t="shared" si="2"/>
        <v>#N/A</v>
      </c>
    </row>
    <row r="18" spans="1:7" x14ac:dyDescent="0.25">
      <c r="A18" s="6" t="s">
        <v>15</v>
      </c>
      <c r="B18" t="str">
        <f t="shared" si="0"/>
        <v>Plastics &amp; Rubber Products</v>
      </c>
      <c r="C18">
        <v>-1</v>
      </c>
      <c r="E18" t="s">
        <v>17</v>
      </c>
      <c r="F18" t="str">
        <f t="shared" si="1"/>
        <v>Apparel, Leather &amp; Allied Products</v>
      </c>
      <c r="G18" t="e">
        <f t="shared" si="2"/>
        <v>#N/A</v>
      </c>
    </row>
    <row r="19" spans="1:7" x14ac:dyDescent="0.25">
      <c r="E19" t="s">
        <v>18</v>
      </c>
      <c r="F19" t="str">
        <f t="shared" si="1"/>
        <v>Wood Products</v>
      </c>
      <c r="G19" t="e">
        <f t="shared" si="2"/>
        <v>#N/A</v>
      </c>
    </row>
    <row r="20" spans="1:7" x14ac:dyDescent="0.25">
      <c r="A20" s="187" t="s">
        <v>99</v>
      </c>
      <c r="B20" s="187"/>
      <c r="C20" s="187"/>
    </row>
    <row r="21" spans="1:7" x14ac:dyDescent="0.25">
      <c r="A21" t="s">
        <v>11</v>
      </c>
      <c r="B21" t="str">
        <f>TRIM(A21)</f>
        <v>Machinery</v>
      </c>
      <c r="C21">
        <v>6</v>
      </c>
    </row>
    <row r="22" spans="1:7" x14ac:dyDescent="0.25">
      <c r="A22" t="s">
        <v>31</v>
      </c>
      <c r="B22" t="str">
        <f t="shared" ref="B22:B31" si="3">TRIM(A22)</f>
        <v>Electrical Equipment, Appliances &amp; Components</v>
      </c>
      <c r="C22">
        <v>5</v>
      </c>
    </row>
    <row r="23" spans="1:7" x14ac:dyDescent="0.25">
      <c r="A23" t="s">
        <v>29</v>
      </c>
      <c r="B23" t="str">
        <f t="shared" si="3"/>
        <v>Primary Metals</v>
      </c>
      <c r="C23">
        <v>4</v>
      </c>
    </row>
    <row r="24" spans="1:7" x14ac:dyDescent="0.25">
      <c r="A24" t="s">
        <v>30</v>
      </c>
      <c r="B24" t="str">
        <f t="shared" si="3"/>
        <v>Food, Beverage &amp; Tobacco Products</v>
      </c>
      <c r="C24">
        <v>3</v>
      </c>
    </row>
    <row r="25" spans="1:7" x14ac:dyDescent="0.25">
      <c r="A25" t="s">
        <v>34</v>
      </c>
      <c r="B25" t="str">
        <f t="shared" si="3"/>
        <v>Computer &amp; Electronic Products</v>
      </c>
      <c r="C25">
        <v>2</v>
      </c>
    </row>
    <row r="26" spans="1:7" x14ac:dyDescent="0.25">
      <c r="A26" t="s">
        <v>14</v>
      </c>
      <c r="B26" t="str">
        <f t="shared" si="3"/>
        <v>Transportation Equipment</v>
      </c>
      <c r="C26">
        <v>1</v>
      </c>
    </row>
    <row r="27" spans="1:7" x14ac:dyDescent="0.25">
      <c r="A27" t="s">
        <v>9</v>
      </c>
      <c r="B27" t="str">
        <f t="shared" si="3"/>
        <v>Petroleum &amp; Coal Products</v>
      </c>
      <c r="C27">
        <v>-5</v>
      </c>
    </row>
    <row r="28" spans="1:7" x14ac:dyDescent="0.25">
      <c r="A28" t="s">
        <v>37</v>
      </c>
      <c r="B28" t="str">
        <f t="shared" si="3"/>
        <v>Fabricated Metal Products</v>
      </c>
      <c r="C28">
        <v>-4</v>
      </c>
    </row>
    <row r="29" spans="1:7" x14ac:dyDescent="0.25">
      <c r="A29" t="s">
        <v>40</v>
      </c>
      <c r="B29" t="str">
        <f t="shared" si="3"/>
        <v>Nonmetallic Mineral Products</v>
      </c>
      <c r="C29">
        <v>-3</v>
      </c>
    </row>
    <row r="30" spans="1:7" x14ac:dyDescent="0.25">
      <c r="A30" t="s">
        <v>32</v>
      </c>
      <c r="B30" t="str">
        <f t="shared" si="3"/>
        <v>Paper Products</v>
      </c>
      <c r="C30">
        <v>-2</v>
      </c>
    </row>
    <row r="31" spans="1:7" x14ac:dyDescent="0.25">
      <c r="A31" t="s">
        <v>15</v>
      </c>
      <c r="B31" t="str">
        <f t="shared" si="3"/>
        <v>Plastics &amp; Rubber Products</v>
      </c>
      <c r="C31">
        <v>-1</v>
      </c>
    </row>
    <row r="33" spans="1:3" x14ac:dyDescent="0.25">
      <c r="A33" s="187" t="s">
        <v>91</v>
      </c>
      <c r="B33" s="187"/>
      <c r="C33" s="187"/>
    </row>
    <row r="34" spans="1:3" x14ac:dyDescent="0.25">
      <c r="A34" t="s">
        <v>17</v>
      </c>
      <c r="B34" t="str">
        <f>TRIM(A34)</f>
        <v>Apparel, Leather &amp; Allied Products</v>
      </c>
      <c r="C34">
        <v>10</v>
      </c>
    </row>
    <row r="35" spans="1:3" x14ac:dyDescent="0.25">
      <c r="A35" t="s">
        <v>26</v>
      </c>
      <c r="B35" t="str">
        <f t="shared" ref="B35:B47" si="4">TRIM(A35)</f>
        <v>Furniture &amp; Related Products</v>
      </c>
      <c r="C35">
        <v>9</v>
      </c>
    </row>
    <row r="36" spans="1:3" x14ac:dyDescent="0.25">
      <c r="A36" t="s">
        <v>29</v>
      </c>
      <c r="B36" t="str">
        <f t="shared" si="4"/>
        <v>Primary Metals</v>
      </c>
      <c r="C36">
        <v>8</v>
      </c>
    </row>
    <row r="37" spans="1:3" x14ac:dyDescent="0.25">
      <c r="A37" t="s">
        <v>39</v>
      </c>
      <c r="B37" t="str">
        <f t="shared" si="4"/>
        <v>Textile Mills</v>
      </c>
      <c r="C37">
        <v>7</v>
      </c>
    </row>
    <row r="38" spans="1:3" x14ac:dyDescent="0.25">
      <c r="A38" t="s">
        <v>28</v>
      </c>
      <c r="B38" t="str">
        <f t="shared" si="4"/>
        <v>Machinery</v>
      </c>
      <c r="C38">
        <v>6</v>
      </c>
    </row>
    <row r="39" spans="1:3" x14ac:dyDescent="0.25">
      <c r="A39" t="s">
        <v>35</v>
      </c>
      <c r="B39" t="str">
        <f t="shared" si="4"/>
        <v>Transportation Equipment</v>
      </c>
      <c r="C39">
        <v>5</v>
      </c>
    </row>
    <row r="40" spans="1:3" x14ac:dyDescent="0.25">
      <c r="A40" t="s">
        <v>34</v>
      </c>
      <c r="B40" t="str">
        <f t="shared" si="4"/>
        <v>Computer &amp; Electronic Products</v>
      </c>
      <c r="C40">
        <v>4</v>
      </c>
    </row>
    <row r="41" spans="1:3" x14ac:dyDescent="0.25">
      <c r="A41" t="s">
        <v>33</v>
      </c>
      <c r="B41" t="str">
        <f t="shared" si="4"/>
        <v>Miscellaneous Manufacturing</v>
      </c>
      <c r="C41">
        <v>3</v>
      </c>
    </row>
    <row r="42" spans="1:3" x14ac:dyDescent="0.25">
      <c r="A42" t="s">
        <v>30</v>
      </c>
      <c r="B42" t="str">
        <f t="shared" si="4"/>
        <v>Food, Beverage &amp; Tobacco Products</v>
      </c>
      <c r="C42">
        <v>2</v>
      </c>
    </row>
    <row r="43" spans="1:3" x14ac:dyDescent="0.25">
      <c r="A43" t="s">
        <v>36</v>
      </c>
      <c r="B43" t="str">
        <f t="shared" si="4"/>
        <v>Chemical Products</v>
      </c>
      <c r="C43">
        <v>1</v>
      </c>
    </row>
    <row r="44" spans="1:3" x14ac:dyDescent="0.25">
      <c r="A44" t="s">
        <v>12</v>
      </c>
      <c r="B44" t="str">
        <f t="shared" si="4"/>
        <v>Fabricated Metal Products</v>
      </c>
      <c r="C44">
        <v>-4</v>
      </c>
    </row>
    <row r="45" spans="1:3" x14ac:dyDescent="0.25">
      <c r="A45" t="s">
        <v>27</v>
      </c>
      <c r="B45" t="str">
        <f t="shared" si="4"/>
        <v>Plastics &amp; Rubber Products</v>
      </c>
      <c r="C45">
        <v>-3</v>
      </c>
    </row>
    <row r="46" spans="1:3" x14ac:dyDescent="0.25">
      <c r="A46" t="s">
        <v>40</v>
      </c>
      <c r="B46" t="str">
        <f t="shared" si="4"/>
        <v>Nonmetallic Mineral Products</v>
      </c>
      <c r="C46">
        <v>-2</v>
      </c>
    </row>
    <row r="47" spans="1:3" x14ac:dyDescent="0.25">
      <c r="A47" t="s">
        <v>32</v>
      </c>
      <c r="B47" t="str">
        <f t="shared" si="4"/>
        <v>Paper Products</v>
      </c>
      <c r="C47">
        <v>-1</v>
      </c>
    </row>
    <row r="49" spans="1:3" x14ac:dyDescent="0.25">
      <c r="A49" s="187" t="s">
        <v>92</v>
      </c>
      <c r="B49" s="187"/>
      <c r="C49" s="187"/>
    </row>
    <row r="50" spans="1:3" x14ac:dyDescent="0.25">
      <c r="A50" t="s">
        <v>1</v>
      </c>
      <c r="B50" t="str">
        <f>TRIM(A50)</f>
        <v>Textile Mills</v>
      </c>
      <c r="C50">
        <v>9</v>
      </c>
    </row>
    <row r="51" spans="1:3" x14ac:dyDescent="0.25">
      <c r="A51" t="s">
        <v>32</v>
      </c>
      <c r="B51" t="str">
        <f t="shared" ref="B51:B61" si="5">TRIM(A51)</f>
        <v>Paper Products</v>
      </c>
      <c r="C51">
        <v>8</v>
      </c>
    </row>
    <row r="52" spans="1:3" x14ac:dyDescent="0.25">
      <c r="A52" t="s">
        <v>35</v>
      </c>
      <c r="B52" t="str">
        <f t="shared" si="5"/>
        <v>Transportation Equipment</v>
      </c>
      <c r="C52">
        <v>7</v>
      </c>
    </row>
    <row r="53" spans="1:3" x14ac:dyDescent="0.25">
      <c r="A53" t="s">
        <v>30</v>
      </c>
      <c r="B53" t="str">
        <f t="shared" si="5"/>
        <v>Food, Beverage &amp; Tobacco Products</v>
      </c>
      <c r="C53">
        <v>6</v>
      </c>
    </row>
    <row r="54" spans="1:3" x14ac:dyDescent="0.25">
      <c r="A54" t="s">
        <v>36</v>
      </c>
      <c r="B54" t="str">
        <f t="shared" si="5"/>
        <v>Chemical Products</v>
      </c>
      <c r="C54">
        <v>5</v>
      </c>
    </row>
    <row r="55" spans="1:3" x14ac:dyDescent="0.25">
      <c r="A55" t="s">
        <v>31</v>
      </c>
      <c r="B55" t="str">
        <f t="shared" si="5"/>
        <v>Electrical Equipment, Appliances &amp; Components</v>
      </c>
      <c r="C55">
        <v>4</v>
      </c>
    </row>
    <row r="56" spans="1:3" x14ac:dyDescent="0.25">
      <c r="A56" t="s">
        <v>34</v>
      </c>
      <c r="B56" t="str">
        <f t="shared" si="5"/>
        <v>Computer &amp; Electronic Products</v>
      </c>
      <c r="C56">
        <v>3</v>
      </c>
    </row>
    <row r="57" spans="1:3" x14ac:dyDescent="0.25">
      <c r="A57" t="s">
        <v>28</v>
      </c>
      <c r="B57" t="str">
        <f t="shared" si="5"/>
        <v>Machinery</v>
      </c>
      <c r="C57">
        <v>2</v>
      </c>
    </row>
    <row r="58" spans="1:3" x14ac:dyDescent="0.25">
      <c r="A58" t="s">
        <v>2</v>
      </c>
      <c r="B58" t="str">
        <f t="shared" si="5"/>
        <v>Miscellaneous Manufacturing</v>
      </c>
      <c r="C58">
        <v>1</v>
      </c>
    </row>
    <row r="59" spans="1:3" x14ac:dyDescent="0.25">
      <c r="A59" t="s">
        <v>8</v>
      </c>
      <c r="B59" t="str">
        <f t="shared" si="5"/>
        <v>Printing &amp; Related Support Activities</v>
      </c>
      <c r="C59">
        <v>-3</v>
      </c>
    </row>
    <row r="60" spans="1:3" x14ac:dyDescent="0.25">
      <c r="A60" t="s">
        <v>40</v>
      </c>
      <c r="B60" t="str">
        <f t="shared" si="5"/>
        <v>Nonmetallic Mineral Products</v>
      </c>
      <c r="C60">
        <v>-2</v>
      </c>
    </row>
    <row r="61" spans="1:3" x14ac:dyDescent="0.25">
      <c r="A61" t="s">
        <v>12</v>
      </c>
      <c r="B61" t="str">
        <f t="shared" si="5"/>
        <v>Fabricated Metal Products</v>
      </c>
      <c r="C61">
        <v>-1</v>
      </c>
    </row>
    <row r="63" spans="1:3" x14ac:dyDescent="0.25">
      <c r="A63" s="187" t="s">
        <v>94</v>
      </c>
      <c r="B63" s="187"/>
      <c r="C63" s="187"/>
    </row>
    <row r="64" spans="1:3" x14ac:dyDescent="0.25">
      <c r="A64" t="s">
        <v>17</v>
      </c>
      <c r="B64" t="str">
        <f>TRIM(A64)</f>
        <v>Apparel, Leather &amp; Allied Products</v>
      </c>
      <c r="C64">
        <v>-12</v>
      </c>
    </row>
    <row r="65" spans="1:3" x14ac:dyDescent="0.25">
      <c r="A65" t="s">
        <v>39</v>
      </c>
      <c r="B65" t="str">
        <f t="shared" ref="B65:B76" si="6">TRIM(A65)</f>
        <v>Textile Mills</v>
      </c>
      <c r="C65">
        <v>-11</v>
      </c>
    </row>
    <row r="66" spans="1:3" x14ac:dyDescent="0.25">
      <c r="A66" t="s">
        <v>32</v>
      </c>
      <c r="B66" t="str">
        <f t="shared" si="6"/>
        <v>Paper Products</v>
      </c>
      <c r="C66">
        <v>-10</v>
      </c>
    </row>
    <row r="67" spans="1:3" x14ac:dyDescent="0.25">
      <c r="A67" t="s">
        <v>36</v>
      </c>
      <c r="B67" t="str">
        <f t="shared" si="6"/>
        <v>Chemical Products</v>
      </c>
      <c r="C67">
        <v>-9</v>
      </c>
    </row>
    <row r="68" spans="1:3" x14ac:dyDescent="0.25">
      <c r="A68" t="s">
        <v>34</v>
      </c>
      <c r="B68" t="str">
        <f t="shared" si="6"/>
        <v>Computer &amp; Electronic Products</v>
      </c>
      <c r="C68">
        <v>-8</v>
      </c>
    </row>
    <row r="69" spans="1:3" x14ac:dyDescent="0.25">
      <c r="A69" t="s">
        <v>28</v>
      </c>
      <c r="B69" t="str">
        <f t="shared" si="6"/>
        <v>Machinery</v>
      </c>
      <c r="C69">
        <v>-7</v>
      </c>
    </row>
    <row r="70" spans="1:3" x14ac:dyDescent="0.25">
      <c r="A70" t="s">
        <v>40</v>
      </c>
      <c r="B70" t="str">
        <f t="shared" si="6"/>
        <v>Nonmetallic Mineral Products</v>
      </c>
      <c r="C70">
        <v>-6</v>
      </c>
    </row>
    <row r="71" spans="1:3" x14ac:dyDescent="0.25">
      <c r="A71" t="s">
        <v>33</v>
      </c>
      <c r="B71" t="str">
        <f t="shared" si="6"/>
        <v>Miscellaneous Manufacturing</v>
      </c>
      <c r="C71">
        <v>-5</v>
      </c>
    </row>
    <row r="72" spans="1:3" x14ac:dyDescent="0.25">
      <c r="A72" t="s">
        <v>37</v>
      </c>
      <c r="B72" t="str">
        <f t="shared" si="6"/>
        <v>Fabricated Metal Products</v>
      </c>
      <c r="C72">
        <v>-4</v>
      </c>
    </row>
    <row r="73" spans="1:3" x14ac:dyDescent="0.25">
      <c r="A73" t="s">
        <v>31</v>
      </c>
      <c r="B73" t="str">
        <f t="shared" si="6"/>
        <v>Electrical Equipment, Appliances &amp; Components</v>
      </c>
      <c r="C73">
        <v>-3</v>
      </c>
    </row>
    <row r="74" spans="1:3" x14ac:dyDescent="0.25">
      <c r="A74" t="s">
        <v>35</v>
      </c>
      <c r="B74" t="str">
        <f t="shared" si="6"/>
        <v>Transportation Equipment</v>
      </c>
      <c r="C74">
        <v>-2</v>
      </c>
    </row>
    <row r="75" spans="1:3" x14ac:dyDescent="0.25">
      <c r="A75" t="s">
        <v>15</v>
      </c>
      <c r="B75" t="str">
        <f t="shared" si="6"/>
        <v>Plastics &amp; Rubber Products</v>
      </c>
      <c r="C75">
        <v>-1</v>
      </c>
    </row>
    <row r="76" spans="1:3" x14ac:dyDescent="0.25">
      <c r="A76" t="s">
        <v>16</v>
      </c>
      <c r="B76" t="str">
        <f t="shared" si="6"/>
        <v>Primary Metals</v>
      </c>
      <c r="C76">
        <v>1</v>
      </c>
    </row>
    <row r="78" spans="1:3" x14ac:dyDescent="0.25">
      <c r="A78" s="187" t="s">
        <v>95</v>
      </c>
      <c r="B78" s="187"/>
      <c r="C78" s="187"/>
    </row>
    <row r="79" spans="1:3" x14ac:dyDescent="0.25">
      <c r="A79" t="s">
        <v>1</v>
      </c>
      <c r="B79" t="str">
        <f>TRIM(A79)</f>
        <v>Textile Mills</v>
      </c>
      <c r="C79">
        <v>9</v>
      </c>
    </row>
    <row r="80" spans="1:3" x14ac:dyDescent="0.25">
      <c r="A80" t="s">
        <v>45</v>
      </c>
      <c r="B80" t="str">
        <f t="shared" ref="B80:B94" si="7">TRIM(A80)</f>
        <v>Wood Products</v>
      </c>
      <c r="C80">
        <v>8</v>
      </c>
    </row>
    <row r="81" spans="1:3" x14ac:dyDescent="0.25">
      <c r="A81" t="s">
        <v>38</v>
      </c>
      <c r="B81" t="str">
        <f t="shared" si="7"/>
        <v>Petroleum &amp; Coal Products</v>
      </c>
      <c r="C81">
        <v>7</v>
      </c>
    </row>
    <row r="82" spans="1:3" x14ac:dyDescent="0.25">
      <c r="A82" t="s">
        <v>30</v>
      </c>
      <c r="B82" t="str">
        <f t="shared" si="7"/>
        <v>Food, Beverage &amp; Tobacco Products</v>
      </c>
      <c r="C82">
        <v>6</v>
      </c>
    </row>
    <row r="83" spans="1:3" x14ac:dyDescent="0.25">
      <c r="A83" t="s">
        <v>35</v>
      </c>
      <c r="B83" t="str">
        <f t="shared" si="7"/>
        <v>Transportation Equipment</v>
      </c>
      <c r="C83">
        <v>5</v>
      </c>
    </row>
    <row r="84" spans="1:3" x14ac:dyDescent="0.25">
      <c r="A84" t="s">
        <v>34</v>
      </c>
      <c r="B84" t="str">
        <f t="shared" si="7"/>
        <v>Computer &amp; Electronic Products</v>
      </c>
      <c r="C84">
        <v>4</v>
      </c>
    </row>
    <row r="85" spans="1:3" x14ac:dyDescent="0.25">
      <c r="A85" t="s">
        <v>28</v>
      </c>
      <c r="B85" t="str">
        <f t="shared" si="7"/>
        <v>Machinery</v>
      </c>
      <c r="C85">
        <v>3</v>
      </c>
    </row>
    <row r="86" spans="1:3" x14ac:dyDescent="0.25">
      <c r="A86" t="s">
        <v>33</v>
      </c>
      <c r="B86" t="str">
        <f t="shared" si="7"/>
        <v>Miscellaneous Manufacturing</v>
      </c>
      <c r="C86">
        <v>2</v>
      </c>
    </row>
    <row r="87" spans="1:3" x14ac:dyDescent="0.25">
      <c r="A87" t="s">
        <v>10</v>
      </c>
      <c r="B87" t="str">
        <f t="shared" si="7"/>
        <v>Chemical Products</v>
      </c>
      <c r="C87">
        <v>1</v>
      </c>
    </row>
    <row r="88" spans="1:3" x14ac:dyDescent="0.25">
      <c r="A88" t="s">
        <v>7</v>
      </c>
      <c r="B88" t="str">
        <f t="shared" si="7"/>
        <v>Paper Products</v>
      </c>
      <c r="C88">
        <v>-7</v>
      </c>
    </row>
    <row r="89" spans="1:3" x14ac:dyDescent="0.25">
      <c r="A89" t="s">
        <v>41</v>
      </c>
      <c r="B89" t="str">
        <f t="shared" si="7"/>
        <v>Printing &amp; Related Support Activities</v>
      </c>
      <c r="C89">
        <v>-6</v>
      </c>
    </row>
    <row r="90" spans="1:3" x14ac:dyDescent="0.25">
      <c r="A90" t="s">
        <v>26</v>
      </c>
      <c r="B90" t="str">
        <f t="shared" si="7"/>
        <v>Furniture &amp; Related Products</v>
      </c>
      <c r="C90">
        <v>-5</v>
      </c>
    </row>
    <row r="91" spans="1:3" x14ac:dyDescent="0.25">
      <c r="A91" t="s">
        <v>37</v>
      </c>
      <c r="B91" t="str">
        <f t="shared" si="7"/>
        <v>Fabricated Metal Products</v>
      </c>
      <c r="C91">
        <v>-4</v>
      </c>
    </row>
    <row r="92" spans="1:3" x14ac:dyDescent="0.25">
      <c r="A92" t="s">
        <v>40</v>
      </c>
      <c r="B92" t="str">
        <f t="shared" si="7"/>
        <v>Nonmetallic Mineral Products</v>
      </c>
      <c r="C92">
        <v>-3</v>
      </c>
    </row>
    <row r="93" spans="1:3" x14ac:dyDescent="0.25">
      <c r="A93" t="s">
        <v>31</v>
      </c>
      <c r="B93" t="str">
        <f t="shared" si="7"/>
        <v>Electrical Equipment, Appliances &amp; Components</v>
      </c>
      <c r="C93">
        <v>-2</v>
      </c>
    </row>
    <row r="94" spans="1:3" x14ac:dyDescent="0.25">
      <c r="A94" t="s">
        <v>16</v>
      </c>
      <c r="B94" t="str">
        <f t="shared" si="7"/>
        <v>Primary Metals</v>
      </c>
      <c r="C94">
        <v>-1</v>
      </c>
    </row>
  </sheetData>
  <mergeCells count="7">
    <mergeCell ref="A78:C78"/>
    <mergeCell ref="A1:C1"/>
    <mergeCell ref="F1:G1"/>
    <mergeCell ref="A20:C20"/>
    <mergeCell ref="A33:C33"/>
    <mergeCell ref="A49:C49"/>
    <mergeCell ref="A63:C63"/>
  </mergeCells>
  <pageMargins left="0.7" right="0.7" top="0.75" bottom="0.75" header="0.3" footer="0.3"/>
  <pageSetup paperSize="9"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H95"/>
  <sheetViews>
    <sheetView zoomScaleNormal="100" workbookViewId="0">
      <selection activeCell="B20" sqref="B20"/>
    </sheetView>
  </sheetViews>
  <sheetFormatPr defaultRowHeight="15" x14ac:dyDescent="0.25"/>
  <cols>
    <col min="1" max="2" width="44.5703125" bestFit="1" customWidth="1"/>
    <col min="5" max="5" width="44.5703125" bestFit="1" customWidth="1"/>
    <col min="6" max="6" width="214.5703125" bestFit="1" customWidth="1"/>
  </cols>
  <sheetData>
    <row r="1" spans="1:8" x14ac:dyDescent="0.25">
      <c r="A1" s="180" t="s">
        <v>89</v>
      </c>
      <c r="B1" s="180"/>
      <c r="C1" s="180"/>
      <c r="E1" s="180" t="s">
        <v>134</v>
      </c>
      <c r="F1" s="180"/>
    </row>
    <row r="2" spans="1:8" x14ac:dyDescent="0.25">
      <c r="A2" s="9" t="s">
        <v>1</v>
      </c>
      <c r="B2" s="9" t="str">
        <f>TRIM(A2)</f>
        <v>Textile Mills</v>
      </c>
      <c r="C2" s="9">
        <v>14</v>
      </c>
      <c r="E2" s="9" t="s">
        <v>1</v>
      </c>
      <c r="F2" s="9"/>
      <c r="H2" t="s">
        <v>313</v>
      </c>
    </row>
    <row r="3" spans="1:8" x14ac:dyDescent="0.25">
      <c r="A3" s="9" t="s">
        <v>34</v>
      </c>
      <c r="B3" s="9" t="str">
        <f t="shared" ref="B3:B16" si="0">TRIM(A3)</f>
        <v>Computer &amp; Electronic Products</v>
      </c>
      <c r="C3" s="9">
        <v>13</v>
      </c>
      <c r="E3" s="9" t="s">
        <v>2</v>
      </c>
      <c r="F3" s="9" t="str">
        <f t="shared" ref="F3:F15" si="1">VLOOKUP("*"&amp;E3,$H$3:$H$13,1,0)</f>
        <v>"Business conditions are good, and our demand and production are tracking to our forecasted growth levels for the year." Miscellaneous Manufacturing</v>
      </c>
      <c r="H3" t="s">
        <v>314</v>
      </c>
    </row>
    <row r="4" spans="1:8" x14ac:dyDescent="0.25">
      <c r="A4" s="9" t="s">
        <v>27</v>
      </c>
      <c r="B4" s="9" t="str">
        <f t="shared" si="0"/>
        <v>Plastics &amp; Rubber Products</v>
      </c>
      <c r="C4" s="9">
        <v>12</v>
      </c>
      <c r="E4" s="9" t="s">
        <v>3</v>
      </c>
      <c r="F4" s="9" t="str">
        <f t="shared" si="1"/>
        <v>"The federal government shutdown is impacting our ability to get new products launched. All wines need TTB [Alcohol and Tobacco Tax and Trade Bureau] approval. We are reforecasting accordingly." Food, Beverage &amp; Tobacco Products</v>
      </c>
      <c r="H4" t="s">
        <v>315</v>
      </c>
    </row>
    <row r="5" spans="1:8" x14ac:dyDescent="0.25">
      <c r="A5" s="9" t="s">
        <v>33</v>
      </c>
      <c r="B5" s="9" t="str">
        <f t="shared" si="0"/>
        <v>Miscellaneous Manufacturing</v>
      </c>
      <c r="C5" s="9">
        <v>11</v>
      </c>
      <c r="E5" s="9" t="s">
        <v>4</v>
      </c>
      <c r="F5" s="9" t="str">
        <f t="shared" si="1"/>
        <v>"Sales nationally appear to be on target for 2019 and slightly ahead of 2018." Nonmetallic Mineral Products</v>
      </c>
      <c r="H5" t="s">
        <v>316</v>
      </c>
    </row>
    <row r="6" spans="1:8" x14ac:dyDescent="0.25">
      <c r="A6" s="9" t="s">
        <v>26</v>
      </c>
      <c r="B6" s="9" t="str">
        <f t="shared" si="0"/>
        <v>Furniture &amp; Related Products</v>
      </c>
      <c r="C6" s="9">
        <v>10</v>
      </c>
      <c r="E6" s="9" t="s">
        <v>5</v>
      </c>
      <c r="F6" s="9" t="str">
        <f t="shared" si="1"/>
        <v>"Steady supply and production environment." Computer &amp; Electronic Products</v>
      </c>
      <c r="H6" t="s">
        <v>317</v>
      </c>
    </row>
    <row r="7" spans="1:8" x14ac:dyDescent="0.25">
      <c r="A7" s="9" t="s">
        <v>41</v>
      </c>
      <c r="B7" s="9" t="str">
        <f t="shared" si="0"/>
        <v>Printing &amp; Related Support Activities</v>
      </c>
      <c r="C7" s="9">
        <v>9</v>
      </c>
      <c r="E7" s="9" t="s">
        <v>6</v>
      </c>
      <c r="F7" s="9" t="str">
        <f t="shared" si="1"/>
        <v>"Incoming orders have been steady, but we're starting to see signs of slowing going into February and March." Furniture &amp; Related Products</v>
      </c>
      <c r="H7" t="s">
        <v>318</v>
      </c>
    </row>
    <row r="8" spans="1:8" x14ac:dyDescent="0.25">
      <c r="A8" s="9" t="s">
        <v>29</v>
      </c>
      <c r="B8" s="9" t="str">
        <f t="shared" si="0"/>
        <v>Primary Metals</v>
      </c>
      <c r="C8" s="9">
        <v>8</v>
      </c>
      <c r="E8" s="9" t="s">
        <v>7</v>
      </c>
      <c r="F8" s="9" t="str">
        <f>H2</f>
        <v>"Unlike in the last few years, we are experiencing a first quarter slowdown." Paper Products</v>
      </c>
      <c r="H8" t="s">
        <v>319</v>
      </c>
    </row>
    <row r="9" spans="1:8" x14ac:dyDescent="0.25">
      <c r="A9" s="9" t="s">
        <v>36</v>
      </c>
      <c r="B9" s="9" t="str">
        <f t="shared" si="0"/>
        <v>Chemical Products</v>
      </c>
      <c r="C9" s="9">
        <v>7</v>
      </c>
      <c r="E9" s="9" t="s">
        <v>8</v>
      </c>
      <c r="F9" s="9"/>
      <c r="H9" t="s">
        <v>320</v>
      </c>
    </row>
    <row r="10" spans="1:8" x14ac:dyDescent="0.25">
      <c r="A10" s="9" t="s">
        <v>35</v>
      </c>
      <c r="B10" s="9" t="str">
        <f t="shared" si="0"/>
        <v>Transportation Equipment</v>
      </c>
      <c r="C10" s="9">
        <v>6</v>
      </c>
      <c r="E10" s="9" t="s">
        <v>9</v>
      </c>
      <c r="F10" s="9" t="str">
        <f t="shared" si="1"/>
        <v>"Steel tariffs continue to put upward pressure on prices of downstream materials." Petroleum &amp; Coal Products</v>
      </c>
      <c r="H10" t="s">
        <v>321</v>
      </c>
    </row>
    <row r="11" spans="1:8" x14ac:dyDescent="0.25">
      <c r="A11" s="9" t="s">
        <v>28</v>
      </c>
      <c r="B11" s="9" t="str">
        <f t="shared" si="0"/>
        <v>Machinery</v>
      </c>
      <c r="C11" s="9">
        <v>5</v>
      </c>
      <c r="E11" s="9" t="s">
        <v>10</v>
      </c>
      <c r="F11" s="9" t="str">
        <f t="shared" si="1"/>
        <v>"Concerns about oil prices are fueling questions of how strong the economy will be the first half of 2019." Chemical Products</v>
      </c>
      <c r="H11" t="s">
        <v>322</v>
      </c>
    </row>
    <row r="12" spans="1:8" x14ac:dyDescent="0.25">
      <c r="A12" s="9" t="s">
        <v>37</v>
      </c>
      <c r="B12" s="9" t="str">
        <f t="shared" si="0"/>
        <v>Fabricated Metal Products</v>
      </c>
      <c r="C12" s="9">
        <v>4</v>
      </c>
      <c r="E12" s="9" t="s">
        <v>11</v>
      </c>
      <c r="F12" s="9" t="str">
        <f t="shared" si="1"/>
        <v>"We continue to enjoy the benefits of a strong general economy. We are busy and maintain a backlog of sales orders." Machinery</v>
      </c>
      <c r="H12" t="s">
        <v>323</v>
      </c>
    </row>
    <row r="13" spans="1:8" x14ac:dyDescent="0.25">
      <c r="A13" s="9" t="s">
        <v>38</v>
      </c>
      <c r="B13" s="9" t="str">
        <f t="shared" si="0"/>
        <v>Petroleum &amp; Coal Products</v>
      </c>
      <c r="C13" s="9">
        <v>3</v>
      </c>
      <c r="E13" s="9" t="s">
        <v>12</v>
      </c>
      <c r="F13" s="9" t="str">
        <f t="shared" si="1"/>
        <v>"Going to be a very strong spring. Business levels will be just as good [compared to] the same time frame in 2018." Fabricated Metal Products</v>
      </c>
      <c r="H13" t="s">
        <v>324</v>
      </c>
    </row>
    <row r="14" spans="1:8" x14ac:dyDescent="0.25">
      <c r="A14" s="9" t="s">
        <v>30</v>
      </c>
      <c r="B14" s="9" t="str">
        <f t="shared" si="0"/>
        <v>Food, Beverage &amp; Tobacco Products</v>
      </c>
      <c r="C14" s="9">
        <v>2</v>
      </c>
      <c r="E14" s="9" t="s">
        <v>13</v>
      </c>
      <c r="F14" s="9"/>
    </row>
    <row r="15" spans="1:8" x14ac:dyDescent="0.25">
      <c r="A15" s="9" t="s">
        <v>13</v>
      </c>
      <c r="B15" s="9" t="str">
        <f t="shared" si="0"/>
        <v>Electrical Equipment, Appliances &amp; Components</v>
      </c>
      <c r="C15" s="9">
        <v>1</v>
      </c>
      <c r="E15" s="9" t="s">
        <v>14</v>
      </c>
      <c r="F15" s="9" t="str">
        <f t="shared" si="1"/>
        <v>"Overall, business continues to be good; however, margins are being squeezed." Transportation Equipment</v>
      </c>
    </row>
    <row r="16" spans="1:8" x14ac:dyDescent="0.25">
      <c r="A16" s="9" t="s">
        <v>4</v>
      </c>
      <c r="B16" s="9" t="str">
        <f t="shared" si="0"/>
        <v>Nonmetallic Mineral Products</v>
      </c>
      <c r="C16" s="9">
        <v>-1</v>
      </c>
      <c r="E16" s="9" t="s">
        <v>15</v>
      </c>
      <c r="F16" s="9" t="str">
        <f>H11</f>
        <v>"Steel tariffs continue to put upward pressure on prices of downstream materials." Petroleum &amp; Coal Products</v>
      </c>
    </row>
    <row r="17" spans="1:6" x14ac:dyDescent="0.25">
      <c r="E17" s="9" t="s">
        <v>16</v>
      </c>
      <c r="F17" s="9"/>
    </row>
    <row r="18" spans="1:6" x14ac:dyDescent="0.25">
      <c r="A18" s="180" t="s">
        <v>52</v>
      </c>
      <c r="B18" s="180"/>
      <c r="C18" s="180"/>
      <c r="E18" s="9" t="s">
        <v>17</v>
      </c>
      <c r="F18" s="9"/>
    </row>
    <row r="19" spans="1:6" x14ac:dyDescent="0.25">
      <c r="A19" s="9" t="s">
        <v>17</v>
      </c>
      <c r="B19" s="9" t="str">
        <f>TRIM(A19)</f>
        <v>Apparel, Leather &amp; Allied Products</v>
      </c>
      <c r="C19" s="9">
        <v>11</v>
      </c>
      <c r="E19" s="9" t="s">
        <v>18</v>
      </c>
      <c r="F19" s="9"/>
    </row>
    <row r="20" spans="1:6" x14ac:dyDescent="0.25">
      <c r="A20" s="9" t="s">
        <v>41</v>
      </c>
      <c r="B20" s="9" t="str">
        <f t="shared" ref="B20:B30" si="2">TRIM(A20)</f>
        <v>Printing &amp; Related Support Activities</v>
      </c>
      <c r="C20" s="9">
        <v>10</v>
      </c>
    </row>
    <row r="21" spans="1:6" x14ac:dyDescent="0.25">
      <c r="A21" s="9" t="s">
        <v>33</v>
      </c>
      <c r="B21" s="9" t="str">
        <f t="shared" si="2"/>
        <v>Miscellaneous Manufacturing</v>
      </c>
      <c r="C21" s="9">
        <v>9</v>
      </c>
    </row>
    <row r="22" spans="1:6" x14ac:dyDescent="0.25">
      <c r="A22" s="9" t="s">
        <v>27</v>
      </c>
      <c r="B22" s="9" t="str">
        <f t="shared" si="2"/>
        <v>Plastics &amp; Rubber Products</v>
      </c>
      <c r="C22" s="9">
        <v>8</v>
      </c>
    </row>
    <row r="23" spans="1:6" x14ac:dyDescent="0.25">
      <c r="A23" s="9" t="s">
        <v>29</v>
      </c>
      <c r="B23" s="9" t="str">
        <f t="shared" si="2"/>
        <v>Primary Metals</v>
      </c>
      <c r="C23" s="9">
        <v>7</v>
      </c>
    </row>
    <row r="24" spans="1:6" x14ac:dyDescent="0.25">
      <c r="A24" s="9" t="s">
        <v>31</v>
      </c>
      <c r="B24" s="9" t="str">
        <f t="shared" si="2"/>
        <v>Electrical Equipment, Appliances &amp; Components</v>
      </c>
      <c r="C24" s="9">
        <v>6</v>
      </c>
    </row>
    <row r="25" spans="1:6" x14ac:dyDescent="0.25">
      <c r="A25" s="9" t="s">
        <v>38</v>
      </c>
      <c r="B25" s="9" t="str">
        <f t="shared" si="2"/>
        <v>Petroleum &amp; Coal Products</v>
      </c>
      <c r="C25" s="9">
        <v>5</v>
      </c>
    </row>
    <row r="26" spans="1:6" x14ac:dyDescent="0.25">
      <c r="A26" s="9" t="s">
        <v>34</v>
      </c>
      <c r="B26" s="9" t="str">
        <f t="shared" si="2"/>
        <v>Computer &amp; Electronic Products</v>
      </c>
      <c r="C26" s="9">
        <v>4</v>
      </c>
    </row>
    <row r="27" spans="1:6" x14ac:dyDescent="0.25">
      <c r="A27" s="9" t="s">
        <v>36</v>
      </c>
      <c r="B27" s="9" t="str">
        <f t="shared" si="2"/>
        <v>Chemical Products</v>
      </c>
      <c r="C27" s="9">
        <v>3</v>
      </c>
    </row>
    <row r="28" spans="1:6" x14ac:dyDescent="0.25">
      <c r="A28" s="9" t="s">
        <v>37</v>
      </c>
      <c r="B28" s="9" t="str">
        <f t="shared" si="2"/>
        <v>Fabricated Metal Products</v>
      </c>
      <c r="C28" s="9">
        <v>2</v>
      </c>
    </row>
    <row r="29" spans="1:6" x14ac:dyDescent="0.25">
      <c r="A29" s="9" t="s">
        <v>3</v>
      </c>
      <c r="B29" s="9" t="str">
        <f t="shared" si="2"/>
        <v>Food, Beverage &amp; Tobacco Products</v>
      </c>
      <c r="C29" s="9">
        <v>1</v>
      </c>
    </row>
    <row r="30" spans="1:6" x14ac:dyDescent="0.25">
      <c r="A30" s="9" t="s">
        <v>11</v>
      </c>
      <c r="B30" s="9" t="str">
        <f t="shared" si="2"/>
        <v>Machinery</v>
      </c>
      <c r="C30" s="9">
        <v>-1</v>
      </c>
    </row>
    <row r="32" spans="1:6" x14ac:dyDescent="0.25">
      <c r="A32" s="180" t="s">
        <v>91</v>
      </c>
      <c r="B32" s="180"/>
      <c r="C32" s="180"/>
    </row>
    <row r="33" spans="1:3" x14ac:dyDescent="0.25">
      <c r="A33" s="9" t="s">
        <v>18</v>
      </c>
      <c r="B33" s="9" t="str">
        <f>TRIM(A33)</f>
        <v>Wood Products</v>
      </c>
      <c r="C33" s="9">
        <v>14</v>
      </c>
    </row>
    <row r="34" spans="1:3" x14ac:dyDescent="0.25">
      <c r="A34" s="9" t="s">
        <v>41</v>
      </c>
      <c r="B34" s="9" t="str">
        <f t="shared" ref="B34:B47" si="3">TRIM(A34)</f>
        <v>Printing &amp; Related Support Activities</v>
      </c>
      <c r="C34" s="9">
        <v>13</v>
      </c>
    </row>
    <row r="35" spans="1:3" x14ac:dyDescent="0.25">
      <c r="A35" s="9" t="s">
        <v>26</v>
      </c>
      <c r="B35" s="9" t="str">
        <f t="shared" si="3"/>
        <v>Furniture &amp; Related Products</v>
      </c>
      <c r="C35" s="9">
        <v>12</v>
      </c>
    </row>
    <row r="36" spans="1:3" x14ac:dyDescent="0.25">
      <c r="A36" s="9" t="s">
        <v>37</v>
      </c>
      <c r="B36" s="9" t="str">
        <f t="shared" si="3"/>
        <v>Fabricated Metal Products</v>
      </c>
      <c r="C36" s="9">
        <v>11</v>
      </c>
    </row>
    <row r="37" spans="1:3" x14ac:dyDescent="0.25">
      <c r="A37" s="9" t="s">
        <v>27</v>
      </c>
      <c r="B37" s="9" t="str">
        <f t="shared" si="3"/>
        <v>Plastics &amp; Rubber Products</v>
      </c>
      <c r="C37" s="9">
        <v>10</v>
      </c>
    </row>
    <row r="38" spans="1:3" x14ac:dyDescent="0.25">
      <c r="A38" s="9" t="s">
        <v>33</v>
      </c>
      <c r="B38" s="9" t="str">
        <f t="shared" si="3"/>
        <v>Miscellaneous Manufacturing</v>
      </c>
      <c r="C38" s="9">
        <v>9</v>
      </c>
    </row>
    <row r="39" spans="1:3" x14ac:dyDescent="0.25">
      <c r="A39" s="9" t="s">
        <v>32</v>
      </c>
      <c r="B39" s="9" t="str">
        <f t="shared" si="3"/>
        <v>Paper Products</v>
      </c>
      <c r="C39" s="9">
        <v>8</v>
      </c>
    </row>
    <row r="40" spans="1:3" x14ac:dyDescent="0.25">
      <c r="A40" s="9" t="s">
        <v>31</v>
      </c>
      <c r="B40" s="9" t="str">
        <f t="shared" si="3"/>
        <v>Electrical Equipment, Appliances &amp; Components</v>
      </c>
      <c r="C40" s="9">
        <v>7</v>
      </c>
    </row>
    <row r="41" spans="1:3" x14ac:dyDescent="0.25">
      <c r="A41" s="9" t="s">
        <v>38</v>
      </c>
      <c r="B41" s="9" t="str">
        <f t="shared" si="3"/>
        <v>Petroleum &amp; Coal Products</v>
      </c>
      <c r="C41" s="9">
        <v>6</v>
      </c>
    </row>
    <row r="42" spans="1:3" x14ac:dyDescent="0.25">
      <c r="A42" s="9" t="s">
        <v>30</v>
      </c>
      <c r="B42" s="9" t="str">
        <f t="shared" si="3"/>
        <v>Food, Beverage &amp; Tobacco Products</v>
      </c>
      <c r="C42" s="9">
        <v>5</v>
      </c>
    </row>
    <row r="43" spans="1:3" x14ac:dyDescent="0.25">
      <c r="A43" s="9" t="s">
        <v>36</v>
      </c>
      <c r="B43" s="9" t="str">
        <f t="shared" si="3"/>
        <v>Chemical Products</v>
      </c>
      <c r="C43" s="9">
        <v>4</v>
      </c>
    </row>
    <row r="44" spans="1:3" x14ac:dyDescent="0.25">
      <c r="A44" s="9" t="s">
        <v>34</v>
      </c>
      <c r="B44" s="9" t="str">
        <f t="shared" si="3"/>
        <v>Computer &amp; Electronic Products</v>
      </c>
      <c r="C44" s="9">
        <v>3</v>
      </c>
    </row>
    <row r="45" spans="1:3" x14ac:dyDescent="0.25">
      <c r="A45" s="9" t="s">
        <v>35</v>
      </c>
      <c r="B45" s="9" t="str">
        <f t="shared" si="3"/>
        <v>Transportation Equipment</v>
      </c>
      <c r="C45" s="9">
        <v>2</v>
      </c>
    </row>
    <row r="46" spans="1:3" x14ac:dyDescent="0.25">
      <c r="A46" s="9" t="s">
        <v>11</v>
      </c>
      <c r="B46" s="9" t="str">
        <f t="shared" si="3"/>
        <v>Machinery</v>
      </c>
      <c r="C46" s="9">
        <v>1</v>
      </c>
    </row>
    <row r="47" spans="1:3" x14ac:dyDescent="0.25">
      <c r="A47" s="9" t="s">
        <v>1</v>
      </c>
      <c r="B47" s="9" t="str">
        <f t="shared" si="3"/>
        <v>Textile Mills</v>
      </c>
      <c r="C47" s="9">
        <v>-1</v>
      </c>
    </row>
    <row r="49" spans="1:3" x14ac:dyDescent="0.25">
      <c r="A49" s="180" t="s">
        <v>92</v>
      </c>
      <c r="B49" s="180"/>
      <c r="C49" s="180"/>
    </row>
    <row r="50" spans="1:3" x14ac:dyDescent="0.25">
      <c r="A50" s="9" t="s">
        <v>1</v>
      </c>
      <c r="B50" s="9" t="str">
        <f>TRIM(A50)</f>
        <v>Textile Mills</v>
      </c>
      <c r="C50" s="9">
        <v>9</v>
      </c>
    </row>
    <row r="51" spans="1:3" x14ac:dyDescent="0.25">
      <c r="A51" s="9" t="s">
        <v>34</v>
      </c>
      <c r="B51" s="9" t="str">
        <f t="shared" ref="B51:B63" si="4">TRIM(A51)</f>
        <v>Computer &amp; Electronic Products</v>
      </c>
      <c r="C51" s="9">
        <v>8</v>
      </c>
    </row>
    <row r="52" spans="1:3" x14ac:dyDescent="0.25">
      <c r="A52" s="9" t="s">
        <v>29</v>
      </c>
      <c r="B52" s="9" t="str">
        <f t="shared" si="4"/>
        <v>Primary Metals</v>
      </c>
      <c r="C52" s="9">
        <v>7</v>
      </c>
    </row>
    <row r="53" spans="1:3" x14ac:dyDescent="0.25">
      <c r="A53" s="9" t="s">
        <v>35</v>
      </c>
      <c r="B53" s="9" t="str">
        <f t="shared" si="4"/>
        <v>Transportation Equipment</v>
      </c>
      <c r="C53" s="9">
        <v>6</v>
      </c>
    </row>
    <row r="54" spans="1:3" x14ac:dyDescent="0.25">
      <c r="A54" s="9" t="s">
        <v>28</v>
      </c>
      <c r="B54" s="9" t="str">
        <f t="shared" si="4"/>
        <v>Machinery</v>
      </c>
      <c r="C54" s="9">
        <v>5</v>
      </c>
    </row>
    <row r="55" spans="1:3" x14ac:dyDescent="0.25">
      <c r="A55" s="9" t="s">
        <v>32</v>
      </c>
      <c r="B55" s="9" t="str">
        <f t="shared" si="4"/>
        <v>Paper Products</v>
      </c>
      <c r="C55" s="9">
        <v>4</v>
      </c>
    </row>
    <row r="56" spans="1:3" x14ac:dyDescent="0.25">
      <c r="A56" s="9" t="s">
        <v>31</v>
      </c>
      <c r="B56" s="9" t="str">
        <f t="shared" si="4"/>
        <v>Electrical Equipment, Appliances &amp; Components</v>
      </c>
      <c r="C56" s="9">
        <v>3</v>
      </c>
    </row>
    <row r="57" spans="1:3" x14ac:dyDescent="0.25">
      <c r="A57" s="9" t="s">
        <v>36</v>
      </c>
      <c r="B57" s="9" t="str">
        <f t="shared" si="4"/>
        <v>Chemical Products</v>
      </c>
      <c r="C57" s="9">
        <v>2</v>
      </c>
    </row>
    <row r="58" spans="1:3" x14ac:dyDescent="0.25">
      <c r="A58" s="9" t="s">
        <v>325</v>
      </c>
      <c r="B58" s="9" t="str">
        <f t="shared" si="4"/>
        <v>Plastic &amp; Related Products</v>
      </c>
      <c r="C58" s="9">
        <v>1</v>
      </c>
    </row>
    <row r="59" spans="1:3" x14ac:dyDescent="0.25">
      <c r="A59" s="9" t="s">
        <v>18</v>
      </c>
      <c r="B59" s="9" t="str">
        <f t="shared" si="4"/>
        <v>Wood Products</v>
      </c>
      <c r="C59" s="9">
        <v>-5</v>
      </c>
    </row>
    <row r="60" spans="1:3" x14ac:dyDescent="0.25">
      <c r="A60" s="9" t="s">
        <v>41</v>
      </c>
      <c r="B60" s="9" t="str">
        <f t="shared" si="4"/>
        <v>Printing &amp; Related Support Activities</v>
      </c>
      <c r="C60" s="9">
        <v>-4</v>
      </c>
    </row>
    <row r="61" spans="1:3" x14ac:dyDescent="0.25">
      <c r="A61" s="9" t="s">
        <v>26</v>
      </c>
      <c r="B61" s="9" t="str">
        <f t="shared" si="4"/>
        <v>Furniture &amp; Related Products</v>
      </c>
      <c r="C61" s="9">
        <v>-3</v>
      </c>
    </row>
    <row r="62" spans="1:3" x14ac:dyDescent="0.25">
      <c r="A62" s="9" t="s">
        <v>40</v>
      </c>
      <c r="B62" s="9" t="str">
        <f t="shared" si="4"/>
        <v>Nonmetallic Mineral Products</v>
      </c>
      <c r="C62" s="9">
        <v>-2</v>
      </c>
    </row>
    <row r="63" spans="1:3" x14ac:dyDescent="0.25">
      <c r="A63" s="9" t="s">
        <v>12</v>
      </c>
      <c r="B63" s="9" t="str">
        <f t="shared" si="4"/>
        <v>Fabricated Metal Products</v>
      </c>
      <c r="C63" s="9">
        <v>-1</v>
      </c>
    </row>
    <row r="65" spans="1:3" x14ac:dyDescent="0.25">
      <c r="A65" s="180" t="s">
        <v>94</v>
      </c>
      <c r="B65" s="180"/>
      <c r="C65" s="180"/>
    </row>
    <row r="66" spans="1:3" x14ac:dyDescent="0.25">
      <c r="A66" s="9" t="s">
        <v>1</v>
      </c>
      <c r="B66" s="9" t="str">
        <f>TRIM(A66)</f>
        <v>Textile Mills</v>
      </c>
      <c r="C66" s="9">
        <v>11</v>
      </c>
    </row>
    <row r="67" spans="1:3" x14ac:dyDescent="0.25">
      <c r="A67" s="9" t="s">
        <v>41</v>
      </c>
      <c r="B67" s="9" t="str">
        <f t="shared" ref="B67:B77" si="5">TRIM(A67)</f>
        <v>Printing &amp; Related Support Activities</v>
      </c>
      <c r="C67" s="9">
        <v>10</v>
      </c>
    </row>
    <row r="68" spans="1:3" x14ac:dyDescent="0.25">
      <c r="A68" s="9" t="s">
        <v>34</v>
      </c>
      <c r="B68" s="9" t="str">
        <f t="shared" si="5"/>
        <v>Computer &amp; Electronic Products</v>
      </c>
      <c r="C68" s="9">
        <v>9</v>
      </c>
    </row>
    <row r="69" spans="1:3" x14ac:dyDescent="0.25">
      <c r="A69" s="9" t="s">
        <v>40</v>
      </c>
      <c r="B69" s="9" t="str">
        <f t="shared" si="5"/>
        <v>Nonmetallic Mineral Products</v>
      </c>
      <c r="C69" s="9">
        <v>8</v>
      </c>
    </row>
    <row r="70" spans="1:3" x14ac:dyDescent="0.25">
      <c r="A70" s="9" t="s">
        <v>38</v>
      </c>
      <c r="B70" s="9" t="str">
        <f t="shared" si="5"/>
        <v>Petroleum &amp; Coal Products</v>
      </c>
      <c r="C70" s="9">
        <v>7</v>
      </c>
    </row>
    <row r="71" spans="1:3" x14ac:dyDescent="0.25">
      <c r="A71" s="9" t="s">
        <v>27</v>
      </c>
      <c r="B71" s="9" t="str">
        <f t="shared" si="5"/>
        <v>Plastics &amp; Rubber Products</v>
      </c>
      <c r="C71" s="9">
        <v>6</v>
      </c>
    </row>
    <row r="72" spans="1:3" x14ac:dyDescent="0.25">
      <c r="A72" s="9" t="s">
        <v>28</v>
      </c>
      <c r="B72" s="9" t="str">
        <f t="shared" si="5"/>
        <v>Machinery</v>
      </c>
      <c r="C72" s="9">
        <v>5</v>
      </c>
    </row>
    <row r="73" spans="1:3" x14ac:dyDescent="0.25">
      <c r="A73" s="9" t="s">
        <v>35</v>
      </c>
      <c r="B73" s="9" t="str">
        <f t="shared" si="5"/>
        <v>Transportation Equipment</v>
      </c>
      <c r="C73" s="9">
        <v>4</v>
      </c>
    </row>
    <row r="74" spans="1:3" x14ac:dyDescent="0.25">
      <c r="A74" s="9" t="s">
        <v>36</v>
      </c>
      <c r="B74" s="9" t="str">
        <f t="shared" si="5"/>
        <v>Chemical Products</v>
      </c>
      <c r="C74" s="9">
        <v>3</v>
      </c>
    </row>
    <row r="75" spans="1:3" x14ac:dyDescent="0.25">
      <c r="A75" s="9" t="s">
        <v>37</v>
      </c>
      <c r="B75" s="9" t="str">
        <f t="shared" si="5"/>
        <v>Fabricated Metal Products</v>
      </c>
      <c r="C75" s="9">
        <v>2</v>
      </c>
    </row>
    <row r="76" spans="1:3" x14ac:dyDescent="0.25">
      <c r="A76" s="9" t="s">
        <v>2</v>
      </c>
      <c r="B76" s="9" t="str">
        <f t="shared" si="5"/>
        <v>Miscellaneous Manufacturing</v>
      </c>
      <c r="C76" s="9">
        <v>1</v>
      </c>
    </row>
    <row r="77" spans="1:3" x14ac:dyDescent="0.25">
      <c r="A77" s="9" t="s">
        <v>7</v>
      </c>
      <c r="B77" s="9" t="str">
        <f t="shared" si="5"/>
        <v>Paper Products</v>
      </c>
      <c r="C77" s="9">
        <v>-1</v>
      </c>
    </row>
    <row r="79" spans="1:3" x14ac:dyDescent="0.25">
      <c r="A79" s="180" t="s">
        <v>166</v>
      </c>
      <c r="B79" s="180"/>
      <c r="C79" s="180"/>
    </row>
    <row r="80" spans="1:3" x14ac:dyDescent="0.25">
      <c r="A80" s="9" t="s">
        <v>6</v>
      </c>
      <c r="B80" s="9" t="str">
        <f>TRIM(A80)</f>
        <v>Furniture &amp; Related Products</v>
      </c>
      <c r="C80" s="9">
        <v>10</v>
      </c>
    </row>
    <row r="81" spans="1:3" x14ac:dyDescent="0.25">
      <c r="A81" s="9" t="s">
        <v>1</v>
      </c>
      <c r="B81" s="9" t="str">
        <f t="shared" ref="B81:B95" si="6">TRIM(A81)</f>
        <v>Textile Mills</v>
      </c>
      <c r="C81" s="9">
        <v>9</v>
      </c>
    </row>
    <row r="82" spans="1:3" x14ac:dyDescent="0.25">
      <c r="A82" s="9" t="s">
        <v>5</v>
      </c>
      <c r="B82" s="9" t="str">
        <f t="shared" si="6"/>
        <v>Computer &amp; Electronic Products</v>
      </c>
      <c r="C82" s="9">
        <v>8</v>
      </c>
    </row>
    <row r="83" spans="1:3" x14ac:dyDescent="0.25">
      <c r="A83" s="9" t="s">
        <v>2</v>
      </c>
      <c r="B83" s="9" t="str">
        <f t="shared" si="6"/>
        <v>Miscellaneous Manufacturing</v>
      </c>
      <c r="C83" s="9">
        <v>7</v>
      </c>
    </row>
    <row r="84" spans="1:3" x14ac:dyDescent="0.25">
      <c r="A84" s="9" t="s">
        <v>14</v>
      </c>
      <c r="B84" s="9" t="str">
        <f t="shared" si="6"/>
        <v>Transportation Equipment</v>
      </c>
      <c r="C84" s="9">
        <v>6</v>
      </c>
    </row>
    <row r="85" spans="1:3" x14ac:dyDescent="0.25">
      <c r="A85" s="9" t="s">
        <v>16</v>
      </c>
      <c r="B85" s="9" t="str">
        <f t="shared" si="6"/>
        <v>Primary Metals</v>
      </c>
      <c r="C85" s="9">
        <v>5</v>
      </c>
    </row>
    <row r="86" spans="1:3" x14ac:dyDescent="0.25">
      <c r="A86" s="9" t="s">
        <v>10</v>
      </c>
      <c r="B86" s="9" t="str">
        <f t="shared" si="6"/>
        <v>Chemical Products</v>
      </c>
      <c r="C86" s="9">
        <v>4</v>
      </c>
    </row>
    <row r="87" spans="1:3" x14ac:dyDescent="0.25">
      <c r="A87" s="9" t="s">
        <v>15</v>
      </c>
      <c r="B87" s="9" t="str">
        <f t="shared" si="6"/>
        <v>Plastics &amp; Rubber Products</v>
      </c>
      <c r="C87" s="9">
        <v>3</v>
      </c>
    </row>
    <row r="88" spans="1:3" x14ac:dyDescent="0.25">
      <c r="A88" s="9" t="s">
        <v>11</v>
      </c>
      <c r="B88" s="9" t="str">
        <f t="shared" si="6"/>
        <v>Machinery</v>
      </c>
      <c r="C88" s="9">
        <v>2</v>
      </c>
    </row>
    <row r="89" spans="1:3" x14ac:dyDescent="0.25">
      <c r="A89" s="9" t="s">
        <v>326</v>
      </c>
      <c r="B89" s="9" t="s">
        <v>3</v>
      </c>
      <c r="C89" s="9">
        <v>1</v>
      </c>
    </row>
    <row r="90" spans="1:3" x14ac:dyDescent="0.25">
      <c r="A90" s="9" t="s">
        <v>17</v>
      </c>
      <c r="B90" s="9" t="str">
        <f t="shared" si="6"/>
        <v>Apparel, Leather &amp; Allied Products</v>
      </c>
      <c r="C90" s="9">
        <v>-6</v>
      </c>
    </row>
    <row r="91" spans="1:3" x14ac:dyDescent="0.25">
      <c r="A91" s="9" t="s">
        <v>13</v>
      </c>
      <c r="B91" s="9" t="str">
        <f t="shared" si="6"/>
        <v>Electrical Equipment, Appliances &amp; Components</v>
      </c>
      <c r="C91" s="9">
        <v>-5</v>
      </c>
    </row>
    <row r="92" spans="1:3" x14ac:dyDescent="0.25">
      <c r="A92" s="9" t="s">
        <v>7</v>
      </c>
      <c r="B92" s="9" t="str">
        <f t="shared" si="6"/>
        <v>Paper Products</v>
      </c>
      <c r="C92" s="9">
        <v>-4</v>
      </c>
    </row>
    <row r="93" spans="1:3" x14ac:dyDescent="0.25">
      <c r="A93" s="9" t="s">
        <v>9</v>
      </c>
      <c r="B93" s="9" t="str">
        <f t="shared" si="6"/>
        <v>Petroleum &amp; Coal Products</v>
      </c>
      <c r="C93" s="9">
        <v>-3</v>
      </c>
    </row>
    <row r="94" spans="1:3" x14ac:dyDescent="0.25">
      <c r="A94" s="9" t="s">
        <v>4</v>
      </c>
      <c r="B94" s="9" t="str">
        <f t="shared" si="6"/>
        <v>Nonmetallic Mineral Products</v>
      </c>
      <c r="C94" s="9">
        <v>-2</v>
      </c>
    </row>
    <row r="95" spans="1:3" x14ac:dyDescent="0.25">
      <c r="A95" s="9" t="s">
        <v>12</v>
      </c>
      <c r="B95" s="9" t="str">
        <f t="shared" si="6"/>
        <v>Fabricated Metal Products</v>
      </c>
      <c r="C95" s="9">
        <v>-1</v>
      </c>
    </row>
  </sheetData>
  <mergeCells count="7">
    <mergeCell ref="A79:C79"/>
    <mergeCell ref="A1:C1"/>
    <mergeCell ref="E1:F1"/>
    <mergeCell ref="A18:C18"/>
    <mergeCell ref="A32:C32"/>
    <mergeCell ref="A49:C49"/>
    <mergeCell ref="A65:C65"/>
  </mergeCells>
  <pageMargins left="0.7" right="0.7" top="0.75" bottom="0.75" header="0.3" footer="0.3"/>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H95"/>
  <sheetViews>
    <sheetView workbookViewId="0">
      <selection activeCell="B12" sqref="B12"/>
    </sheetView>
  </sheetViews>
  <sheetFormatPr defaultRowHeight="15" x14ac:dyDescent="0.25"/>
  <cols>
    <col min="1" max="1" width="45" bestFit="1" customWidth="1"/>
    <col min="2" max="2" width="44.5703125" bestFit="1" customWidth="1"/>
    <col min="5" max="5" width="44.5703125" bestFit="1" customWidth="1"/>
    <col min="6" max="6" width="255.7109375" bestFit="1" customWidth="1"/>
  </cols>
  <sheetData>
    <row r="1" spans="1:8" x14ac:dyDescent="0.25">
      <c r="A1" s="180" t="s">
        <v>89</v>
      </c>
      <c r="B1" s="180"/>
      <c r="C1" s="180"/>
      <c r="E1" s="180" t="s">
        <v>134</v>
      </c>
      <c r="F1" s="180"/>
    </row>
    <row r="2" spans="1:8" x14ac:dyDescent="0.25">
      <c r="A2" s="9" t="s">
        <v>8</v>
      </c>
      <c r="B2" s="9" t="str">
        <f>TRIM(A2)</f>
        <v>Printing &amp; Related Support Activities</v>
      </c>
      <c r="C2" s="9">
        <v>16</v>
      </c>
      <c r="E2" s="9" t="s">
        <v>1</v>
      </c>
      <c r="F2" s="9"/>
      <c r="H2" t="s">
        <v>327</v>
      </c>
    </row>
    <row r="3" spans="1:8" x14ac:dyDescent="0.25">
      <c r="A3" s="9" t="s">
        <v>39</v>
      </c>
      <c r="B3" s="9" t="str">
        <f t="shared" ref="B3:B18" si="0">TRIM(A3)</f>
        <v>Textile Mills</v>
      </c>
      <c r="C3" s="9">
        <v>15</v>
      </c>
      <c r="E3" s="9" t="s">
        <v>2</v>
      </c>
      <c r="F3" s="9" t="str">
        <f t="shared" ref="F3:F15" si="1">VLOOKUP("*"&amp;E3,$H$2:$H$11,1,0)</f>
        <v>"Aerospace engine-related business continues to be strong. Energy and general industry-related business is flat to down." Miscellaneous Manufacturing</v>
      </c>
      <c r="H3" t="s">
        <v>328</v>
      </c>
    </row>
    <row r="4" spans="1:8" x14ac:dyDescent="0.25">
      <c r="A4" s="9" t="s">
        <v>34</v>
      </c>
      <c r="B4" s="9" t="str">
        <f t="shared" si="0"/>
        <v>Computer &amp; Electronic Products</v>
      </c>
      <c r="C4" s="9">
        <v>14</v>
      </c>
      <c r="E4" s="9" t="s">
        <v>3</v>
      </c>
      <c r="F4" s="9" t="str">
        <f t="shared" si="1"/>
        <v>"Economy showing general strength, especially in manufacturing. Cost pressures and tariff challenges persist but are manageable. General outlook is for stability and potential improvement in the second half of 2019." Food, Beverage &amp; Tobacco Products</v>
      </c>
      <c r="H4" t="s">
        <v>329</v>
      </c>
    </row>
    <row r="5" spans="1:8" x14ac:dyDescent="0.25">
      <c r="A5" s="9" t="s">
        <v>31</v>
      </c>
      <c r="B5" s="9" t="str">
        <f t="shared" si="0"/>
        <v>Electrical Equipment, Appliances &amp; Components</v>
      </c>
      <c r="C5" s="9">
        <v>13</v>
      </c>
      <c r="E5" s="9" t="s">
        <v>4</v>
      </c>
      <c r="F5" s="9"/>
      <c r="H5" t="s">
        <v>330</v>
      </c>
    </row>
    <row r="6" spans="1:8" x14ac:dyDescent="0.25">
      <c r="A6" s="9" t="s">
        <v>37</v>
      </c>
      <c r="B6" s="9" t="str">
        <f t="shared" si="0"/>
        <v>Fabricated Metal Products</v>
      </c>
      <c r="C6" s="9">
        <v>12</v>
      </c>
      <c r="E6" s="9" t="s">
        <v>5</v>
      </c>
      <c r="F6" s="9" t="s">
        <v>328</v>
      </c>
      <c r="H6" t="s">
        <v>331</v>
      </c>
    </row>
    <row r="7" spans="1:8" x14ac:dyDescent="0.25">
      <c r="A7" s="9" t="s">
        <v>32</v>
      </c>
      <c r="B7" s="9" t="str">
        <f t="shared" si="0"/>
        <v>Paper Products</v>
      </c>
      <c r="C7" s="9">
        <v>11</v>
      </c>
      <c r="E7" s="9" t="s">
        <v>6</v>
      </c>
      <c r="F7" s="9"/>
      <c r="H7" t="s">
        <v>332</v>
      </c>
    </row>
    <row r="8" spans="1:8" x14ac:dyDescent="0.25">
      <c r="A8" s="9" t="s">
        <v>45</v>
      </c>
      <c r="B8" s="9" t="str">
        <f t="shared" si="0"/>
        <v>Wood Products</v>
      </c>
      <c r="C8" s="9">
        <v>10</v>
      </c>
      <c r="E8" s="9" t="s">
        <v>7</v>
      </c>
      <c r="F8" s="9" t="str">
        <f t="shared" si="1"/>
        <v>"Strong domestics market. Slow export markets." Paper Products</v>
      </c>
      <c r="H8" t="s">
        <v>333</v>
      </c>
    </row>
    <row r="9" spans="1:8" x14ac:dyDescent="0.25">
      <c r="A9" s="9" t="s">
        <v>29</v>
      </c>
      <c r="B9" s="9" t="str">
        <f t="shared" si="0"/>
        <v>Primary Metals</v>
      </c>
      <c r="C9" s="9">
        <v>9</v>
      </c>
      <c r="E9" s="9" t="s">
        <v>8</v>
      </c>
      <c r="F9" s="9"/>
      <c r="H9" t="s">
        <v>334</v>
      </c>
    </row>
    <row r="10" spans="1:8" x14ac:dyDescent="0.25">
      <c r="A10" s="9" t="s">
        <v>36</v>
      </c>
      <c r="B10" s="9" t="str">
        <f t="shared" si="0"/>
        <v>Chemical Products</v>
      </c>
      <c r="C10" s="9">
        <v>8</v>
      </c>
      <c r="E10" s="9" t="s">
        <v>9</v>
      </c>
      <c r="F10" s="9" t="str">
        <f t="shared" si="1"/>
        <v>"Uncertainty of steel prices due to Section 232 tariffs on imported steel and lack of resolution of the anti-dumping trade cases." Petroleum &amp; Coal Products</v>
      </c>
      <c r="H10" t="s">
        <v>335</v>
      </c>
    </row>
    <row r="11" spans="1:8" x14ac:dyDescent="0.25">
      <c r="A11" s="9" t="s">
        <v>30</v>
      </c>
      <c r="B11" s="9" t="str">
        <f t="shared" si="0"/>
        <v>Food, Beverage &amp; Tobacco Products</v>
      </c>
      <c r="C11" s="9">
        <v>7</v>
      </c>
      <c r="E11" s="9" t="s">
        <v>10</v>
      </c>
      <c r="F11" s="9" t="str">
        <f t="shared" si="1"/>
        <v>"Strong start to the year, though weather has been a challenge." Chemical Products</v>
      </c>
      <c r="H11" s="3" t="s">
        <v>336</v>
      </c>
    </row>
    <row r="12" spans="1:8" x14ac:dyDescent="0.25">
      <c r="A12" s="9" t="s">
        <v>2</v>
      </c>
      <c r="B12" s="9" t="str">
        <f t="shared" si="0"/>
        <v>Miscellaneous Manufacturing</v>
      </c>
      <c r="C12" s="9">
        <v>6</v>
      </c>
      <c r="E12" s="9" t="s">
        <v>11</v>
      </c>
      <c r="F12" s="9" t="str">
        <f t="shared" si="1"/>
        <v>"Orders remain strong. Supplier delivery continues to be challenged on some commodities." Machinery</v>
      </c>
    </row>
    <row r="13" spans="1:8" x14ac:dyDescent="0.25">
      <c r="A13" s="9" t="s">
        <v>38</v>
      </c>
      <c r="B13" s="9" t="str">
        <f t="shared" si="0"/>
        <v>Petroleum &amp; Coal Products</v>
      </c>
      <c r="C13" s="9">
        <v>5</v>
      </c>
      <c r="E13" s="9" t="s">
        <v>12</v>
      </c>
      <c r="F13" s="9" t="str">
        <f t="shared" si="1"/>
        <v>"Business so far this year is meeting, but not exceeding, our forecast. We are concerned about indicators showing a slight recession for the second half of the calendar year." Fabricated Metal Products</v>
      </c>
    </row>
    <row r="14" spans="1:8" x14ac:dyDescent="0.25">
      <c r="A14" s="9" t="s">
        <v>35</v>
      </c>
      <c r="B14" s="9" t="str">
        <f t="shared" si="0"/>
        <v>Transportation Equipment</v>
      </c>
      <c r="C14" s="9">
        <v>4</v>
      </c>
      <c r="E14" s="9" t="s">
        <v>13</v>
      </c>
      <c r="F14" s="9"/>
    </row>
    <row r="15" spans="1:8" x14ac:dyDescent="0.25">
      <c r="A15" s="9" t="s">
        <v>28</v>
      </c>
      <c r="B15" s="9" t="str">
        <f t="shared" si="0"/>
        <v>Machinery</v>
      </c>
      <c r="C15" s="9">
        <v>3</v>
      </c>
      <c r="E15" s="9" t="s">
        <v>14</v>
      </c>
      <c r="F15" s="9" t="str">
        <f t="shared" si="1"/>
        <v>"Still fairly steady with production and services." Transportation Equipment</v>
      </c>
    </row>
    <row r="16" spans="1:8" x14ac:dyDescent="0.25">
      <c r="A16" s="9" t="s">
        <v>26</v>
      </c>
      <c r="B16" s="9" t="str">
        <f t="shared" si="0"/>
        <v>Furniture &amp; Related Products</v>
      </c>
      <c r="C16" s="9">
        <v>2</v>
      </c>
      <c r="E16" s="17" t="s">
        <v>15</v>
      </c>
      <c r="F16" s="17" t="str">
        <f>H11</f>
        <v>"General business conditions started to slow at the end of January, continuing through February." Plastics and Rubber Products</v>
      </c>
    </row>
    <row r="17" spans="1:6" x14ac:dyDescent="0.25">
      <c r="A17" s="9" t="s">
        <v>27</v>
      </c>
      <c r="B17" s="9" t="str">
        <f t="shared" si="0"/>
        <v>Plastics &amp; Rubber Products</v>
      </c>
      <c r="C17" s="9">
        <v>1</v>
      </c>
      <c r="E17" s="9" t="s">
        <v>16</v>
      </c>
      <c r="F17" s="9"/>
    </row>
    <row r="18" spans="1:6" x14ac:dyDescent="0.25">
      <c r="A18" s="9" t="s">
        <v>4</v>
      </c>
      <c r="B18" s="9" t="str">
        <f t="shared" si="0"/>
        <v>Nonmetallic Mineral Products</v>
      </c>
      <c r="C18" s="9">
        <v>-1</v>
      </c>
      <c r="E18" s="9" t="s">
        <v>17</v>
      </c>
      <c r="F18" s="9"/>
    </row>
    <row r="19" spans="1:6" x14ac:dyDescent="0.25">
      <c r="E19" s="9" t="s">
        <v>18</v>
      </c>
      <c r="F19" s="9"/>
    </row>
    <row r="20" spans="1:6" x14ac:dyDescent="0.25">
      <c r="A20" s="180" t="s">
        <v>52</v>
      </c>
      <c r="B20" s="180"/>
      <c r="C20" s="180"/>
    </row>
    <row r="21" spans="1:6" x14ac:dyDescent="0.25">
      <c r="A21" s="9" t="s">
        <v>18</v>
      </c>
      <c r="B21" s="52" t="str">
        <f t="shared" ref="B21:B34" si="2">TRIM(A21)</f>
        <v>Wood Products</v>
      </c>
      <c r="C21" s="9">
        <v>13</v>
      </c>
    </row>
    <row r="22" spans="1:6" x14ac:dyDescent="0.25">
      <c r="A22" s="9" t="s">
        <v>34</v>
      </c>
      <c r="B22" s="9" t="str">
        <f t="shared" si="2"/>
        <v>Computer &amp; Electronic Products</v>
      </c>
      <c r="C22" s="9">
        <v>12</v>
      </c>
    </row>
    <row r="23" spans="1:6" x14ac:dyDescent="0.25">
      <c r="A23" s="9" t="s">
        <v>41</v>
      </c>
      <c r="B23" s="9" t="str">
        <f t="shared" si="2"/>
        <v>Printing &amp; Related Support Activities</v>
      </c>
      <c r="C23" s="9">
        <v>11</v>
      </c>
    </row>
    <row r="24" spans="1:6" x14ac:dyDescent="0.25">
      <c r="A24" s="9" t="s">
        <v>37</v>
      </c>
      <c r="B24" s="9" t="str">
        <f t="shared" si="2"/>
        <v>Fabricated Metal Products</v>
      </c>
      <c r="C24" s="9">
        <v>10</v>
      </c>
    </row>
    <row r="25" spans="1:6" x14ac:dyDescent="0.25">
      <c r="A25" s="9" t="s">
        <v>29</v>
      </c>
      <c r="B25" s="9" t="str">
        <f t="shared" si="2"/>
        <v>Primary Metals</v>
      </c>
      <c r="C25" s="9">
        <v>9</v>
      </c>
    </row>
    <row r="26" spans="1:6" x14ac:dyDescent="0.25">
      <c r="A26" s="9" t="s">
        <v>26</v>
      </c>
      <c r="B26" s="9" t="str">
        <f t="shared" si="2"/>
        <v>Furniture &amp; Related Products</v>
      </c>
      <c r="C26" s="9">
        <v>8</v>
      </c>
    </row>
    <row r="27" spans="1:6" x14ac:dyDescent="0.25">
      <c r="A27" s="9" t="s">
        <v>27</v>
      </c>
      <c r="B27" s="9" t="str">
        <f t="shared" si="2"/>
        <v>Plastics &amp; Rubber Products</v>
      </c>
      <c r="C27" s="9">
        <v>7</v>
      </c>
    </row>
    <row r="28" spans="1:6" x14ac:dyDescent="0.25">
      <c r="A28" s="9" t="s">
        <v>36</v>
      </c>
      <c r="B28" s="9" t="str">
        <f t="shared" si="2"/>
        <v>Chemical Products</v>
      </c>
      <c r="C28" s="9">
        <v>6</v>
      </c>
    </row>
    <row r="29" spans="1:6" x14ac:dyDescent="0.25">
      <c r="A29" s="9" t="s">
        <v>33</v>
      </c>
      <c r="B29" s="9" t="str">
        <f t="shared" si="2"/>
        <v>Miscellaneous Manufacturing</v>
      </c>
      <c r="C29" s="9">
        <v>5</v>
      </c>
    </row>
    <row r="30" spans="1:6" x14ac:dyDescent="0.25">
      <c r="A30" s="9" t="s">
        <v>32</v>
      </c>
      <c r="B30" s="9" t="str">
        <f t="shared" si="2"/>
        <v>Paper Products</v>
      </c>
      <c r="C30" s="9">
        <v>4</v>
      </c>
    </row>
    <row r="31" spans="1:6" x14ac:dyDescent="0.25">
      <c r="A31" s="9" t="s">
        <v>30</v>
      </c>
      <c r="B31" s="9" t="str">
        <f t="shared" si="2"/>
        <v>Food, Beverage &amp; Tobacco Products</v>
      </c>
      <c r="C31" s="9">
        <v>3</v>
      </c>
    </row>
    <row r="32" spans="1:6" x14ac:dyDescent="0.25">
      <c r="A32" s="9" t="s">
        <v>31</v>
      </c>
      <c r="B32" s="9" t="str">
        <f t="shared" si="2"/>
        <v>Electrical Equipment, Appliances &amp; Components</v>
      </c>
      <c r="C32" s="9">
        <v>2</v>
      </c>
    </row>
    <row r="33" spans="1:3" x14ac:dyDescent="0.25">
      <c r="A33" s="9" t="s">
        <v>11</v>
      </c>
      <c r="B33" s="9" t="str">
        <f t="shared" si="2"/>
        <v>Machinery</v>
      </c>
      <c r="C33" s="9">
        <v>1</v>
      </c>
    </row>
    <row r="34" spans="1:3" x14ac:dyDescent="0.25">
      <c r="A34" s="9" t="s">
        <v>4</v>
      </c>
      <c r="B34" s="9" t="str">
        <f t="shared" si="2"/>
        <v>Nonmetallic Mineral Products</v>
      </c>
      <c r="C34" s="9">
        <v>-1</v>
      </c>
    </row>
    <row r="36" spans="1:3" x14ac:dyDescent="0.25">
      <c r="A36" s="180" t="s">
        <v>91</v>
      </c>
      <c r="B36" s="180"/>
      <c r="C36" s="180"/>
    </row>
    <row r="37" spans="1:3" x14ac:dyDescent="0.25">
      <c r="A37" s="9" t="s">
        <v>8</v>
      </c>
      <c r="B37" s="9" t="str">
        <f t="shared" ref="B37:B52" si="3">TRIM(A37)</f>
        <v>Printing &amp; Related Support Activities</v>
      </c>
      <c r="C37" s="9">
        <v>12</v>
      </c>
    </row>
    <row r="38" spans="1:3" x14ac:dyDescent="0.25">
      <c r="A38" s="9" t="s">
        <v>36</v>
      </c>
      <c r="B38" s="9" t="str">
        <f t="shared" si="3"/>
        <v>Chemical Products</v>
      </c>
      <c r="C38" s="9">
        <v>11</v>
      </c>
    </row>
    <row r="39" spans="1:3" x14ac:dyDescent="0.25">
      <c r="A39" s="9" t="s">
        <v>33</v>
      </c>
      <c r="B39" s="9" t="str">
        <f t="shared" si="3"/>
        <v>Miscellaneous Manufacturing</v>
      </c>
      <c r="C39" s="9">
        <v>10</v>
      </c>
    </row>
    <row r="40" spans="1:3" x14ac:dyDescent="0.25">
      <c r="A40" s="9" t="s">
        <v>31</v>
      </c>
      <c r="B40" s="9" t="str">
        <f t="shared" si="3"/>
        <v>Electrical Equipment, Appliances &amp; Components</v>
      </c>
      <c r="C40" s="9">
        <v>9</v>
      </c>
    </row>
    <row r="41" spans="1:3" x14ac:dyDescent="0.25">
      <c r="A41" s="9" t="s">
        <v>34</v>
      </c>
      <c r="B41" s="9" t="str">
        <f t="shared" si="3"/>
        <v>Computer &amp; Electronic Products</v>
      </c>
      <c r="C41" s="9">
        <v>8</v>
      </c>
    </row>
    <row r="42" spans="1:3" x14ac:dyDescent="0.25">
      <c r="A42" s="9" t="s">
        <v>38</v>
      </c>
      <c r="B42" s="9" t="str">
        <f t="shared" si="3"/>
        <v>Petroleum &amp; Coal Products</v>
      </c>
      <c r="C42" s="9">
        <v>7</v>
      </c>
    </row>
    <row r="43" spans="1:3" x14ac:dyDescent="0.25">
      <c r="A43" s="9" t="s">
        <v>37</v>
      </c>
      <c r="B43" s="9" t="str">
        <f t="shared" si="3"/>
        <v>Fabricated Metal Products</v>
      </c>
      <c r="C43" s="9">
        <v>6</v>
      </c>
    </row>
    <row r="44" spans="1:3" x14ac:dyDescent="0.25">
      <c r="A44" s="9" t="s">
        <v>29</v>
      </c>
      <c r="B44" s="9" t="str">
        <f t="shared" si="3"/>
        <v>Primary Metals</v>
      </c>
      <c r="C44" s="9">
        <v>5</v>
      </c>
    </row>
    <row r="45" spans="1:3" x14ac:dyDescent="0.25">
      <c r="A45" s="9" t="s">
        <v>32</v>
      </c>
      <c r="B45" s="9" t="str">
        <f t="shared" si="3"/>
        <v>Paper Products</v>
      </c>
      <c r="C45" s="9">
        <v>4</v>
      </c>
    </row>
    <row r="46" spans="1:3" x14ac:dyDescent="0.25">
      <c r="A46" s="9" t="s">
        <v>35</v>
      </c>
      <c r="B46" s="9" t="str">
        <f t="shared" si="3"/>
        <v>Transportation Equipment</v>
      </c>
      <c r="C46" s="9">
        <v>3</v>
      </c>
    </row>
    <row r="47" spans="1:3" x14ac:dyDescent="0.25">
      <c r="A47" s="9" t="s">
        <v>30</v>
      </c>
      <c r="B47" s="9" t="str">
        <f t="shared" si="3"/>
        <v>Food, Beverage &amp; Tobacco Products</v>
      </c>
      <c r="C47" s="9">
        <v>2</v>
      </c>
    </row>
    <row r="48" spans="1:3" x14ac:dyDescent="0.25">
      <c r="A48" s="9" t="s">
        <v>11</v>
      </c>
      <c r="B48" s="9" t="str">
        <f t="shared" si="3"/>
        <v>Machinery</v>
      </c>
      <c r="C48" s="9">
        <v>1</v>
      </c>
    </row>
    <row r="49" spans="1:3" x14ac:dyDescent="0.25">
      <c r="A49" s="9" t="s">
        <v>1</v>
      </c>
      <c r="B49" s="9" t="str">
        <f t="shared" si="3"/>
        <v>Textile Mills</v>
      </c>
      <c r="C49" s="9">
        <v>-4</v>
      </c>
    </row>
    <row r="50" spans="1:3" x14ac:dyDescent="0.25">
      <c r="A50" s="9" t="s">
        <v>40</v>
      </c>
      <c r="B50" s="9" t="str">
        <f t="shared" si="3"/>
        <v>Nonmetallic Mineral Products</v>
      </c>
      <c r="C50" s="9">
        <v>-3</v>
      </c>
    </row>
    <row r="51" spans="1:3" x14ac:dyDescent="0.25">
      <c r="A51" s="9" t="s">
        <v>26</v>
      </c>
      <c r="B51" s="9" t="str">
        <f t="shared" si="3"/>
        <v>Furniture &amp; Related Products</v>
      </c>
      <c r="C51" s="9">
        <v>-2</v>
      </c>
    </row>
    <row r="52" spans="1:3" x14ac:dyDescent="0.25">
      <c r="A52" s="9" t="s">
        <v>15</v>
      </c>
      <c r="B52" s="9" t="str">
        <f t="shared" si="3"/>
        <v>Plastics &amp; Rubber Products</v>
      </c>
      <c r="C52" s="9">
        <v>-1</v>
      </c>
    </row>
    <row r="54" spans="1:3" x14ac:dyDescent="0.25">
      <c r="A54" s="180" t="s">
        <v>92</v>
      </c>
      <c r="B54" s="180"/>
      <c r="C54" s="180"/>
    </row>
    <row r="55" spans="1:3" x14ac:dyDescent="0.25">
      <c r="A55" s="9" t="s">
        <v>17</v>
      </c>
      <c r="B55" s="9" t="str">
        <f t="shared" ref="B55:B66" si="4">TRIM(A55)</f>
        <v>Apparel, Leather &amp; Allied Products</v>
      </c>
      <c r="C55" s="9">
        <v>10</v>
      </c>
    </row>
    <row r="56" spans="1:3" x14ac:dyDescent="0.25">
      <c r="A56" s="9" t="s">
        <v>40</v>
      </c>
      <c r="B56" s="9" t="str">
        <f t="shared" si="4"/>
        <v>Nonmetallic Mineral Products</v>
      </c>
      <c r="C56" s="9">
        <v>9</v>
      </c>
    </row>
    <row r="57" spans="1:3" x14ac:dyDescent="0.25">
      <c r="A57" s="9" t="s">
        <v>31</v>
      </c>
      <c r="B57" s="9" t="str">
        <f t="shared" si="4"/>
        <v>Electrical Equipment, Appliances &amp; Components</v>
      </c>
      <c r="C57" s="9">
        <v>8</v>
      </c>
    </row>
    <row r="58" spans="1:3" x14ac:dyDescent="0.25">
      <c r="A58" s="9" t="s">
        <v>30</v>
      </c>
      <c r="B58" s="9" t="str">
        <f t="shared" si="4"/>
        <v>Food, Beverage &amp; Tobacco Products</v>
      </c>
      <c r="C58" s="9">
        <v>7</v>
      </c>
    </row>
    <row r="59" spans="1:3" x14ac:dyDescent="0.25">
      <c r="A59" s="9" t="s">
        <v>27</v>
      </c>
      <c r="B59" s="9" t="str">
        <f t="shared" si="4"/>
        <v>Plastics &amp; Rubber Products</v>
      </c>
      <c r="C59" s="9">
        <v>6</v>
      </c>
    </row>
    <row r="60" spans="1:3" x14ac:dyDescent="0.25">
      <c r="A60" s="9" t="s">
        <v>29</v>
      </c>
      <c r="B60" s="9" t="str">
        <f t="shared" si="4"/>
        <v>Primary Metals</v>
      </c>
      <c r="C60" s="9">
        <v>5</v>
      </c>
    </row>
    <row r="61" spans="1:3" x14ac:dyDescent="0.25">
      <c r="A61" s="9" t="s">
        <v>34</v>
      </c>
      <c r="B61" s="9" t="str">
        <f t="shared" si="4"/>
        <v>Computer &amp; Electronic Products</v>
      </c>
      <c r="C61" s="9">
        <v>4</v>
      </c>
    </row>
    <row r="62" spans="1:3" x14ac:dyDescent="0.25">
      <c r="A62" s="9" t="s">
        <v>28</v>
      </c>
      <c r="B62" s="9" t="str">
        <f t="shared" si="4"/>
        <v>Machinery</v>
      </c>
      <c r="C62" s="9">
        <v>3</v>
      </c>
    </row>
    <row r="63" spans="1:3" x14ac:dyDescent="0.25">
      <c r="A63" s="9" t="s">
        <v>35</v>
      </c>
      <c r="B63" s="9" t="str">
        <f t="shared" si="4"/>
        <v>Transportation Equipment</v>
      </c>
      <c r="C63" s="9">
        <v>2</v>
      </c>
    </row>
    <row r="64" spans="1:3" x14ac:dyDescent="0.25">
      <c r="A64" s="9" t="s">
        <v>10</v>
      </c>
      <c r="B64" s="9" t="str">
        <f t="shared" si="4"/>
        <v>Chemical Products</v>
      </c>
      <c r="C64" s="9">
        <v>1</v>
      </c>
    </row>
    <row r="65" spans="1:3" x14ac:dyDescent="0.25">
      <c r="A65" s="9" t="s">
        <v>18</v>
      </c>
      <c r="B65" s="9" t="str">
        <f t="shared" si="4"/>
        <v>Wood Products</v>
      </c>
      <c r="C65" s="9">
        <v>-2</v>
      </c>
    </row>
    <row r="66" spans="1:3" x14ac:dyDescent="0.25">
      <c r="A66" s="9" t="s">
        <v>12</v>
      </c>
      <c r="B66" s="9" t="str">
        <f t="shared" si="4"/>
        <v>Fabricated Metal Products</v>
      </c>
      <c r="C66" s="9">
        <v>-1</v>
      </c>
    </row>
    <row r="68" spans="1:3" x14ac:dyDescent="0.25">
      <c r="A68" s="180" t="s">
        <v>94</v>
      </c>
      <c r="B68" s="180"/>
      <c r="C68" s="180"/>
    </row>
    <row r="69" spans="1:3" x14ac:dyDescent="0.25">
      <c r="A69" s="9" t="s">
        <v>1</v>
      </c>
      <c r="B69" s="9" t="str">
        <f t="shared" ref="B69:B80" si="5">TRIM(A69)</f>
        <v>Textile Mills</v>
      </c>
      <c r="C69" s="9">
        <v>-12</v>
      </c>
    </row>
    <row r="70" spans="1:3" x14ac:dyDescent="0.25">
      <c r="A70" s="9" t="s">
        <v>49</v>
      </c>
      <c r="B70" s="9" t="str">
        <f t="shared" si="5"/>
        <v>Apparel, Leather &amp; Allied Products</v>
      </c>
      <c r="C70" s="9">
        <v>-11</v>
      </c>
    </row>
    <row r="71" spans="1:3" x14ac:dyDescent="0.25">
      <c r="A71" s="9" t="s">
        <v>37</v>
      </c>
      <c r="B71" s="9" t="str">
        <f t="shared" si="5"/>
        <v>Fabricated Metal Products</v>
      </c>
      <c r="C71" s="9">
        <v>-10</v>
      </c>
    </row>
    <row r="72" spans="1:3" x14ac:dyDescent="0.25">
      <c r="A72" s="9" t="s">
        <v>38</v>
      </c>
      <c r="B72" s="9" t="str">
        <f t="shared" si="5"/>
        <v>Petroleum &amp; Coal Products</v>
      </c>
      <c r="C72" s="9">
        <v>-9</v>
      </c>
    </row>
    <row r="73" spans="1:3" x14ac:dyDescent="0.25">
      <c r="A73" s="9" t="s">
        <v>29</v>
      </c>
      <c r="B73" s="9" t="str">
        <f t="shared" si="5"/>
        <v>Primary Metals</v>
      </c>
      <c r="C73" s="9">
        <v>-8</v>
      </c>
    </row>
    <row r="74" spans="1:3" x14ac:dyDescent="0.25">
      <c r="A74" s="9" t="s">
        <v>40</v>
      </c>
      <c r="B74" s="9" t="str">
        <f t="shared" si="5"/>
        <v>Nonmetallic Mineral Products</v>
      </c>
      <c r="C74" s="9">
        <v>-7</v>
      </c>
    </row>
    <row r="75" spans="1:3" x14ac:dyDescent="0.25">
      <c r="A75" s="9" t="s">
        <v>35</v>
      </c>
      <c r="B75" s="9" t="str">
        <f t="shared" si="5"/>
        <v>Transportation Equipment</v>
      </c>
      <c r="C75" s="9">
        <v>-6</v>
      </c>
    </row>
    <row r="76" spans="1:3" x14ac:dyDescent="0.25">
      <c r="A76" s="9" t="s">
        <v>33</v>
      </c>
      <c r="B76" s="9" t="str">
        <f t="shared" si="5"/>
        <v>Miscellaneous Manufacturing</v>
      </c>
      <c r="C76" s="9">
        <v>-5</v>
      </c>
    </row>
    <row r="77" spans="1:3" x14ac:dyDescent="0.25">
      <c r="A77" s="9" t="s">
        <v>30</v>
      </c>
      <c r="B77" s="9" t="str">
        <f t="shared" si="5"/>
        <v>Food, Beverage &amp; Tobacco Products</v>
      </c>
      <c r="C77" s="9">
        <v>-4</v>
      </c>
    </row>
    <row r="78" spans="1:3" x14ac:dyDescent="0.25">
      <c r="A78" s="9" t="s">
        <v>28</v>
      </c>
      <c r="B78" s="9" t="str">
        <f t="shared" si="5"/>
        <v>Machinery</v>
      </c>
      <c r="C78" s="9">
        <v>-3</v>
      </c>
    </row>
    <row r="79" spans="1:3" x14ac:dyDescent="0.25">
      <c r="A79" s="9" t="s">
        <v>36</v>
      </c>
      <c r="B79" s="9" t="str">
        <f t="shared" si="5"/>
        <v>Chemical Products</v>
      </c>
      <c r="C79" s="9">
        <v>-2</v>
      </c>
    </row>
    <row r="80" spans="1:3" x14ac:dyDescent="0.25">
      <c r="A80" s="9" t="s">
        <v>5</v>
      </c>
      <c r="B80" s="9" t="str">
        <f t="shared" si="5"/>
        <v>Computer &amp; Electronic Products</v>
      </c>
      <c r="C80" s="9">
        <v>-1</v>
      </c>
    </row>
    <row r="82" spans="1:3" x14ac:dyDescent="0.25">
      <c r="A82" s="180" t="s">
        <v>166</v>
      </c>
      <c r="B82" s="180"/>
      <c r="C82" s="180"/>
    </row>
    <row r="83" spans="1:3" x14ac:dyDescent="0.25">
      <c r="A83" s="9" t="s">
        <v>1</v>
      </c>
      <c r="B83" s="9" t="str">
        <f t="shared" ref="B83:B95" si="6">TRIM(A83)</f>
        <v>Textile Mills</v>
      </c>
      <c r="C83" s="9">
        <v>10</v>
      </c>
    </row>
    <row r="84" spans="1:3" x14ac:dyDescent="0.25">
      <c r="A84" s="9" t="s">
        <v>45</v>
      </c>
      <c r="B84" s="9" t="str">
        <f t="shared" si="6"/>
        <v>Wood Products</v>
      </c>
      <c r="C84" s="9">
        <v>9</v>
      </c>
    </row>
    <row r="85" spans="1:3" x14ac:dyDescent="0.25">
      <c r="A85" s="9" t="s">
        <v>41</v>
      </c>
      <c r="B85" s="9" t="str">
        <f t="shared" si="6"/>
        <v>Printing &amp; Related Support Activities</v>
      </c>
      <c r="C85" s="9">
        <v>8</v>
      </c>
    </row>
    <row r="86" spans="1:3" x14ac:dyDescent="0.25">
      <c r="A86" s="9" t="s">
        <v>32</v>
      </c>
      <c r="B86" s="9" t="str">
        <f t="shared" si="6"/>
        <v>Paper Products</v>
      </c>
      <c r="C86" s="9">
        <v>7</v>
      </c>
    </row>
    <row r="87" spans="1:3" x14ac:dyDescent="0.25">
      <c r="A87" s="9" t="s">
        <v>26</v>
      </c>
      <c r="B87" s="9" t="str">
        <f t="shared" si="6"/>
        <v>Furniture &amp; Related Products</v>
      </c>
      <c r="C87" s="9">
        <v>6</v>
      </c>
    </row>
    <row r="88" spans="1:3" x14ac:dyDescent="0.25">
      <c r="A88" s="9" t="s">
        <v>35</v>
      </c>
      <c r="B88" s="9" t="str">
        <f t="shared" si="6"/>
        <v>Transportation Equipment</v>
      </c>
      <c r="C88" s="9">
        <v>5</v>
      </c>
    </row>
    <row r="89" spans="1:3" x14ac:dyDescent="0.25">
      <c r="A89" s="9" t="s">
        <v>28</v>
      </c>
      <c r="B89" s="9" t="str">
        <f t="shared" si="6"/>
        <v>Machinery</v>
      </c>
      <c r="C89" s="9">
        <v>4</v>
      </c>
    </row>
    <row r="90" spans="1:3" x14ac:dyDescent="0.25">
      <c r="A90" s="9" t="s">
        <v>31</v>
      </c>
      <c r="B90" s="9" t="str">
        <f t="shared" si="6"/>
        <v>Electrical Equipment, Appliances &amp; Components</v>
      </c>
      <c r="C90" s="9">
        <v>3</v>
      </c>
    </row>
    <row r="91" spans="1:3" x14ac:dyDescent="0.25">
      <c r="A91" s="9" t="s">
        <v>34</v>
      </c>
      <c r="B91" s="9" t="str">
        <f t="shared" si="6"/>
        <v>Computer &amp; Electronic Products</v>
      </c>
      <c r="C91" s="9">
        <v>2</v>
      </c>
    </row>
    <row r="92" spans="1:3" x14ac:dyDescent="0.25">
      <c r="A92" s="9" t="s">
        <v>12</v>
      </c>
      <c r="B92" s="9" t="str">
        <f t="shared" si="6"/>
        <v>Fabricated Metal Products</v>
      </c>
      <c r="C92" s="9">
        <v>1</v>
      </c>
    </row>
    <row r="93" spans="1:3" x14ac:dyDescent="0.25">
      <c r="A93" s="9" t="s">
        <v>16</v>
      </c>
      <c r="B93" s="9" t="str">
        <f t="shared" si="6"/>
        <v>Primary Metals</v>
      </c>
      <c r="C93" s="9">
        <v>-3</v>
      </c>
    </row>
    <row r="94" spans="1:3" x14ac:dyDescent="0.25">
      <c r="A94" s="9" t="s">
        <v>27</v>
      </c>
      <c r="B94" s="9" t="str">
        <f t="shared" si="6"/>
        <v>Plastics &amp; Rubber Products</v>
      </c>
      <c r="C94" s="9">
        <v>-2</v>
      </c>
    </row>
    <row r="95" spans="1:3" x14ac:dyDescent="0.25">
      <c r="A95" s="9" t="s">
        <v>2</v>
      </c>
      <c r="B95" s="9" t="str">
        <f t="shared" si="6"/>
        <v>Miscellaneous Manufacturing</v>
      </c>
      <c r="C95" s="9">
        <v>-1</v>
      </c>
    </row>
  </sheetData>
  <mergeCells count="7">
    <mergeCell ref="A82:C82"/>
    <mergeCell ref="A1:C1"/>
    <mergeCell ref="E1:F1"/>
    <mergeCell ref="A20:C20"/>
    <mergeCell ref="A36:C36"/>
    <mergeCell ref="A54:C54"/>
    <mergeCell ref="A68:C68"/>
  </mergeCells>
  <pageMargins left="0.7" right="0.7" top="0.75" bottom="0.75" header="0.3" footer="0.3"/>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H99"/>
  <sheetViews>
    <sheetView workbookViewId="0">
      <selection activeCell="A18" sqref="A18"/>
    </sheetView>
  </sheetViews>
  <sheetFormatPr defaultRowHeight="15" x14ac:dyDescent="0.25"/>
  <cols>
    <col min="1" max="1" width="47" bestFit="1" customWidth="1"/>
    <col min="2" max="2" width="46.5703125" bestFit="1" customWidth="1"/>
    <col min="4" max="5" width="44.5703125" bestFit="1" customWidth="1"/>
    <col min="6" max="6" width="255.7109375" bestFit="1" customWidth="1"/>
  </cols>
  <sheetData>
    <row r="1" spans="1:8" x14ac:dyDescent="0.25">
      <c r="A1" s="180" t="s">
        <v>89</v>
      </c>
      <c r="B1" s="180"/>
      <c r="C1" s="180"/>
      <c r="E1" s="180" t="s">
        <v>134</v>
      </c>
      <c r="F1" s="180"/>
    </row>
    <row r="2" spans="1:8" x14ac:dyDescent="0.25">
      <c r="A2" s="17" t="s">
        <v>8</v>
      </c>
      <c r="B2" s="33" t="s">
        <v>8</v>
      </c>
      <c r="C2" s="9">
        <v>16</v>
      </c>
      <c r="E2" s="9" t="s">
        <v>1</v>
      </c>
      <c r="F2" t="str">
        <f>VLOOKUP("*"&amp;E2,$H$2:$H$16,1,0)</f>
        <v>"Customer orders remain strong." Textile Mills</v>
      </c>
      <c r="H2" t="s">
        <v>342</v>
      </c>
    </row>
    <row r="3" spans="1:8" x14ac:dyDescent="0.25">
      <c r="A3" s="17" t="s">
        <v>1</v>
      </c>
      <c r="B3" s="33" t="str">
        <f t="shared" ref="B3:B19" si="0">TRIM(A3)</f>
        <v>Textile Mills</v>
      </c>
      <c r="C3" s="9">
        <v>15</v>
      </c>
      <c r="E3" s="9" t="s">
        <v>2</v>
      </c>
      <c r="F3" t="str">
        <f t="shared" ref="F3:F18" si="1">VLOOKUP("*"&amp;E3,$H$2:$H$16,1,0)</f>
        <v>"Strong business momentum coming into January and early February has slowed to typical seasonal business conditions for our industry." Miscellaneous Manufacturing</v>
      </c>
      <c r="H3" t="s">
        <v>343</v>
      </c>
    </row>
    <row r="4" spans="1:8" x14ac:dyDescent="0.25">
      <c r="A4" s="17" t="s">
        <v>3</v>
      </c>
      <c r="B4" s="33" t="s">
        <v>3</v>
      </c>
      <c r="C4" s="9">
        <v>14</v>
      </c>
      <c r="E4" s="9" t="s">
        <v>3</v>
      </c>
      <c r="F4" t="str">
        <f t="shared" si="1"/>
        <v>"Strong customer orders continue." Food, Beverage &amp; Tobacco Products</v>
      </c>
      <c r="H4" t="s">
        <v>344</v>
      </c>
    </row>
    <row r="5" spans="1:8" x14ac:dyDescent="0.25">
      <c r="A5" s="17" t="s">
        <v>9</v>
      </c>
      <c r="B5" s="33" t="str">
        <f t="shared" si="0"/>
        <v>Petroleum &amp; Coal Products</v>
      </c>
      <c r="C5" s="9">
        <v>13</v>
      </c>
      <c r="E5" s="9" t="s">
        <v>4</v>
      </c>
      <c r="F5" t="str">
        <f t="shared" si="1"/>
        <v>"Steel in U.S. remains strong, driving numerous product lines." Nonmetallic Mineral Products</v>
      </c>
      <c r="H5" t="s">
        <v>345</v>
      </c>
    </row>
    <row r="6" spans="1:8" x14ac:dyDescent="0.25">
      <c r="A6" s="17" t="s">
        <v>5</v>
      </c>
      <c r="B6" s="33" t="s">
        <v>5</v>
      </c>
      <c r="C6" s="9">
        <v>12</v>
      </c>
      <c r="E6" s="9" t="s">
        <v>5</v>
      </c>
      <c r="F6" t="str">
        <f t="shared" si="1"/>
        <v>"The electronics industry seems to be slowly coming out of crisis mode. Lead times and costs have leveled out in some commodities, and dynamic random access memory DRAM prices are actually coming down." Computer &amp; Electronic Products</v>
      </c>
      <c r="H6" t="s">
        <v>346</v>
      </c>
    </row>
    <row r="7" spans="1:8" x14ac:dyDescent="0.25">
      <c r="A7" s="17" t="s">
        <v>13</v>
      </c>
      <c r="B7" s="33" t="str">
        <f t="shared" si="0"/>
        <v>Electrical Equipment, Appliances &amp; Components</v>
      </c>
      <c r="C7" s="9">
        <v>11</v>
      </c>
      <c r="E7" s="9" t="s">
        <v>6</v>
      </c>
      <c r="F7" t="str">
        <f t="shared" si="1"/>
        <v>"Business is very strong and has been for over two years." Furniture &amp; Related Products</v>
      </c>
      <c r="H7" t="s">
        <v>347</v>
      </c>
    </row>
    <row r="8" spans="1:8" x14ac:dyDescent="0.25">
      <c r="A8" s="17" t="s">
        <v>6</v>
      </c>
      <c r="B8" s="33" t="s">
        <v>6</v>
      </c>
      <c r="C8" s="9">
        <v>10</v>
      </c>
      <c r="E8" s="9" t="s">
        <v>7</v>
      </c>
      <c r="H8" t="s">
        <v>348</v>
      </c>
    </row>
    <row r="9" spans="1:8" x14ac:dyDescent="0.25">
      <c r="A9" s="17" t="s">
        <v>10</v>
      </c>
      <c r="B9" s="33" t="str">
        <f t="shared" si="0"/>
        <v>Chemical Products</v>
      </c>
      <c r="C9" s="9">
        <v>9</v>
      </c>
      <c r="E9" s="9" t="s">
        <v>8</v>
      </c>
      <c r="H9" t="s">
        <v>349</v>
      </c>
    </row>
    <row r="10" spans="1:8" x14ac:dyDescent="0.25">
      <c r="A10" s="17" t="s">
        <v>15</v>
      </c>
      <c r="B10" s="33" t="str">
        <f t="shared" si="0"/>
        <v>Plastics &amp; Rubber Products</v>
      </c>
      <c r="C10" s="9">
        <v>8</v>
      </c>
      <c r="E10" s="9" t="s">
        <v>9</v>
      </c>
      <c r="F10" t="str">
        <f t="shared" si="1"/>
        <v>"Steel tariffs continue to put upward pressure on our input costs. The government shutdown delayed the process of gaining exemptions to the tariffs." Petroleum &amp; Coal Products</v>
      </c>
      <c r="H10" t="s">
        <v>350</v>
      </c>
    </row>
    <row r="11" spans="1:8" x14ac:dyDescent="0.25">
      <c r="A11" s="17" t="s">
        <v>18</v>
      </c>
      <c r="B11" s="33" t="str">
        <f t="shared" si="0"/>
        <v>Wood Products</v>
      </c>
      <c r="C11" s="9">
        <v>7</v>
      </c>
      <c r="E11" s="9" t="s">
        <v>10</v>
      </c>
      <c r="F11" t="str">
        <f t="shared" si="1"/>
        <v>"Brexit continues to be a concern, despite the fact that our organization has already rolled out a plan to minimize its impact." Chemical Products</v>
      </c>
      <c r="H11" t="s">
        <v>351</v>
      </c>
    </row>
    <row r="12" spans="1:8" x14ac:dyDescent="0.25">
      <c r="A12" s="17" t="s">
        <v>4</v>
      </c>
      <c r="B12" s="33" t="str">
        <f>TRIM(A12)</f>
        <v>Nonmetallic Mineral Products</v>
      </c>
      <c r="C12" s="9">
        <v>6</v>
      </c>
      <c r="E12" s="9" t="s">
        <v>11</v>
      </c>
      <c r="F12" t="str">
        <f t="shared" si="1"/>
        <v>"Current weather conditions causing significant delivery delays [and] diminishing our production capabilities." Machinery</v>
      </c>
      <c r="H12" t="s">
        <v>352</v>
      </c>
    </row>
    <row r="13" spans="1:8" x14ac:dyDescent="0.25">
      <c r="A13" s="17" t="s">
        <v>14</v>
      </c>
      <c r="B13" s="33" t="str">
        <f t="shared" si="0"/>
        <v>Transportation Equipment</v>
      </c>
      <c r="C13" s="9">
        <v>5</v>
      </c>
      <c r="E13" s="9" t="s">
        <v>12</v>
      </c>
      <c r="F13" t="s">
        <v>349</v>
      </c>
      <c r="H13" t="s">
        <v>353</v>
      </c>
    </row>
    <row r="14" spans="1:8" x14ac:dyDescent="0.25">
      <c r="A14" s="17" t="s">
        <v>33</v>
      </c>
      <c r="B14" s="33" t="str">
        <f t="shared" si="0"/>
        <v>Miscellaneous Manufacturing</v>
      </c>
      <c r="C14" s="9">
        <v>4</v>
      </c>
      <c r="E14" s="9" t="s">
        <v>13</v>
      </c>
      <c r="H14" t="s">
        <v>354</v>
      </c>
    </row>
    <row r="15" spans="1:8" x14ac:dyDescent="0.25">
      <c r="A15" s="17" t="s">
        <v>37</v>
      </c>
      <c r="B15" s="33" t="str">
        <f t="shared" si="0"/>
        <v>Fabricated Metal Products</v>
      </c>
      <c r="C15" s="9">
        <v>3</v>
      </c>
      <c r="E15" s="9" t="s">
        <v>14</v>
      </c>
      <c r="F15" t="str">
        <f t="shared" si="1"/>
        <v>"Business remains very strong amid rumors of a slowdown, but forecasts do not indicate this. Electronics are at tight capacity from manufacturers, with no [change] in the near future." Transportation Equipment</v>
      </c>
      <c r="H15" t="s">
        <v>355</v>
      </c>
    </row>
    <row r="16" spans="1:8" x14ac:dyDescent="0.25">
      <c r="A16" s="17" t="s">
        <v>29</v>
      </c>
      <c r="B16" s="33" t="str">
        <f t="shared" si="0"/>
        <v>Primary Metals</v>
      </c>
      <c r="C16" s="9">
        <v>2</v>
      </c>
      <c r="E16" s="9" t="s">
        <v>15</v>
      </c>
      <c r="F16" t="s">
        <v>351</v>
      </c>
      <c r="H16" t="s">
        <v>356</v>
      </c>
    </row>
    <row r="17" spans="1:6" x14ac:dyDescent="0.25">
      <c r="A17" s="17" t="s">
        <v>28</v>
      </c>
      <c r="B17" s="33" t="str">
        <f t="shared" si="0"/>
        <v>Machinery</v>
      </c>
      <c r="C17" s="9">
        <v>1</v>
      </c>
      <c r="E17" s="9" t="s">
        <v>16</v>
      </c>
      <c r="F17" t="str">
        <f t="shared" si="1"/>
        <v>"Experienced a reduction in orders, with forecasted softness going into Q2." Primary Metals</v>
      </c>
    </row>
    <row r="18" spans="1:6" x14ac:dyDescent="0.25">
      <c r="A18" s="9" t="s">
        <v>337</v>
      </c>
      <c r="B18" s="33" t="str">
        <f t="shared" si="0"/>
        <v>Apparel, Leather and Allied Products</v>
      </c>
      <c r="C18" s="9">
        <v>-2</v>
      </c>
      <c r="E18" s="9" t="s">
        <v>17</v>
      </c>
      <c r="F18" t="str">
        <f t="shared" si="1"/>
        <v>"Skilled labor is still tough to find." Apparel, Leather &amp; Allied Products</v>
      </c>
    </row>
    <row r="19" spans="1:6" x14ac:dyDescent="0.25">
      <c r="A19" s="9" t="s">
        <v>7</v>
      </c>
      <c r="B19" s="33" t="str">
        <f t="shared" si="0"/>
        <v>Paper Products</v>
      </c>
      <c r="C19" s="9">
        <v>-1</v>
      </c>
      <c r="E19" s="9" t="s">
        <v>18</v>
      </c>
      <c r="F19" t="s">
        <v>353</v>
      </c>
    </row>
    <row r="21" spans="1:6" x14ac:dyDescent="0.25">
      <c r="A21" s="180" t="s">
        <v>52</v>
      </c>
      <c r="B21" s="180"/>
      <c r="C21" s="180"/>
    </row>
    <row r="22" spans="1:6" x14ac:dyDescent="0.25">
      <c r="A22" s="9" t="s">
        <v>18</v>
      </c>
      <c r="B22" s="33" t="str">
        <f t="shared" ref="B22:B37" si="2">TRIM(A22)</f>
        <v>Wood Products</v>
      </c>
      <c r="C22" s="50">
        <v>14.000999999999999</v>
      </c>
    </row>
    <row r="23" spans="1:6" x14ac:dyDescent="0.25">
      <c r="A23" s="9" t="s">
        <v>338</v>
      </c>
      <c r="B23" s="33" t="str">
        <f t="shared" si="2"/>
        <v>Printing and Related Support Activities</v>
      </c>
      <c r="C23" s="50">
        <v>13.000999999999999</v>
      </c>
    </row>
    <row r="24" spans="1:6" x14ac:dyDescent="0.25">
      <c r="A24" s="9" t="s">
        <v>54</v>
      </c>
      <c r="B24" s="33" t="str">
        <f t="shared" si="2"/>
        <v>Food, Beverage and Tobacco Products</v>
      </c>
      <c r="C24" s="50">
        <v>12.000999999999999</v>
      </c>
    </row>
    <row r="25" spans="1:6" x14ac:dyDescent="0.25">
      <c r="A25" s="9" t="s">
        <v>55</v>
      </c>
      <c r="B25" s="33" t="str">
        <f t="shared" si="2"/>
        <v>Petroleum and Coal Products</v>
      </c>
      <c r="C25" s="50">
        <v>11.000999999999999</v>
      </c>
    </row>
    <row r="26" spans="1:6" x14ac:dyDescent="0.25">
      <c r="A26" s="9" t="s">
        <v>39</v>
      </c>
      <c r="B26" s="33" t="str">
        <f t="shared" si="2"/>
        <v>Textile Mills</v>
      </c>
      <c r="C26" s="50">
        <v>10.000999999999999</v>
      </c>
    </row>
    <row r="27" spans="1:6" x14ac:dyDescent="0.25">
      <c r="A27" s="9" t="s">
        <v>29</v>
      </c>
      <c r="B27" s="33" t="str">
        <f t="shared" si="2"/>
        <v>Primary Metals</v>
      </c>
      <c r="C27" s="50">
        <v>9.0009999999999994</v>
      </c>
    </row>
    <row r="28" spans="1:6" x14ac:dyDescent="0.25">
      <c r="A28" s="9" t="s">
        <v>36</v>
      </c>
      <c r="B28" s="33" t="str">
        <f t="shared" si="2"/>
        <v>Chemical Products</v>
      </c>
      <c r="C28" s="50">
        <v>8.0009999999999994</v>
      </c>
    </row>
    <row r="29" spans="1:6" x14ac:dyDescent="0.25">
      <c r="A29" s="9" t="s">
        <v>56</v>
      </c>
      <c r="B29" s="33" t="str">
        <f t="shared" si="2"/>
        <v>Computer and Electronic Products</v>
      </c>
      <c r="C29" s="50">
        <v>7.0010000000000003</v>
      </c>
    </row>
    <row r="30" spans="1:6" x14ac:dyDescent="0.25">
      <c r="A30" s="9" t="s">
        <v>59</v>
      </c>
      <c r="B30" s="33" t="str">
        <f t="shared" si="2"/>
        <v>Plastics and Rubber Products</v>
      </c>
      <c r="C30" s="50">
        <v>6.0010000000000003</v>
      </c>
    </row>
    <row r="31" spans="1:6" x14ac:dyDescent="0.25">
      <c r="A31" s="9" t="s">
        <v>35</v>
      </c>
      <c r="B31" s="33" t="str">
        <f t="shared" si="2"/>
        <v>Transportation Equipment</v>
      </c>
      <c r="C31" s="50">
        <v>5.0010000000000003</v>
      </c>
    </row>
    <row r="32" spans="1:6" x14ac:dyDescent="0.25">
      <c r="A32" s="9" t="s">
        <v>37</v>
      </c>
      <c r="B32" s="33" t="str">
        <f t="shared" si="2"/>
        <v>Fabricated Metal Products</v>
      </c>
      <c r="C32" s="50">
        <v>4.0010000000000003</v>
      </c>
    </row>
    <row r="33" spans="1:3" x14ac:dyDescent="0.25">
      <c r="A33" s="9" t="s">
        <v>57</v>
      </c>
      <c r="B33" s="33" t="str">
        <f t="shared" si="2"/>
        <v>Electrical Equipment, Appliances and Components</v>
      </c>
      <c r="C33" s="50">
        <v>3.0009999999999999</v>
      </c>
    </row>
    <row r="34" spans="1:3" x14ac:dyDescent="0.25">
      <c r="A34" s="9" t="s">
        <v>28</v>
      </c>
      <c r="B34" s="33" t="str">
        <f t="shared" si="2"/>
        <v>Machinery</v>
      </c>
      <c r="C34" s="50">
        <v>2.0009999999999999</v>
      </c>
    </row>
    <row r="35" spans="1:3" x14ac:dyDescent="0.25">
      <c r="A35" s="9" t="s">
        <v>2</v>
      </c>
      <c r="B35" s="33" t="str">
        <f t="shared" si="2"/>
        <v>Miscellaneous Manufacturing</v>
      </c>
      <c r="C35" s="50">
        <v>1.0009999999999999</v>
      </c>
    </row>
    <row r="36" spans="1:3" x14ac:dyDescent="0.25">
      <c r="A36" s="9" t="s">
        <v>337</v>
      </c>
      <c r="B36" s="33" t="str">
        <f t="shared" si="2"/>
        <v>Apparel, Leather and Allied Products</v>
      </c>
      <c r="C36" s="50">
        <v>-2.0009999999999999</v>
      </c>
    </row>
    <row r="37" spans="1:3" x14ac:dyDescent="0.25">
      <c r="A37" s="9" t="s">
        <v>7</v>
      </c>
      <c r="B37" s="33" t="str">
        <f t="shared" si="2"/>
        <v>Paper Products</v>
      </c>
      <c r="C37" s="50">
        <v>-1.0009999999999999</v>
      </c>
    </row>
    <row r="39" spans="1:3" x14ac:dyDescent="0.25">
      <c r="A39" s="180" t="s">
        <v>91</v>
      </c>
      <c r="B39" s="180"/>
      <c r="C39" s="180"/>
    </row>
    <row r="40" spans="1:3" x14ac:dyDescent="0.25">
      <c r="A40" s="9" t="s">
        <v>339</v>
      </c>
      <c r="B40" s="33" t="str">
        <f t="shared" ref="B40:B52" si="3">TRIM(A40)</f>
        <v>Food, Beverage and Tobacco Products</v>
      </c>
      <c r="C40" s="9">
        <v>9</v>
      </c>
    </row>
    <row r="41" spans="1:3" x14ac:dyDescent="0.25">
      <c r="A41" s="9" t="s">
        <v>338</v>
      </c>
      <c r="B41" s="33" t="str">
        <f t="shared" si="3"/>
        <v>Printing and Related Support Activities</v>
      </c>
      <c r="C41" s="9">
        <v>8</v>
      </c>
    </row>
    <row r="42" spans="1:3" x14ac:dyDescent="0.25">
      <c r="A42" s="9" t="s">
        <v>40</v>
      </c>
      <c r="B42" s="33" t="str">
        <f t="shared" si="3"/>
        <v>Nonmetallic Mineral Products</v>
      </c>
      <c r="C42" s="9">
        <v>7</v>
      </c>
    </row>
    <row r="43" spans="1:3" x14ac:dyDescent="0.25">
      <c r="A43" s="9" t="s">
        <v>39</v>
      </c>
      <c r="B43" s="33" t="str">
        <f t="shared" si="3"/>
        <v>Textile Mills</v>
      </c>
      <c r="C43" s="9">
        <v>6</v>
      </c>
    </row>
    <row r="44" spans="1:3" x14ac:dyDescent="0.25">
      <c r="A44" s="9" t="s">
        <v>56</v>
      </c>
      <c r="B44" s="33" t="str">
        <f t="shared" si="3"/>
        <v>Computer and Electronic Products</v>
      </c>
      <c r="C44" s="9">
        <v>5</v>
      </c>
    </row>
    <row r="45" spans="1:3" x14ac:dyDescent="0.25">
      <c r="A45" s="9" t="s">
        <v>57</v>
      </c>
      <c r="B45" s="33" t="str">
        <f t="shared" si="3"/>
        <v>Electrical Equipment, Appliances and Components</v>
      </c>
      <c r="C45" s="9">
        <v>4</v>
      </c>
    </row>
    <row r="46" spans="1:3" x14ac:dyDescent="0.25">
      <c r="A46" s="9" t="s">
        <v>36</v>
      </c>
      <c r="B46" s="33" t="str">
        <f t="shared" si="3"/>
        <v>Chemical Products</v>
      </c>
      <c r="C46" s="9">
        <v>3</v>
      </c>
    </row>
    <row r="47" spans="1:3" x14ac:dyDescent="0.25">
      <c r="A47" s="9" t="s">
        <v>55</v>
      </c>
      <c r="B47" s="33" t="str">
        <f t="shared" si="3"/>
        <v>Petroleum and Coal Products</v>
      </c>
      <c r="C47" s="9">
        <v>2</v>
      </c>
    </row>
    <row r="48" spans="1:3" x14ac:dyDescent="0.25">
      <c r="A48" s="9" t="s">
        <v>12</v>
      </c>
      <c r="B48" s="33" t="str">
        <f t="shared" si="3"/>
        <v>Fabricated Metal Products</v>
      </c>
      <c r="C48" s="9">
        <v>1</v>
      </c>
    </row>
    <row r="49" spans="1:3" x14ac:dyDescent="0.25">
      <c r="A49" s="9" t="s">
        <v>337</v>
      </c>
      <c r="B49" s="33" t="str">
        <f t="shared" si="3"/>
        <v>Apparel, Leather and Allied Products</v>
      </c>
      <c r="C49" s="9">
        <v>-4</v>
      </c>
    </row>
    <row r="50" spans="1:3" x14ac:dyDescent="0.25">
      <c r="A50" s="9" t="s">
        <v>32</v>
      </c>
      <c r="B50" s="33" t="str">
        <f t="shared" si="3"/>
        <v>Paper Products</v>
      </c>
      <c r="C50" s="9">
        <v>-3</v>
      </c>
    </row>
    <row r="51" spans="1:3" x14ac:dyDescent="0.25">
      <c r="A51" s="9" t="s">
        <v>28</v>
      </c>
      <c r="B51" s="33" t="str">
        <f t="shared" si="3"/>
        <v>Machinery</v>
      </c>
      <c r="C51" s="9">
        <v>-2</v>
      </c>
    </row>
    <row r="52" spans="1:3" x14ac:dyDescent="0.25">
      <c r="A52" s="9" t="s">
        <v>33</v>
      </c>
      <c r="B52" s="33" t="str">
        <f t="shared" si="3"/>
        <v>Miscellaneous Manufacturing</v>
      </c>
      <c r="C52" s="9">
        <v>-1</v>
      </c>
    </row>
    <row r="54" spans="1:3" x14ac:dyDescent="0.25">
      <c r="A54" s="180" t="s">
        <v>92</v>
      </c>
      <c r="B54" s="180"/>
      <c r="C54" s="180"/>
    </row>
    <row r="55" spans="1:3" x14ac:dyDescent="0.25">
      <c r="A55" s="9" t="s">
        <v>1</v>
      </c>
      <c r="B55" s="33" t="str">
        <f t="shared" ref="B55:B71" si="4">TRIM(A55)</f>
        <v>Textile Mills</v>
      </c>
      <c r="C55" s="9">
        <v>13</v>
      </c>
    </row>
    <row r="56" spans="1:3" x14ac:dyDescent="0.25">
      <c r="A56" s="9" t="s">
        <v>45</v>
      </c>
      <c r="B56" s="33" t="str">
        <f t="shared" si="4"/>
        <v>Wood Products</v>
      </c>
      <c r="C56" s="9">
        <v>12</v>
      </c>
    </row>
    <row r="57" spans="1:3" x14ac:dyDescent="0.25">
      <c r="A57" s="9" t="s">
        <v>58</v>
      </c>
      <c r="B57" s="33" t="str">
        <f t="shared" si="4"/>
        <v>Furniture and Related Products</v>
      </c>
      <c r="C57" s="9">
        <v>11</v>
      </c>
    </row>
    <row r="58" spans="1:3" x14ac:dyDescent="0.25">
      <c r="A58" s="9" t="s">
        <v>338</v>
      </c>
      <c r="B58" s="33" t="str">
        <f t="shared" si="4"/>
        <v>Printing and Related Support Activities</v>
      </c>
      <c r="C58" s="9">
        <v>10</v>
      </c>
    </row>
    <row r="59" spans="1:3" x14ac:dyDescent="0.25">
      <c r="A59" s="9" t="s">
        <v>54</v>
      </c>
      <c r="B59" s="33" t="str">
        <f t="shared" si="4"/>
        <v>Food, Beverage and Tobacco Products</v>
      </c>
      <c r="C59" s="9">
        <v>9</v>
      </c>
    </row>
    <row r="60" spans="1:3" x14ac:dyDescent="0.25">
      <c r="A60" s="9" t="s">
        <v>57</v>
      </c>
      <c r="B60" s="33" t="str">
        <f t="shared" si="4"/>
        <v>Electrical Equipment, Appliances and Components</v>
      </c>
      <c r="C60" s="9">
        <v>8</v>
      </c>
    </row>
    <row r="61" spans="1:3" x14ac:dyDescent="0.25">
      <c r="A61" s="9" t="s">
        <v>56</v>
      </c>
      <c r="B61" s="33" t="str">
        <f t="shared" si="4"/>
        <v>Computer and Electronic Products</v>
      </c>
      <c r="C61" s="9">
        <v>7</v>
      </c>
    </row>
    <row r="62" spans="1:3" x14ac:dyDescent="0.25">
      <c r="A62" s="9" t="s">
        <v>33</v>
      </c>
      <c r="B62" s="33" t="str">
        <f t="shared" si="4"/>
        <v>Miscellaneous Manufacturing</v>
      </c>
      <c r="C62" s="9">
        <v>6</v>
      </c>
    </row>
    <row r="63" spans="1:3" x14ac:dyDescent="0.25">
      <c r="A63" s="9" t="s">
        <v>32</v>
      </c>
      <c r="B63" s="33" t="str">
        <f t="shared" si="4"/>
        <v>Paper Products</v>
      </c>
      <c r="C63" s="9">
        <v>5</v>
      </c>
    </row>
    <row r="64" spans="1:3" x14ac:dyDescent="0.25">
      <c r="A64" s="9" t="s">
        <v>40</v>
      </c>
      <c r="B64" s="33" t="str">
        <f t="shared" si="4"/>
        <v>Nonmetallic Mineral Products</v>
      </c>
      <c r="C64" s="9">
        <v>4</v>
      </c>
    </row>
    <row r="65" spans="1:3" x14ac:dyDescent="0.25">
      <c r="A65" s="9" t="s">
        <v>55</v>
      </c>
      <c r="B65" s="33" t="str">
        <f t="shared" si="4"/>
        <v>Petroleum and Coal Products</v>
      </c>
      <c r="C65" s="9">
        <v>3</v>
      </c>
    </row>
    <row r="66" spans="1:3" x14ac:dyDescent="0.25">
      <c r="A66" s="9" t="s">
        <v>59</v>
      </c>
      <c r="B66" s="33" t="str">
        <f t="shared" si="4"/>
        <v>Plastics and Rubber Products</v>
      </c>
      <c r="C66" s="9">
        <v>2</v>
      </c>
    </row>
    <row r="67" spans="1:3" x14ac:dyDescent="0.25">
      <c r="A67" s="9" t="s">
        <v>35</v>
      </c>
      <c r="B67" s="33" t="str">
        <f t="shared" si="4"/>
        <v>Transportation Equipment</v>
      </c>
      <c r="C67" s="9">
        <v>1</v>
      </c>
    </row>
    <row r="68" spans="1:3" x14ac:dyDescent="0.25">
      <c r="A68" s="9" t="s">
        <v>337</v>
      </c>
      <c r="B68" s="33" t="str">
        <f t="shared" si="4"/>
        <v>Apparel, Leather and Allied Products</v>
      </c>
      <c r="C68" s="9">
        <v>-4</v>
      </c>
    </row>
    <row r="69" spans="1:3" x14ac:dyDescent="0.25">
      <c r="A69" s="9" t="s">
        <v>29</v>
      </c>
      <c r="B69" s="33" t="str">
        <f t="shared" si="4"/>
        <v>Primary Metals</v>
      </c>
      <c r="C69" s="9">
        <v>-3</v>
      </c>
    </row>
    <row r="70" spans="1:3" x14ac:dyDescent="0.25">
      <c r="A70" s="9" t="s">
        <v>37</v>
      </c>
      <c r="B70" s="33" t="str">
        <f t="shared" si="4"/>
        <v>Fabricated Metal Products</v>
      </c>
      <c r="C70" s="9">
        <v>-2</v>
      </c>
    </row>
    <row r="71" spans="1:3" x14ac:dyDescent="0.25">
      <c r="A71" s="9" t="s">
        <v>11</v>
      </c>
      <c r="B71" s="33" t="str">
        <f t="shared" si="4"/>
        <v>Machinery</v>
      </c>
      <c r="C71" s="9">
        <v>-1</v>
      </c>
    </row>
    <row r="73" spans="1:3" x14ac:dyDescent="0.25">
      <c r="A73" s="180" t="s">
        <v>94</v>
      </c>
      <c r="B73" s="180"/>
      <c r="C73" s="180"/>
    </row>
    <row r="74" spans="1:3" x14ac:dyDescent="0.25">
      <c r="A74" s="9" t="s">
        <v>1</v>
      </c>
      <c r="B74" s="33" t="str">
        <f t="shared" ref="B74:B85" si="5">TRIM(A74)</f>
        <v>Textile Mills</v>
      </c>
      <c r="C74" s="9">
        <v>-10</v>
      </c>
    </row>
    <row r="75" spans="1:3" x14ac:dyDescent="0.25">
      <c r="A75" s="9" t="s">
        <v>58</v>
      </c>
      <c r="B75" s="33" t="str">
        <f t="shared" si="5"/>
        <v>Furniture and Related Products</v>
      </c>
      <c r="C75" s="9">
        <v>-9</v>
      </c>
    </row>
    <row r="76" spans="1:3" x14ac:dyDescent="0.25">
      <c r="A76" s="9" t="s">
        <v>56</v>
      </c>
      <c r="B76" s="33" t="str">
        <f t="shared" si="5"/>
        <v>Computer and Electronic Products</v>
      </c>
      <c r="C76" s="9">
        <v>-8</v>
      </c>
    </row>
    <row r="77" spans="1:3" x14ac:dyDescent="0.25">
      <c r="A77" s="9" t="s">
        <v>28</v>
      </c>
      <c r="B77" s="33" t="str">
        <f t="shared" si="5"/>
        <v>Machinery</v>
      </c>
      <c r="C77" s="9">
        <v>-7</v>
      </c>
    </row>
    <row r="78" spans="1:3" x14ac:dyDescent="0.25">
      <c r="A78" s="9" t="s">
        <v>37</v>
      </c>
      <c r="B78" s="33" t="str">
        <f t="shared" si="5"/>
        <v>Fabricated Metal Products</v>
      </c>
      <c r="C78" s="9">
        <v>-6</v>
      </c>
    </row>
    <row r="79" spans="1:3" x14ac:dyDescent="0.25">
      <c r="A79" s="9" t="s">
        <v>32</v>
      </c>
      <c r="B79" s="33" t="str">
        <f t="shared" si="5"/>
        <v>Paper Products</v>
      </c>
      <c r="C79" s="9">
        <v>-5</v>
      </c>
    </row>
    <row r="80" spans="1:3" x14ac:dyDescent="0.25">
      <c r="A80" s="9" t="s">
        <v>36</v>
      </c>
      <c r="B80" s="33" t="str">
        <f t="shared" si="5"/>
        <v>Chemical Products</v>
      </c>
      <c r="C80" s="9">
        <v>-4</v>
      </c>
    </row>
    <row r="81" spans="1:3" x14ac:dyDescent="0.25">
      <c r="A81" s="9" t="s">
        <v>54</v>
      </c>
      <c r="B81" s="33" t="str">
        <f t="shared" si="5"/>
        <v>Food, Beverage and Tobacco Products</v>
      </c>
      <c r="C81" s="9">
        <v>-3</v>
      </c>
    </row>
    <row r="82" spans="1:3" x14ac:dyDescent="0.25">
      <c r="A82" s="9" t="s">
        <v>33</v>
      </c>
      <c r="B82" s="33" t="str">
        <f t="shared" si="5"/>
        <v>Miscellaneous Manufacturing</v>
      </c>
      <c r="C82" s="9">
        <v>-2</v>
      </c>
    </row>
    <row r="83" spans="1:3" x14ac:dyDescent="0.25">
      <c r="A83" s="9" t="s">
        <v>14</v>
      </c>
      <c r="B83" s="33" t="str">
        <f t="shared" si="5"/>
        <v>Transportation Equipment</v>
      </c>
      <c r="C83" s="9">
        <v>-1</v>
      </c>
    </row>
    <row r="84" spans="1:3" x14ac:dyDescent="0.25">
      <c r="A84" s="9" t="s">
        <v>18</v>
      </c>
      <c r="B84" s="33" t="str">
        <f t="shared" si="5"/>
        <v>Wood Products</v>
      </c>
      <c r="C84" s="9">
        <v>2</v>
      </c>
    </row>
    <row r="85" spans="1:3" x14ac:dyDescent="0.25">
      <c r="A85" s="9" t="s">
        <v>340</v>
      </c>
      <c r="B85" s="33" t="str">
        <f t="shared" si="5"/>
        <v>Electrical Equipment, Appliances and Components</v>
      </c>
      <c r="C85" s="9">
        <v>1</v>
      </c>
    </row>
    <row r="87" spans="1:3" x14ac:dyDescent="0.25">
      <c r="A87" s="180" t="s">
        <v>166</v>
      </c>
      <c r="B87" s="180"/>
      <c r="C87" s="180"/>
    </row>
    <row r="88" spans="1:3" x14ac:dyDescent="0.25">
      <c r="A88" s="9" t="s">
        <v>337</v>
      </c>
      <c r="B88" s="33" t="str">
        <f t="shared" ref="B88:B99" si="6">TRIM(A88)</f>
        <v>Apparel, Leather and Allied Products</v>
      </c>
      <c r="C88" s="9">
        <v>7</v>
      </c>
    </row>
    <row r="89" spans="1:3" x14ac:dyDescent="0.25">
      <c r="A89" s="9" t="s">
        <v>57</v>
      </c>
      <c r="B89" s="33" t="str">
        <f t="shared" si="6"/>
        <v>Electrical Equipment, Appliances and Components</v>
      </c>
      <c r="C89" s="9">
        <v>6</v>
      </c>
    </row>
    <row r="90" spans="1:3" x14ac:dyDescent="0.25">
      <c r="A90" s="9" t="s">
        <v>338</v>
      </c>
      <c r="B90" s="33" t="str">
        <f t="shared" si="6"/>
        <v>Printing and Related Support Activities</v>
      </c>
      <c r="C90" s="9">
        <v>5</v>
      </c>
    </row>
    <row r="91" spans="1:3" x14ac:dyDescent="0.25">
      <c r="A91" s="9" t="s">
        <v>55</v>
      </c>
      <c r="B91" s="33" t="str">
        <f t="shared" si="6"/>
        <v>Petroleum and Coal Products</v>
      </c>
      <c r="C91" s="9">
        <v>4</v>
      </c>
    </row>
    <row r="92" spans="1:3" x14ac:dyDescent="0.25">
      <c r="A92" s="9" t="s">
        <v>59</v>
      </c>
      <c r="B92" s="33" t="str">
        <f t="shared" si="6"/>
        <v>Plastics and Rubber Products</v>
      </c>
      <c r="C92" s="9">
        <v>3</v>
      </c>
    </row>
    <row r="93" spans="1:3" x14ac:dyDescent="0.25">
      <c r="A93" s="9" t="s">
        <v>32</v>
      </c>
      <c r="B93" s="33" t="str">
        <f t="shared" si="6"/>
        <v>Paper Products</v>
      </c>
      <c r="C93" s="9">
        <v>2</v>
      </c>
    </row>
    <row r="94" spans="1:3" x14ac:dyDescent="0.25">
      <c r="A94" s="9" t="s">
        <v>14</v>
      </c>
      <c r="B94" s="33" t="str">
        <f t="shared" si="6"/>
        <v>Transportation Equipment</v>
      </c>
      <c r="C94" s="9">
        <v>1</v>
      </c>
    </row>
    <row r="95" spans="1:3" x14ac:dyDescent="0.25">
      <c r="A95" s="9" t="s">
        <v>341</v>
      </c>
      <c r="B95" s="33" t="str">
        <f t="shared" si="6"/>
        <v>Computer and Electronic Products</v>
      </c>
      <c r="C95" s="9">
        <v>-5</v>
      </c>
    </row>
    <row r="96" spans="1:3" x14ac:dyDescent="0.25">
      <c r="A96" s="9" t="s">
        <v>36</v>
      </c>
      <c r="B96" s="33" t="str">
        <f t="shared" si="6"/>
        <v>Chemical Products</v>
      </c>
      <c r="C96" s="9">
        <v>-4</v>
      </c>
    </row>
    <row r="97" spans="1:3" x14ac:dyDescent="0.25">
      <c r="A97" s="9" t="s">
        <v>33</v>
      </c>
      <c r="B97" s="33" t="str">
        <f t="shared" si="6"/>
        <v>Miscellaneous Manufacturing</v>
      </c>
      <c r="C97" s="9">
        <v>-3</v>
      </c>
    </row>
    <row r="98" spans="1:3" x14ac:dyDescent="0.25">
      <c r="A98" s="9" t="s">
        <v>37</v>
      </c>
      <c r="B98" s="33" t="str">
        <f t="shared" si="6"/>
        <v>Fabricated Metal Products</v>
      </c>
      <c r="C98" s="9">
        <v>-2</v>
      </c>
    </row>
    <row r="99" spans="1:3" x14ac:dyDescent="0.25">
      <c r="A99" s="9" t="s">
        <v>11</v>
      </c>
      <c r="B99" s="33" t="str">
        <f t="shared" si="6"/>
        <v>Machinery</v>
      </c>
      <c r="C99" s="9">
        <v>-1</v>
      </c>
    </row>
  </sheetData>
  <mergeCells count="7">
    <mergeCell ref="A87:C87"/>
    <mergeCell ref="A1:C1"/>
    <mergeCell ref="E1:F1"/>
    <mergeCell ref="A21:C21"/>
    <mergeCell ref="A39:C39"/>
    <mergeCell ref="A54:C54"/>
    <mergeCell ref="A73:C73"/>
  </mergeCells>
  <pageMargins left="0.7" right="0.7" top="0.75" bottom="0.75" header="0.3" footer="0.3"/>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H105"/>
  <sheetViews>
    <sheetView workbookViewId="0">
      <selection sqref="A1:F1"/>
    </sheetView>
  </sheetViews>
  <sheetFormatPr defaultRowHeight="15" x14ac:dyDescent="0.25"/>
  <cols>
    <col min="1" max="2" width="45" bestFit="1" customWidth="1"/>
    <col min="5" max="5" width="44.5703125" bestFit="1" customWidth="1"/>
    <col min="6" max="6" width="169.85546875" bestFit="1" customWidth="1"/>
  </cols>
  <sheetData>
    <row r="1" spans="1:8" x14ac:dyDescent="0.25">
      <c r="A1" s="180" t="s">
        <v>89</v>
      </c>
      <c r="B1" s="180"/>
      <c r="C1" s="180"/>
      <c r="D1" s="35"/>
      <c r="E1" s="180" t="s">
        <v>134</v>
      </c>
      <c r="F1" s="180"/>
    </row>
    <row r="2" spans="1:8" x14ac:dyDescent="0.25">
      <c r="A2" s="9" t="s">
        <v>1</v>
      </c>
      <c r="B2" s="9" t="str">
        <f>TRIM(A2)</f>
        <v>Textile Mills</v>
      </c>
      <c r="C2" s="9">
        <v>13</v>
      </c>
      <c r="D2" s="23"/>
      <c r="E2" s="9" t="s">
        <v>1</v>
      </c>
      <c r="F2" s="9"/>
      <c r="H2" t="s">
        <v>357</v>
      </c>
    </row>
    <row r="3" spans="1:8" x14ac:dyDescent="0.25">
      <c r="A3" s="9" t="s">
        <v>31</v>
      </c>
      <c r="B3" s="9" t="str">
        <f t="shared" ref="B3:B19" si="0">TRIM(A3)</f>
        <v>Electrical Equipment, Appliances &amp; Components</v>
      </c>
      <c r="C3" s="9">
        <v>12</v>
      </c>
      <c r="D3" s="23"/>
      <c r="E3" s="9" t="s">
        <v>2</v>
      </c>
      <c r="F3" s="9"/>
      <c r="H3" t="s">
        <v>358</v>
      </c>
    </row>
    <row r="4" spans="1:8" x14ac:dyDescent="0.25">
      <c r="A4" s="9" t="s">
        <v>33</v>
      </c>
      <c r="B4" s="9" t="str">
        <f t="shared" si="0"/>
        <v>Miscellaneous Manufacturing</v>
      </c>
      <c r="C4" s="9">
        <v>11</v>
      </c>
      <c r="D4" s="23"/>
      <c r="E4" s="9" t="s">
        <v>3</v>
      </c>
      <c r="F4" s="9" t="str">
        <f t="shared" ref="F4:F17" si="1">VLOOKUP("*"&amp;E4,$H$2:$H$12,1,0)</f>
        <v>"Economy is holding steady, and so are prices. Supply availability is generally OK, yet risk remains in chemicals and some longer lead-time packaging." Food, Beverage &amp; Tobacco Products</v>
      </c>
      <c r="H4" t="s">
        <v>359</v>
      </c>
    </row>
    <row r="5" spans="1:8" x14ac:dyDescent="0.25">
      <c r="A5" s="9" t="s">
        <v>41</v>
      </c>
      <c r="B5" s="9" t="str">
        <f t="shared" si="0"/>
        <v>Printing &amp; Related Support Activities</v>
      </c>
      <c r="C5" s="9">
        <v>10</v>
      </c>
      <c r="D5" s="23"/>
      <c r="E5" s="9" t="s">
        <v>4</v>
      </c>
      <c r="F5" s="9" t="str">
        <f t="shared" si="1"/>
        <v>"Orders continue to be strong, especially from the steel industry." Nonmetallic Mineral Products</v>
      </c>
      <c r="H5" t="s">
        <v>360</v>
      </c>
    </row>
    <row r="6" spans="1:8" x14ac:dyDescent="0.25">
      <c r="A6" s="9" t="s">
        <v>36</v>
      </c>
      <c r="B6" s="9" t="str">
        <f t="shared" si="0"/>
        <v>Chemical Products</v>
      </c>
      <c r="C6" s="9">
        <v>9</v>
      </c>
      <c r="D6" s="23"/>
      <c r="E6" s="9" t="s">
        <v>5</v>
      </c>
      <c r="F6" s="9"/>
      <c r="H6" t="s">
        <v>361</v>
      </c>
    </row>
    <row r="7" spans="1:8" x14ac:dyDescent="0.25">
      <c r="A7" s="9" t="s">
        <v>40</v>
      </c>
      <c r="B7" s="9" t="str">
        <f t="shared" si="0"/>
        <v>Nonmetallic Mineral Products</v>
      </c>
      <c r="C7" s="9">
        <v>8</v>
      </c>
      <c r="D7" s="23"/>
      <c r="E7" s="9" t="s">
        <v>6</v>
      </c>
      <c r="F7" s="9"/>
      <c r="H7" t="s">
        <v>362</v>
      </c>
    </row>
    <row r="8" spans="1:8" x14ac:dyDescent="0.25">
      <c r="A8" s="9" t="s">
        <v>27</v>
      </c>
      <c r="B8" s="9" t="str">
        <f t="shared" si="0"/>
        <v>Plastics &amp; Rubber Products</v>
      </c>
      <c r="C8" s="9">
        <v>7</v>
      </c>
      <c r="D8" s="23"/>
      <c r="E8" s="9" t="s">
        <v>7</v>
      </c>
      <c r="F8" s="9"/>
      <c r="H8" t="s">
        <v>363</v>
      </c>
    </row>
    <row r="9" spans="1:8" x14ac:dyDescent="0.25">
      <c r="A9" s="9" t="s">
        <v>28</v>
      </c>
      <c r="B9" s="9" t="str">
        <f t="shared" si="0"/>
        <v>Machinery</v>
      </c>
      <c r="C9" s="9">
        <v>6</v>
      </c>
      <c r="D9" s="23"/>
      <c r="E9" s="9" t="s">
        <v>8</v>
      </c>
      <c r="F9" s="9"/>
      <c r="H9" t="s">
        <v>364</v>
      </c>
    </row>
    <row r="10" spans="1:8" x14ac:dyDescent="0.25">
      <c r="A10" s="9" t="s">
        <v>26</v>
      </c>
      <c r="B10" s="9" t="str">
        <f t="shared" si="0"/>
        <v>Furniture &amp; Related Products</v>
      </c>
      <c r="C10" s="9">
        <v>5</v>
      </c>
      <c r="D10" s="23"/>
      <c r="E10" s="9" t="s">
        <v>9</v>
      </c>
      <c r="F10" s="9"/>
      <c r="H10" t="s">
        <v>365</v>
      </c>
    </row>
    <row r="11" spans="1:8" x14ac:dyDescent="0.25">
      <c r="A11" s="9" t="s">
        <v>30</v>
      </c>
      <c r="B11" s="9" t="str">
        <f t="shared" si="0"/>
        <v>Food, Beverage &amp; Tobacco Products</v>
      </c>
      <c r="C11" s="9">
        <v>4</v>
      </c>
      <c r="D11" s="23"/>
      <c r="E11" s="9" t="s">
        <v>10</v>
      </c>
      <c r="F11" s="9" t="str">
        <f t="shared" si="1"/>
        <v>"January and February were strong months. March softened significantly, eroding some of the [previous months'] gains." Chemical Products</v>
      </c>
      <c r="H11" t="s">
        <v>366</v>
      </c>
    </row>
    <row r="12" spans="1:8" x14ac:dyDescent="0.25">
      <c r="A12" s="9" t="s">
        <v>34</v>
      </c>
      <c r="B12" s="9" t="str">
        <f t="shared" si="0"/>
        <v>Computer &amp; Electronic Products</v>
      </c>
      <c r="C12" s="9">
        <v>3</v>
      </c>
      <c r="D12" s="23"/>
      <c r="E12" s="9" t="s">
        <v>11</v>
      </c>
      <c r="F12" s="9"/>
      <c r="H12" t="s">
        <v>367</v>
      </c>
    </row>
    <row r="13" spans="1:8" x14ac:dyDescent="0.25">
      <c r="A13" s="9" t="s">
        <v>32</v>
      </c>
      <c r="B13" s="9" t="str">
        <f t="shared" si="0"/>
        <v>Paper Products</v>
      </c>
      <c r="C13" s="9">
        <v>2</v>
      </c>
      <c r="D13" s="23"/>
      <c r="E13" s="9" t="s">
        <v>12</v>
      </c>
      <c r="F13" s="9" t="str">
        <f t="shared" si="1"/>
        <v>"Business is steady. We expect business to grow throughout the second quarter, then level in the third and fourth quarter." Fabricated Metal Products</v>
      </c>
    </row>
    <row r="14" spans="1:8" x14ac:dyDescent="0.25">
      <c r="A14" s="9" t="s">
        <v>12</v>
      </c>
      <c r="B14" s="9" t="str">
        <f t="shared" si="0"/>
        <v>Fabricated Metal Products</v>
      </c>
      <c r="C14" s="9">
        <v>1</v>
      </c>
      <c r="D14" s="23"/>
      <c r="E14" s="9" t="s">
        <v>13</v>
      </c>
      <c r="F14" s="9"/>
    </row>
    <row r="15" spans="1:8" x14ac:dyDescent="0.25">
      <c r="A15" s="9" t="s">
        <v>17</v>
      </c>
      <c r="B15" s="9" t="str">
        <f t="shared" si="0"/>
        <v>Apparel, Leather &amp; Allied Products</v>
      </c>
      <c r="C15" s="9">
        <v>-5</v>
      </c>
      <c r="D15" s="23"/>
      <c r="E15" s="9" t="s">
        <v>14</v>
      </c>
      <c r="F15" s="9" t="str">
        <f t="shared" si="1"/>
        <v>"[We are] closely watching the Mexico border situation as well as the tariff situation." Transportation Equipment</v>
      </c>
    </row>
    <row r="16" spans="1:8" x14ac:dyDescent="0.25">
      <c r="A16" s="9" t="s">
        <v>29</v>
      </c>
      <c r="B16" s="9" t="str">
        <f t="shared" si="0"/>
        <v>Primary Metals</v>
      </c>
      <c r="C16" s="9">
        <v>-4</v>
      </c>
      <c r="D16" s="23"/>
      <c r="E16" s="9" t="s">
        <v>15</v>
      </c>
      <c r="F16" s="9" t="str">
        <f t="shared" si="1"/>
        <v>"Business seems to keep humming along." Plastics &amp; Rubber Products</v>
      </c>
    </row>
    <row r="17" spans="1:6" x14ac:dyDescent="0.25">
      <c r="A17" s="9" t="s">
        <v>45</v>
      </c>
      <c r="B17" s="9" t="str">
        <f t="shared" si="0"/>
        <v>Wood Products</v>
      </c>
      <c r="C17" s="9">
        <v>-3</v>
      </c>
      <c r="D17" s="23"/>
      <c r="E17" s="9" t="s">
        <v>16</v>
      </c>
      <c r="F17" s="9" t="str">
        <f t="shared" si="1"/>
        <v>"Order book remains strong; future outlook is beginning to soften a little." Primary Metals</v>
      </c>
    </row>
    <row r="18" spans="1:6" x14ac:dyDescent="0.25">
      <c r="A18" s="9" t="s">
        <v>38</v>
      </c>
      <c r="B18" s="9" t="str">
        <f t="shared" si="0"/>
        <v>Petroleum &amp; Coal Products</v>
      </c>
      <c r="C18" s="9">
        <v>-2</v>
      </c>
      <c r="D18" s="23"/>
      <c r="E18" s="9" t="s">
        <v>17</v>
      </c>
      <c r="F18" s="9"/>
    </row>
    <row r="19" spans="1:6" x14ac:dyDescent="0.25">
      <c r="A19" s="9" t="s">
        <v>14</v>
      </c>
      <c r="B19" s="9" t="str">
        <f t="shared" si="0"/>
        <v>Transportation Equipment</v>
      </c>
      <c r="C19" s="9">
        <v>-1</v>
      </c>
      <c r="D19" s="23"/>
      <c r="E19" s="9" t="s">
        <v>18</v>
      </c>
      <c r="F19" s="9"/>
    </row>
    <row r="21" spans="1:6" x14ac:dyDescent="0.25">
      <c r="A21" s="180" t="s">
        <v>52</v>
      </c>
      <c r="B21" s="180"/>
      <c r="C21" s="180"/>
      <c r="D21" s="35"/>
    </row>
    <row r="22" spans="1:6" x14ac:dyDescent="0.25">
      <c r="A22" s="9" t="s">
        <v>4</v>
      </c>
      <c r="B22" s="9" t="str">
        <f t="shared" ref="B22:B38" si="2">TRIM(A22)</f>
        <v>Nonmetallic Mineral Products</v>
      </c>
      <c r="C22" s="9">
        <v>14</v>
      </c>
      <c r="D22" s="23"/>
    </row>
    <row r="23" spans="1:6" x14ac:dyDescent="0.25">
      <c r="A23" s="9" t="s">
        <v>45</v>
      </c>
      <c r="B23" s="9" t="str">
        <f t="shared" si="2"/>
        <v>Wood Products</v>
      </c>
      <c r="C23" s="9">
        <v>13</v>
      </c>
      <c r="D23" s="23"/>
    </row>
    <row r="24" spans="1:6" x14ac:dyDescent="0.25">
      <c r="A24" s="9" t="s">
        <v>31</v>
      </c>
      <c r="B24" s="9" t="str">
        <f t="shared" si="2"/>
        <v>Electrical Equipment, Appliances &amp; Components</v>
      </c>
      <c r="C24" s="9">
        <v>12</v>
      </c>
      <c r="D24" s="23"/>
    </row>
    <row r="25" spans="1:6" x14ac:dyDescent="0.25">
      <c r="A25" s="9" t="s">
        <v>33</v>
      </c>
      <c r="B25" s="9" t="str">
        <f t="shared" si="2"/>
        <v>Miscellaneous Manufacturing</v>
      </c>
      <c r="C25" s="9">
        <v>11</v>
      </c>
      <c r="D25" s="23"/>
    </row>
    <row r="26" spans="1:6" x14ac:dyDescent="0.25">
      <c r="A26" s="9" t="s">
        <v>41</v>
      </c>
      <c r="B26" s="9" t="str">
        <f t="shared" si="2"/>
        <v>Printing &amp; Related Support Activities</v>
      </c>
      <c r="C26" s="9">
        <v>10</v>
      </c>
      <c r="D26" s="23"/>
    </row>
    <row r="27" spans="1:6" x14ac:dyDescent="0.25">
      <c r="A27" s="9" t="s">
        <v>39</v>
      </c>
      <c r="B27" s="9" t="str">
        <f t="shared" si="2"/>
        <v>Textile Mills</v>
      </c>
      <c r="C27" s="9">
        <v>9</v>
      </c>
      <c r="D27" s="23"/>
    </row>
    <row r="28" spans="1:6" x14ac:dyDescent="0.25">
      <c r="A28" s="9" t="s">
        <v>26</v>
      </c>
      <c r="B28" s="9" t="str">
        <f t="shared" si="2"/>
        <v>Furniture &amp; Related Products</v>
      </c>
      <c r="C28" s="9">
        <v>8</v>
      </c>
      <c r="D28" s="23"/>
    </row>
    <row r="29" spans="1:6" x14ac:dyDescent="0.25">
      <c r="A29" s="9" t="s">
        <v>32</v>
      </c>
      <c r="B29" s="9" t="str">
        <f t="shared" si="2"/>
        <v>Paper Products</v>
      </c>
      <c r="C29" s="9">
        <v>7</v>
      </c>
      <c r="D29" s="23"/>
    </row>
    <row r="30" spans="1:6" x14ac:dyDescent="0.25">
      <c r="A30" s="9" t="s">
        <v>36</v>
      </c>
      <c r="B30" s="9" t="str">
        <f t="shared" si="2"/>
        <v>Chemical Products</v>
      </c>
      <c r="C30" s="9">
        <v>6</v>
      </c>
      <c r="D30" s="23"/>
    </row>
    <row r="31" spans="1:6" x14ac:dyDescent="0.25">
      <c r="A31" s="9" t="s">
        <v>34</v>
      </c>
      <c r="B31" s="9" t="str">
        <f t="shared" si="2"/>
        <v>Computer &amp; Electronic Products</v>
      </c>
      <c r="C31" s="9">
        <v>5</v>
      </c>
      <c r="D31" s="23"/>
    </row>
    <row r="32" spans="1:6" x14ac:dyDescent="0.25">
      <c r="A32" s="9" t="s">
        <v>37</v>
      </c>
      <c r="B32" s="9" t="str">
        <f t="shared" si="2"/>
        <v>Fabricated Metal Products</v>
      </c>
      <c r="C32" s="9">
        <v>4</v>
      </c>
      <c r="D32" s="23"/>
    </row>
    <row r="33" spans="1:4" x14ac:dyDescent="0.25">
      <c r="A33" s="9" t="s">
        <v>28</v>
      </c>
      <c r="B33" s="9" t="str">
        <f t="shared" si="2"/>
        <v>Machinery</v>
      </c>
      <c r="C33" s="9">
        <v>3</v>
      </c>
      <c r="D33" s="23"/>
    </row>
    <row r="34" spans="1:4" x14ac:dyDescent="0.25">
      <c r="A34" s="9" t="s">
        <v>27</v>
      </c>
      <c r="B34" s="9" t="str">
        <f t="shared" si="2"/>
        <v>Plastics &amp; Rubber Products</v>
      </c>
      <c r="C34" s="9">
        <v>2</v>
      </c>
      <c r="D34" s="23"/>
    </row>
    <row r="35" spans="1:4" x14ac:dyDescent="0.25">
      <c r="A35" s="9" t="s">
        <v>3</v>
      </c>
      <c r="B35" s="9" t="str">
        <f t="shared" si="2"/>
        <v>Food, Beverage &amp; Tobacco Products</v>
      </c>
      <c r="C35" s="9">
        <v>1</v>
      </c>
      <c r="D35" s="23"/>
    </row>
    <row r="36" spans="1:4" x14ac:dyDescent="0.25">
      <c r="A36" s="9" t="s">
        <v>16</v>
      </c>
      <c r="B36" s="9" t="str">
        <f t="shared" si="2"/>
        <v>Primary Metals</v>
      </c>
      <c r="C36" s="9">
        <v>-3</v>
      </c>
      <c r="D36" s="23"/>
    </row>
    <row r="37" spans="1:4" x14ac:dyDescent="0.25">
      <c r="A37" s="9" t="s">
        <v>38</v>
      </c>
      <c r="B37" s="9" t="str">
        <f t="shared" si="2"/>
        <v>Petroleum &amp; Coal Products</v>
      </c>
      <c r="C37" s="9">
        <v>-2</v>
      </c>
      <c r="D37" s="23"/>
    </row>
    <row r="38" spans="1:4" x14ac:dyDescent="0.25">
      <c r="A38" s="9" t="s">
        <v>14</v>
      </c>
      <c r="B38" s="9" t="str">
        <f t="shared" si="2"/>
        <v>Transportation Equipment</v>
      </c>
      <c r="C38" s="9">
        <v>-1</v>
      </c>
      <c r="D38" s="23"/>
    </row>
    <row r="40" spans="1:4" x14ac:dyDescent="0.25">
      <c r="A40" s="180" t="s">
        <v>91</v>
      </c>
      <c r="B40" s="180"/>
      <c r="C40" s="180"/>
    </row>
    <row r="41" spans="1:4" x14ac:dyDescent="0.25">
      <c r="A41" s="9" t="s">
        <v>13</v>
      </c>
      <c r="B41" s="9" t="str">
        <f t="shared" ref="B41:B56" si="3">TRIM(A41)</f>
        <v>Electrical Equipment, Appliances &amp; Components</v>
      </c>
      <c r="C41" s="9">
        <v>13</v>
      </c>
    </row>
    <row r="42" spans="1:4" x14ac:dyDescent="0.25">
      <c r="A42" s="9" t="s">
        <v>40</v>
      </c>
      <c r="B42" s="9" t="str">
        <f t="shared" si="3"/>
        <v>Nonmetallic Mineral Products</v>
      </c>
      <c r="C42" s="9">
        <v>12</v>
      </c>
    </row>
    <row r="43" spans="1:4" x14ac:dyDescent="0.25">
      <c r="A43" s="9" t="s">
        <v>41</v>
      </c>
      <c r="B43" s="9" t="str">
        <f t="shared" si="3"/>
        <v>Printing &amp; Related Support Activities</v>
      </c>
      <c r="C43" s="9">
        <v>11</v>
      </c>
    </row>
    <row r="44" spans="1:4" x14ac:dyDescent="0.25">
      <c r="A44" s="9" t="s">
        <v>39</v>
      </c>
      <c r="B44" s="9" t="str">
        <f t="shared" si="3"/>
        <v>Textile Mills</v>
      </c>
      <c r="C44" s="9">
        <v>10</v>
      </c>
    </row>
    <row r="45" spans="1:4" x14ac:dyDescent="0.25">
      <c r="A45" s="9" t="s">
        <v>37</v>
      </c>
      <c r="B45" s="9" t="str">
        <f t="shared" si="3"/>
        <v>Fabricated Metal Products</v>
      </c>
      <c r="C45" s="9">
        <v>9</v>
      </c>
    </row>
    <row r="46" spans="1:4" x14ac:dyDescent="0.25">
      <c r="A46" s="9" t="s">
        <v>26</v>
      </c>
      <c r="B46" s="9" t="str">
        <f t="shared" si="3"/>
        <v>Furniture &amp; Related Products</v>
      </c>
      <c r="C46" s="9">
        <v>8</v>
      </c>
    </row>
    <row r="47" spans="1:4" x14ac:dyDescent="0.25">
      <c r="A47" s="9" t="s">
        <v>36</v>
      </c>
      <c r="B47" s="9" t="str">
        <f t="shared" si="3"/>
        <v>Chemical Products</v>
      </c>
      <c r="C47" s="9">
        <v>7</v>
      </c>
    </row>
    <row r="48" spans="1:4" x14ac:dyDescent="0.25">
      <c r="A48" s="9" t="s">
        <v>28</v>
      </c>
      <c r="B48" s="9" t="str">
        <f t="shared" si="3"/>
        <v>Machinery</v>
      </c>
      <c r="C48" s="9">
        <v>6</v>
      </c>
    </row>
    <row r="49" spans="1:3" x14ac:dyDescent="0.25">
      <c r="A49" s="9" t="s">
        <v>32</v>
      </c>
      <c r="B49" s="9" t="str">
        <f t="shared" si="3"/>
        <v>Paper Products</v>
      </c>
      <c r="C49" s="9">
        <v>5</v>
      </c>
    </row>
    <row r="50" spans="1:3" x14ac:dyDescent="0.25">
      <c r="A50" s="9" t="s">
        <v>30</v>
      </c>
      <c r="B50" s="9" t="str">
        <f t="shared" si="3"/>
        <v>Food, Beverage &amp; Tobacco Products</v>
      </c>
      <c r="C50" s="9">
        <v>4</v>
      </c>
    </row>
    <row r="51" spans="1:3" x14ac:dyDescent="0.25">
      <c r="A51" s="9" t="s">
        <v>33</v>
      </c>
      <c r="B51" s="9" t="str">
        <f t="shared" si="3"/>
        <v>Miscellaneous Manufacturing</v>
      </c>
      <c r="C51" s="9">
        <v>3</v>
      </c>
    </row>
    <row r="52" spans="1:3" x14ac:dyDescent="0.25">
      <c r="A52" s="9" t="s">
        <v>34</v>
      </c>
      <c r="B52" s="9" t="str">
        <f t="shared" si="3"/>
        <v>Computer &amp; Electronic Products</v>
      </c>
      <c r="C52" s="9">
        <v>2</v>
      </c>
    </row>
    <row r="53" spans="1:3" x14ac:dyDescent="0.25">
      <c r="A53" s="9" t="s">
        <v>15</v>
      </c>
      <c r="B53" s="9" t="str">
        <f t="shared" si="3"/>
        <v>Plastics &amp; Rubber Products</v>
      </c>
      <c r="C53" s="9">
        <v>1</v>
      </c>
    </row>
    <row r="54" spans="1:3" x14ac:dyDescent="0.25">
      <c r="A54" s="9" t="s">
        <v>17</v>
      </c>
      <c r="B54" s="9" t="str">
        <f t="shared" si="3"/>
        <v>Apparel, Leather &amp; Allied Products</v>
      </c>
      <c r="C54" s="9">
        <v>-3</v>
      </c>
    </row>
    <row r="55" spans="1:3" x14ac:dyDescent="0.25">
      <c r="A55" s="9" t="s">
        <v>29</v>
      </c>
      <c r="B55" s="9" t="str">
        <f t="shared" si="3"/>
        <v>Primary Metals</v>
      </c>
      <c r="C55" s="9">
        <v>-2</v>
      </c>
    </row>
    <row r="56" spans="1:3" x14ac:dyDescent="0.25">
      <c r="A56" s="9" t="s">
        <v>14</v>
      </c>
      <c r="B56" s="9" t="str">
        <f t="shared" si="3"/>
        <v>Transportation Equipment</v>
      </c>
      <c r="C56" s="9">
        <v>-1</v>
      </c>
    </row>
    <row r="58" spans="1:3" x14ac:dyDescent="0.25">
      <c r="A58" s="180" t="s">
        <v>92</v>
      </c>
      <c r="B58" s="180"/>
      <c r="C58" s="180"/>
    </row>
    <row r="59" spans="1:3" x14ac:dyDescent="0.25">
      <c r="A59" s="9" t="s">
        <v>6</v>
      </c>
      <c r="B59" s="9" t="str">
        <f t="shared" ref="B59:B72" si="4">TRIM(A59)</f>
        <v>Furniture &amp; Related Products</v>
      </c>
      <c r="C59" s="9">
        <v>9</v>
      </c>
    </row>
    <row r="60" spans="1:3" x14ac:dyDescent="0.25">
      <c r="A60" s="9" t="s">
        <v>33</v>
      </c>
      <c r="B60" s="9" t="str">
        <f t="shared" si="4"/>
        <v>Miscellaneous Manufacturing</v>
      </c>
      <c r="C60" s="9">
        <v>8</v>
      </c>
    </row>
    <row r="61" spans="1:3" x14ac:dyDescent="0.25">
      <c r="A61" s="9" t="s">
        <v>34</v>
      </c>
      <c r="B61" s="9" t="str">
        <f t="shared" si="4"/>
        <v>Computer &amp; Electronic Products</v>
      </c>
      <c r="C61" s="9">
        <v>7</v>
      </c>
    </row>
    <row r="62" spans="1:3" x14ac:dyDescent="0.25">
      <c r="A62" s="9" t="s">
        <v>30</v>
      </c>
      <c r="B62" s="9" t="str">
        <f t="shared" si="4"/>
        <v>Food, Beverage &amp; Tobacco Products</v>
      </c>
      <c r="C62" s="9">
        <v>6</v>
      </c>
    </row>
    <row r="63" spans="1:3" x14ac:dyDescent="0.25">
      <c r="A63" s="9" t="s">
        <v>32</v>
      </c>
      <c r="B63" s="9" t="str">
        <f t="shared" si="4"/>
        <v>Paper Products</v>
      </c>
      <c r="C63" s="9">
        <v>5</v>
      </c>
    </row>
    <row r="64" spans="1:3" x14ac:dyDescent="0.25">
      <c r="A64" s="9" t="s">
        <v>28</v>
      </c>
      <c r="B64" s="9" t="str">
        <f t="shared" si="4"/>
        <v>Machinery</v>
      </c>
      <c r="C64" s="9">
        <v>4</v>
      </c>
    </row>
    <row r="65" spans="1:3" x14ac:dyDescent="0.25">
      <c r="A65" s="9" t="s">
        <v>36</v>
      </c>
      <c r="B65" s="9" t="str">
        <f t="shared" si="4"/>
        <v>Chemical Products</v>
      </c>
      <c r="C65" s="9">
        <v>3</v>
      </c>
    </row>
    <row r="66" spans="1:3" x14ac:dyDescent="0.25">
      <c r="A66" s="9" t="s">
        <v>27</v>
      </c>
      <c r="B66" s="9" t="str">
        <f t="shared" si="4"/>
        <v>Plastics &amp; Rubber Products</v>
      </c>
      <c r="C66" s="9">
        <v>2</v>
      </c>
    </row>
    <row r="67" spans="1:3" x14ac:dyDescent="0.25">
      <c r="A67" s="9" t="s">
        <v>12</v>
      </c>
      <c r="B67" s="9" t="str">
        <f t="shared" si="4"/>
        <v>Fabricated Metal Products</v>
      </c>
      <c r="C67" s="9">
        <v>1</v>
      </c>
    </row>
    <row r="68" spans="1:3" x14ac:dyDescent="0.25">
      <c r="A68" s="9" t="s">
        <v>18</v>
      </c>
      <c r="B68" s="9" t="str">
        <f t="shared" si="4"/>
        <v>Wood Products</v>
      </c>
      <c r="C68" s="9">
        <v>-5</v>
      </c>
    </row>
    <row r="69" spans="1:3" x14ac:dyDescent="0.25">
      <c r="A69" s="9" t="s">
        <v>49</v>
      </c>
      <c r="B69" s="9" t="str">
        <f t="shared" si="4"/>
        <v>Apparel, Leather &amp; Allied Products</v>
      </c>
      <c r="C69" s="9">
        <v>-4</v>
      </c>
    </row>
    <row r="70" spans="1:3" x14ac:dyDescent="0.25">
      <c r="A70" s="9" t="s">
        <v>29</v>
      </c>
      <c r="B70" s="9" t="str">
        <f t="shared" si="4"/>
        <v>Primary Metals</v>
      </c>
      <c r="C70" s="9">
        <v>-3</v>
      </c>
    </row>
    <row r="71" spans="1:3" x14ac:dyDescent="0.25">
      <c r="A71" s="9" t="s">
        <v>38</v>
      </c>
      <c r="B71" s="9" t="str">
        <f t="shared" si="4"/>
        <v>Petroleum &amp; Coal Products</v>
      </c>
      <c r="C71" s="9">
        <v>-2</v>
      </c>
    </row>
    <row r="72" spans="1:3" x14ac:dyDescent="0.25">
      <c r="A72" s="9" t="s">
        <v>14</v>
      </c>
      <c r="B72" s="9" t="str">
        <f t="shared" si="4"/>
        <v>Transportation Equipment</v>
      </c>
      <c r="C72" s="9">
        <v>-1</v>
      </c>
    </row>
    <row r="74" spans="1:3" x14ac:dyDescent="0.25">
      <c r="A74" s="180" t="s">
        <v>94</v>
      </c>
      <c r="B74" s="180"/>
      <c r="C74" s="180"/>
    </row>
    <row r="75" spans="1:3" x14ac:dyDescent="0.25">
      <c r="A75" s="9" t="s">
        <v>1</v>
      </c>
      <c r="B75" s="9" t="str">
        <f t="shared" ref="B75:B89" si="5">TRIM(A75)</f>
        <v>Textile Mills</v>
      </c>
      <c r="C75" s="9">
        <v>-10</v>
      </c>
    </row>
    <row r="76" spans="1:3" x14ac:dyDescent="0.25">
      <c r="A76" s="9" t="s">
        <v>34</v>
      </c>
      <c r="B76" s="9" t="str">
        <f t="shared" si="5"/>
        <v>Computer &amp; Electronic Products</v>
      </c>
      <c r="C76" s="9">
        <v>-9</v>
      </c>
    </row>
    <row r="77" spans="1:3" x14ac:dyDescent="0.25">
      <c r="A77" s="9" t="s">
        <v>27</v>
      </c>
      <c r="B77" s="9" t="str">
        <f t="shared" si="5"/>
        <v>Plastics &amp; Rubber Products</v>
      </c>
      <c r="C77" s="9">
        <v>-8</v>
      </c>
    </row>
    <row r="78" spans="1:3" x14ac:dyDescent="0.25">
      <c r="A78" s="9" t="s">
        <v>31</v>
      </c>
      <c r="B78" s="9" t="str">
        <f t="shared" si="5"/>
        <v>Electrical Equipment, Appliances &amp; Components</v>
      </c>
      <c r="C78" s="9">
        <v>-7</v>
      </c>
    </row>
    <row r="79" spans="1:3" x14ac:dyDescent="0.25">
      <c r="A79" s="9" t="s">
        <v>28</v>
      </c>
      <c r="B79" s="9" t="str">
        <f t="shared" si="5"/>
        <v>Machinery</v>
      </c>
      <c r="C79" s="9">
        <v>-6</v>
      </c>
    </row>
    <row r="80" spans="1:3" x14ac:dyDescent="0.25">
      <c r="A80" s="9" t="s">
        <v>30</v>
      </c>
      <c r="B80" s="9" t="str">
        <f t="shared" si="5"/>
        <v>Food, Beverage &amp; Tobacco Products</v>
      </c>
      <c r="C80" s="9">
        <v>-5</v>
      </c>
    </row>
    <row r="81" spans="1:3" x14ac:dyDescent="0.25">
      <c r="A81" s="9" t="s">
        <v>33</v>
      </c>
      <c r="B81" s="9" t="str">
        <f t="shared" si="5"/>
        <v>Miscellaneous Manufacturing</v>
      </c>
      <c r="C81" s="9">
        <v>-4</v>
      </c>
    </row>
    <row r="82" spans="1:3" x14ac:dyDescent="0.25">
      <c r="A82" s="9" t="s">
        <v>35</v>
      </c>
      <c r="B82" s="9" t="str">
        <f t="shared" si="5"/>
        <v>Transportation Equipment</v>
      </c>
      <c r="C82" s="9">
        <v>-3</v>
      </c>
    </row>
    <row r="83" spans="1:3" x14ac:dyDescent="0.25">
      <c r="A83" s="9" t="s">
        <v>36</v>
      </c>
      <c r="B83" s="9" t="str">
        <f t="shared" si="5"/>
        <v>Chemical Products</v>
      </c>
      <c r="C83" s="9">
        <v>-2</v>
      </c>
    </row>
    <row r="84" spans="1:3" x14ac:dyDescent="0.25">
      <c r="A84" s="9" t="s">
        <v>12</v>
      </c>
      <c r="B84" s="9" t="str">
        <f t="shared" si="5"/>
        <v>Fabricated Metal Products</v>
      </c>
      <c r="C84" s="9">
        <v>-1</v>
      </c>
    </row>
    <row r="85" spans="1:3" x14ac:dyDescent="0.25">
      <c r="A85" s="9" t="s">
        <v>18</v>
      </c>
      <c r="B85" s="9" t="str">
        <f t="shared" si="5"/>
        <v>Wood Products</v>
      </c>
      <c r="C85" s="9">
        <v>5</v>
      </c>
    </row>
    <row r="86" spans="1:3" x14ac:dyDescent="0.25">
      <c r="A86" s="9" t="s">
        <v>26</v>
      </c>
      <c r="B86" s="9" t="str">
        <f t="shared" si="5"/>
        <v>Furniture &amp; Related Products</v>
      </c>
      <c r="C86" s="9">
        <v>4</v>
      </c>
    </row>
    <row r="87" spans="1:3" x14ac:dyDescent="0.25">
      <c r="A87" s="9" t="s">
        <v>38</v>
      </c>
      <c r="B87" s="9" t="str">
        <f t="shared" si="5"/>
        <v>Petroleum &amp; Coal Products</v>
      </c>
      <c r="C87" s="9">
        <v>3</v>
      </c>
    </row>
    <row r="88" spans="1:3" x14ac:dyDescent="0.25">
      <c r="A88" s="9" t="s">
        <v>32</v>
      </c>
      <c r="B88" s="9" t="str">
        <f t="shared" si="5"/>
        <v>Paper Products</v>
      </c>
      <c r="C88" s="9">
        <v>2</v>
      </c>
    </row>
    <row r="89" spans="1:3" x14ac:dyDescent="0.25">
      <c r="A89" s="9" t="s">
        <v>16</v>
      </c>
      <c r="B89" s="9" t="str">
        <f t="shared" si="5"/>
        <v>Primary Metals</v>
      </c>
      <c r="C89" s="9">
        <v>1</v>
      </c>
    </row>
    <row r="91" spans="1:3" x14ac:dyDescent="0.25">
      <c r="A91" s="180" t="s">
        <v>166</v>
      </c>
      <c r="B91" s="180"/>
      <c r="C91" s="180"/>
    </row>
    <row r="92" spans="1:3" x14ac:dyDescent="0.25">
      <c r="A92" s="9" t="s">
        <v>9</v>
      </c>
      <c r="B92" s="9" t="str">
        <f t="shared" ref="B92:B105" si="6">TRIM(A92)</f>
        <v>Petroleum &amp; Coal Products</v>
      </c>
      <c r="C92" s="9">
        <v>10</v>
      </c>
    </row>
    <row r="93" spans="1:3" x14ac:dyDescent="0.25">
      <c r="A93" s="9" t="s">
        <v>41</v>
      </c>
      <c r="B93" s="9" t="str">
        <f t="shared" si="6"/>
        <v>Printing &amp; Related Support Activities</v>
      </c>
      <c r="C93" s="9">
        <v>9</v>
      </c>
    </row>
    <row r="94" spans="1:3" x14ac:dyDescent="0.25">
      <c r="A94" s="9" t="s">
        <v>39</v>
      </c>
      <c r="B94" s="9" t="str">
        <f t="shared" si="6"/>
        <v>Textile Mills</v>
      </c>
      <c r="C94" s="9">
        <v>8</v>
      </c>
    </row>
    <row r="95" spans="1:3" x14ac:dyDescent="0.25">
      <c r="A95" s="9" t="s">
        <v>27</v>
      </c>
      <c r="B95" s="9" t="str">
        <f t="shared" si="6"/>
        <v>Plastics &amp; Rubber Products</v>
      </c>
      <c r="C95" s="9">
        <v>7</v>
      </c>
    </row>
    <row r="96" spans="1:3" x14ac:dyDescent="0.25">
      <c r="A96" s="9" t="s">
        <v>32</v>
      </c>
      <c r="B96" s="9" t="str">
        <f t="shared" si="6"/>
        <v>Paper Products</v>
      </c>
      <c r="C96" s="9">
        <v>6</v>
      </c>
    </row>
    <row r="97" spans="1:3" x14ac:dyDescent="0.25">
      <c r="A97" s="9" t="s">
        <v>36</v>
      </c>
      <c r="B97" s="9" t="str">
        <f t="shared" si="6"/>
        <v>Chemical Products</v>
      </c>
      <c r="C97" s="9">
        <v>5</v>
      </c>
    </row>
    <row r="98" spans="1:3" x14ac:dyDescent="0.25">
      <c r="A98" s="9" t="s">
        <v>28</v>
      </c>
      <c r="B98" s="9" t="str">
        <f t="shared" si="6"/>
        <v>Machinery</v>
      </c>
      <c r="C98" s="9">
        <v>4</v>
      </c>
    </row>
    <row r="99" spans="1:3" x14ac:dyDescent="0.25">
      <c r="A99" s="9" t="s">
        <v>33</v>
      </c>
      <c r="B99" s="9" t="str">
        <f t="shared" si="6"/>
        <v>Miscellaneous Manufacturing</v>
      </c>
      <c r="C99" s="9">
        <v>3</v>
      </c>
    </row>
    <row r="100" spans="1:3" x14ac:dyDescent="0.25">
      <c r="A100" s="9" t="s">
        <v>31</v>
      </c>
      <c r="B100" s="9" t="str">
        <f t="shared" si="6"/>
        <v>Electrical Equipment, Appliances &amp; Components</v>
      </c>
      <c r="C100" s="9">
        <v>2</v>
      </c>
    </row>
    <row r="101" spans="1:3" x14ac:dyDescent="0.25">
      <c r="A101" s="9" t="s">
        <v>3</v>
      </c>
      <c r="B101" s="9" t="str">
        <f t="shared" si="6"/>
        <v>Food, Beverage &amp; Tobacco Products</v>
      </c>
      <c r="C101" s="9">
        <v>1</v>
      </c>
    </row>
    <row r="102" spans="1:3" x14ac:dyDescent="0.25">
      <c r="A102" s="9" t="s">
        <v>17</v>
      </c>
      <c r="B102" s="9" t="str">
        <f t="shared" si="6"/>
        <v>Apparel, Leather &amp; Allied Products</v>
      </c>
      <c r="C102" s="9">
        <v>-4</v>
      </c>
    </row>
    <row r="103" spans="1:3" x14ac:dyDescent="0.25">
      <c r="A103" s="9" t="s">
        <v>40</v>
      </c>
      <c r="B103" s="9" t="str">
        <f t="shared" si="6"/>
        <v>Nonmetallic Mineral Products</v>
      </c>
      <c r="C103" s="9">
        <v>-3</v>
      </c>
    </row>
    <row r="104" spans="1:3" x14ac:dyDescent="0.25">
      <c r="A104" s="9" t="s">
        <v>34</v>
      </c>
      <c r="B104" s="9" t="str">
        <f t="shared" si="6"/>
        <v>Computer &amp; Electronic Products</v>
      </c>
      <c r="C104" s="9">
        <v>-2</v>
      </c>
    </row>
    <row r="105" spans="1:3" x14ac:dyDescent="0.25">
      <c r="A105" s="9" t="s">
        <v>12</v>
      </c>
      <c r="B105" s="9" t="str">
        <f t="shared" si="6"/>
        <v>Fabricated Metal Products</v>
      </c>
      <c r="C105" s="9">
        <v>-1</v>
      </c>
    </row>
  </sheetData>
  <mergeCells count="7">
    <mergeCell ref="A74:C74"/>
    <mergeCell ref="A91:C91"/>
    <mergeCell ref="A1:C1"/>
    <mergeCell ref="E1:F1"/>
    <mergeCell ref="A21:C21"/>
    <mergeCell ref="A40:C40"/>
    <mergeCell ref="A58:C58"/>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F94"/>
  <sheetViews>
    <sheetView workbookViewId="0">
      <selection sqref="A1:F1"/>
    </sheetView>
  </sheetViews>
  <sheetFormatPr defaultRowHeight="15" x14ac:dyDescent="0.25"/>
  <cols>
    <col min="1" max="1" width="45" bestFit="1" customWidth="1"/>
    <col min="2" max="2" width="44.5703125" bestFit="1" customWidth="1"/>
  </cols>
  <sheetData>
    <row r="1" spans="1:6" x14ac:dyDescent="0.25">
      <c r="A1" s="180" t="s">
        <v>89</v>
      </c>
      <c r="B1" s="180"/>
      <c r="C1" s="180"/>
      <c r="D1" s="35"/>
      <c r="E1" s="180" t="s">
        <v>134</v>
      </c>
      <c r="F1" s="180"/>
    </row>
    <row r="2" spans="1:6" x14ac:dyDescent="0.25">
      <c r="A2" s="9" t="s">
        <v>8</v>
      </c>
      <c r="B2" s="9" t="str">
        <f>TRIM(A2)</f>
        <v>Printing &amp; Related Support Activities</v>
      </c>
      <c r="C2" s="9">
        <v>11</v>
      </c>
      <c r="E2" t="s">
        <v>368</v>
      </c>
    </row>
    <row r="3" spans="1:6" x14ac:dyDescent="0.25">
      <c r="A3" s="9" t="s">
        <v>26</v>
      </c>
      <c r="B3" s="9" t="str">
        <f t="shared" ref="B3:B18" si="0">TRIM(A3)</f>
        <v>Furniture &amp; Related Products</v>
      </c>
      <c r="C3" s="9">
        <v>10</v>
      </c>
      <c r="E3" t="s">
        <v>369</v>
      </c>
    </row>
    <row r="4" spans="1:6" x14ac:dyDescent="0.25">
      <c r="A4" s="9" t="s">
        <v>27</v>
      </c>
      <c r="B4" s="9" t="str">
        <f t="shared" si="0"/>
        <v>Plastics &amp; Rubber Products</v>
      </c>
      <c r="C4" s="9">
        <v>9</v>
      </c>
      <c r="E4" t="s">
        <v>370</v>
      </c>
    </row>
    <row r="5" spans="1:6" x14ac:dyDescent="0.25">
      <c r="A5" s="9" t="s">
        <v>39</v>
      </c>
      <c r="B5" s="9" t="str">
        <f t="shared" si="0"/>
        <v>Textile Mills</v>
      </c>
      <c r="C5" s="9">
        <v>8</v>
      </c>
      <c r="E5" t="s">
        <v>371</v>
      </c>
    </row>
    <row r="6" spans="1:6" x14ac:dyDescent="0.25">
      <c r="A6" s="9" t="s">
        <v>33</v>
      </c>
      <c r="B6" s="9" t="str">
        <f t="shared" si="0"/>
        <v>Miscellaneous Manufacturing</v>
      </c>
      <c r="C6" s="9">
        <v>7</v>
      </c>
      <c r="E6" t="s">
        <v>372</v>
      </c>
    </row>
    <row r="7" spans="1:6" x14ac:dyDescent="0.25">
      <c r="A7" s="9" t="s">
        <v>31</v>
      </c>
      <c r="B7" s="9" t="str">
        <f t="shared" si="0"/>
        <v>Electrical Equipment, Appliances &amp; Components</v>
      </c>
      <c r="C7" s="9">
        <v>6</v>
      </c>
      <c r="E7" t="s">
        <v>373</v>
      </c>
    </row>
    <row r="8" spans="1:6" x14ac:dyDescent="0.25">
      <c r="A8" s="9" t="s">
        <v>34</v>
      </c>
      <c r="B8" s="9" t="str">
        <f t="shared" si="0"/>
        <v>Computer &amp; Electronic Products</v>
      </c>
      <c r="C8" s="9">
        <v>5</v>
      </c>
      <c r="E8" t="s">
        <v>374</v>
      </c>
    </row>
    <row r="9" spans="1:6" x14ac:dyDescent="0.25">
      <c r="A9" s="9" t="s">
        <v>36</v>
      </c>
      <c r="B9" s="9" t="str">
        <f t="shared" si="0"/>
        <v>Chemical Products</v>
      </c>
      <c r="C9" s="9">
        <v>4</v>
      </c>
      <c r="E9" t="s">
        <v>375</v>
      </c>
    </row>
    <row r="10" spans="1:6" x14ac:dyDescent="0.25">
      <c r="A10" s="9" t="s">
        <v>30</v>
      </c>
      <c r="B10" s="9" t="str">
        <f t="shared" si="0"/>
        <v>Food, Beverage &amp; Tobacco Products</v>
      </c>
      <c r="C10" s="9">
        <v>3</v>
      </c>
      <c r="E10" t="s">
        <v>376</v>
      </c>
    </row>
    <row r="11" spans="1:6" x14ac:dyDescent="0.25">
      <c r="A11" s="9" t="s">
        <v>4</v>
      </c>
      <c r="B11" s="9" t="str">
        <f t="shared" si="0"/>
        <v>Nonmetallic Mineral Products</v>
      </c>
      <c r="C11" s="9">
        <v>2</v>
      </c>
      <c r="E11" t="s">
        <v>377</v>
      </c>
    </row>
    <row r="12" spans="1:6" x14ac:dyDescent="0.25">
      <c r="A12" s="9" t="s">
        <v>11</v>
      </c>
      <c r="B12" s="9" t="str">
        <f>TRIM(A12)</f>
        <v>Machinery</v>
      </c>
      <c r="C12" s="9">
        <v>1</v>
      </c>
    </row>
    <row r="13" spans="1:6" x14ac:dyDescent="0.25">
      <c r="A13" s="9" t="s">
        <v>49</v>
      </c>
      <c r="B13" s="9" t="str">
        <f t="shared" si="0"/>
        <v>Apparel, Leather &amp; Allied Products</v>
      </c>
      <c r="C13" s="9">
        <v>-6</v>
      </c>
    </row>
    <row r="14" spans="1:6" x14ac:dyDescent="0.25">
      <c r="A14" s="9" t="s">
        <v>29</v>
      </c>
      <c r="B14" s="9" t="str">
        <f t="shared" si="0"/>
        <v>Primary Metals</v>
      </c>
      <c r="C14" s="9">
        <v>-5</v>
      </c>
    </row>
    <row r="15" spans="1:6" x14ac:dyDescent="0.25">
      <c r="A15" s="9" t="s">
        <v>38</v>
      </c>
      <c r="B15" s="9" t="str">
        <f t="shared" si="0"/>
        <v>Petroleum &amp; Coal Products</v>
      </c>
      <c r="C15" s="9">
        <v>-4</v>
      </c>
    </row>
    <row r="16" spans="1:6" x14ac:dyDescent="0.25">
      <c r="A16" s="9" t="s">
        <v>45</v>
      </c>
      <c r="B16" s="9" t="str">
        <f t="shared" si="0"/>
        <v>Wood Products</v>
      </c>
      <c r="C16" s="9">
        <v>-3</v>
      </c>
    </row>
    <row r="17" spans="1:3" x14ac:dyDescent="0.25">
      <c r="A17" s="9" t="s">
        <v>32</v>
      </c>
      <c r="B17" s="9" t="str">
        <f t="shared" si="0"/>
        <v>Paper Products</v>
      </c>
      <c r="C17" s="9">
        <v>-2</v>
      </c>
    </row>
    <row r="18" spans="1:3" x14ac:dyDescent="0.25">
      <c r="A18" s="9" t="s">
        <v>37</v>
      </c>
      <c r="B18" s="9" t="str">
        <f t="shared" si="0"/>
        <v>Fabricated Metal Products</v>
      </c>
      <c r="C18" s="9">
        <v>-1</v>
      </c>
    </row>
    <row r="20" spans="1:3" x14ac:dyDescent="0.25">
      <c r="A20" s="180" t="s">
        <v>52</v>
      </c>
      <c r="B20" s="180"/>
      <c r="C20" s="180"/>
    </row>
    <row r="21" spans="1:3" x14ac:dyDescent="0.25">
      <c r="A21" s="9" t="s">
        <v>6</v>
      </c>
      <c r="B21" s="9" t="str">
        <f t="shared" ref="B21:B36" si="1">TRIM(A21)</f>
        <v>Furniture &amp; Related Products</v>
      </c>
      <c r="C21" s="9">
        <v>12</v>
      </c>
    </row>
    <row r="22" spans="1:3" x14ac:dyDescent="0.25">
      <c r="A22" s="9" t="s">
        <v>41</v>
      </c>
      <c r="B22" s="9" t="str">
        <f t="shared" si="1"/>
        <v>Printing &amp; Related Support Activities</v>
      </c>
      <c r="C22" s="9">
        <v>11</v>
      </c>
    </row>
    <row r="23" spans="1:3" x14ac:dyDescent="0.25">
      <c r="A23" s="9" t="s">
        <v>27</v>
      </c>
      <c r="B23" s="9" t="str">
        <f t="shared" si="1"/>
        <v>Plastics &amp; Rubber Products</v>
      </c>
      <c r="C23" s="9">
        <v>10</v>
      </c>
    </row>
    <row r="24" spans="1:3" x14ac:dyDescent="0.25">
      <c r="A24" s="9" t="s">
        <v>34</v>
      </c>
      <c r="B24" s="9" t="str">
        <f t="shared" si="1"/>
        <v>Computer &amp; Electronic Products</v>
      </c>
      <c r="C24" s="9">
        <v>9</v>
      </c>
    </row>
    <row r="25" spans="1:3" x14ac:dyDescent="0.25">
      <c r="A25" s="9" t="s">
        <v>39</v>
      </c>
      <c r="B25" s="9" t="str">
        <f t="shared" si="1"/>
        <v>Textile Mills</v>
      </c>
      <c r="C25" s="9">
        <v>8</v>
      </c>
    </row>
    <row r="26" spans="1:3" x14ac:dyDescent="0.25">
      <c r="A26" s="9" t="s">
        <v>31</v>
      </c>
      <c r="B26" s="9" t="str">
        <f t="shared" si="1"/>
        <v>Electrical Equipment, Appliances &amp; Components</v>
      </c>
      <c r="C26" s="9">
        <v>7</v>
      </c>
    </row>
    <row r="27" spans="1:3" x14ac:dyDescent="0.25">
      <c r="A27" s="9" t="s">
        <v>33</v>
      </c>
      <c r="B27" s="9" t="str">
        <f t="shared" si="1"/>
        <v>Miscellaneous Manufacturing</v>
      </c>
      <c r="C27" s="9">
        <v>6</v>
      </c>
    </row>
    <row r="28" spans="1:3" x14ac:dyDescent="0.25">
      <c r="A28" s="9" t="s">
        <v>40</v>
      </c>
      <c r="B28" s="9" t="str">
        <f t="shared" si="1"/>
        <v>Nonmetallic Mineral Products</v>
      </c>
      <c r="C28" s="9">
        <v>5</v>
      </c>
    </row>
    <row r="29" spans="1:3" x14ac:dyDescent="0.25">
      <c r="A29" s="9" t="s">
        <v>28</v>
      </c>
      <c r="B29" s="9" t="str">
        <f t="shared" si="1"/>
        <v>Machinery</v>
      </c>
      <c r="C29" s="9">
        <v>4</v>
      </c>
    </row>
    <row r="30" spans="1:3" x14ac:dyDescent="0.25">
      <c r="A30" s="9" t="s">
        <v>36</v>
      </c>
      <c r="B30" s="9" t="str">
        <f t="shared" si="1"/>
        <v>Chemical Products</v>
      </c>
      <c r="C30" s="9">
        <v>3</v>
      </c>
    </row>
    <row r="31" spans="1:3" x14ac:dyDescent="0.25">
      <c r="A31" s="9" t="s">
        <v>35</v>
      </c>
      <c r="B31" s="9" t="str">
        <f t="shared" si="1"/>
        <v>Transportation Equipment</v>
      </c>
      <c r="C31" s="9">
        <v>2</v>
      </c>
    </row>
    <row r="32" spans="1:3" x14ac:dyDescent="0.25">
      <c r="A32" s="9" t="s">
        <v>12</v>
      </c>
      <c r="B32" s="9" t="str">
        <f t="shared" si="1"/>
        <v>Fabricated Metal Products</v>
      </c>
      <c r="C32" s="9">
        <v>1</v>
      </c>
    </row>
    <row r="33" spans="1:3" x14ac:dyDescent="0.25">
      <c r="A33" s="9" t="s">
        <v>17</v>
      </c>
      <c r="B33" s="9" t="str">
        <f t="shared" si="1"/>
        <v>Apparel, Leather &amp; Allied Products</v>
      </c>
      <c r="C33" s="9">
        <v>-4</v>
      </c>
    </row>
    <row r="34" spans="1:3" x14ac:dyDescent="0.25">
      <c r="A34" s="9" t="s">
        <v>38</v>
      </c>
      <c r="B34" s="9" t="str">
        <f t="shared" si="1"/>
        <v>Petroleum &amp; Coal Products</v>
      </c>
      <c r="C34" s="9">
        <v>-3</v>
      </c>
    </row>
    <row r="35" spans="1:3" x14ac:dyDescent="0.25">
      <c r="A35" s="9" t="s">
        <v>29</v>
      </c>
      <c r="B35" s="9" t="str">
        <f t="shared" si="1"/>
        <v>Primary Metals</v>
      </c>
      <c r="C35" s="9">
        <v>-2</v>
      </c>
    </row>
    <row r="36" spans="1:3" x14ac:dyDescent="0.25">
      <c r="A36" s="9" t="s">
        <v>7</v>
      </c>
      <c r="B36" s="9" t="str">
        <f t="shared" si="1"/>
        <v>Paper Products</v>
      </c>
      <c r="C36" s="9">
        <v>-1</v>
      </c>
    </row>
    <row r="38" spans="1:3" x14ac:dyDescent="0.25">
      <c r="A38" s="180" t="s">
        <v>91</v>
      </c>
      <c r="B38" s="180"/>
      <c r="C38" s="180"/>
    </row>
    <row r="39" spans="1:3" x14ac:dyDescent="0.25">
      <c r="A39" s="9" t="s">
        <v>6</v>
      </c>
      <c r="B39" s="9" t="str">
        <f t="shared" ref="B39:B53" si="2">TRIM(A39)</f>
        <v>Furniture &amp; Related Products</v>
      </c>
      <c r="C39" s="9">
        <v>11</v>
      </c>
    </row>
    <row r="40" spans="1:3" x14ac:dyDescent="0.25">
      <c r="A40" s="9" t="s">
        <v>41</v>
      </c>
      <c r="B40" s="9" t="str">
        <f t="shared" si="2"/>
        <v>Printing &amp; Related Support Activities</v>
      </c>
      <c r="C40" s="9">
        <v>10</v>
      </c>
    </row>
    <row r="41" spans="1:3" x14ac:dyDescent="0.25">
      <c r="A41" s="9" t="s">
        <v>33</v>
      </c>
      <c r="B41" s="9" t="str">
        <f t="shared" si="2"/>
        <v>Miscellaneous Manufacturing</v>
      </c>
      <c r="C41" s="9">
        <v>9</v>
      </c>
    </row>
    <row r="42" spans="1:3" x14ac:dyDescent="0.25">
      <c r="A42" s="9" t="s">
        <v>27</v>
      </c>
      <c r="B42" s="9" t="str">
        <f t="shared" si="2"/>
        <v>Plastics &amp; Rubber Products</v>
      </c>
      <c r="C42" s="9">
        <v>8</v>
      </c>
    </row>
    <row r="43" spans="1:3" x14ac:dyDescent="0.25">
      <c r="A43" s="9" t="s">
        <v>36</v>
      </c>
      <c r="B43" s="9" t="str">
        <f t="shared" si="2"/>
        <v>Chemical Products</v>
      </c>
      <c r="C43" s="9">
        <v>7</v>
      </c>
    </row>
    <row r="44" spans="1:3" x14ac:dyDescent="0.25">
      <c r="A44" s="9" t="s">
        <v>31</v>
      </c>
      <c r="B44" s="9" t="str">
        <f t="shared" si="2"/>
        <v>Electrical Equipment, Appliances &amp; Components</v>
      </c>
      <c r="C44" s="9">
        <v>6</v>
      </c>
    </row>
    <row r="45" spans="1:3" x14ac:dyDescent="0.25">
      <c r="A45" s="9" t="s">
        <v>40</v>
      </c>
      <c r="B45" s="9" t="str">
        <f t="shared" si="2"/>
        <v>Nonmetallic Mineral Products</v>
      </c>
      <c r="C45" s="9">
        <v>5</v>
      </c>
    </row>
    <row r="46" spans="1:3" x14ac:dyDescent="0.25">
      <c r="A46" s="9" t="s">
        <v>34</v>
      </c>
      <c r="B46" s="9" t="str">
        <f t="shared" si="2"/>
        <v>Computer &amp; Electronic Products</v>
      </c>
      <c r="C46" s="9">
        <v>4</v>
      </c>
    </row>
    <row r="47" spans="1:3" x14ac:dyDescent="0.25">
      <c r="A47" s="9" t="s">
        <v>30</v>
      </c>
      <c r="B47" s="9" t="str">
        <f t="shared" si="2"/>
        <v>Food, Beverage &amp; Tobacco Products</v>
      </c>
      <c r="C47" s="9">
        <v>3</v>
      </c>
    </row>
    <row r="48" spans="1:3" x14ac:dyDescent="0.25">
      <c r="A48" s="9" t="s">
        <v>37</v>
      </c>
      <c r="B48" s="9" t="str">
        <f t="shared" si="2"/>
        <v>Fabricated Metal Products</v>
      </c>
      <c r="C48" s="9">
        <v>2</v>
      </c>
    </row>
    <row r="49" spans="1:3" x14ac:dyDescent="0.25">
      <c r="A49" s="9" t="s">
        <v>14</v>
      </c>
      <c r="B49" s="9" t="str">
        <f t="shared" si="2"/>
        <v>Transportation Equipment</v>
      </c>
      <c r="C49" s="9">
        <v>1</v>
      </c>
    </row>
    <row r="50" spans="1:3" x14ac:dyDescent="0.25">
      <c r="A50" s="9" t="s">
        <v>17</v>
      </c>
      <c r="B50" s="9" t="str">
        <f t="shared" si="2"/>
        <v>Apparel, Leather &amp; Allied Products</v>
      </c>
      <c r="C50" s="9">
        <v>-4</v>
      </c>
    </row>
    <row r="51" spans="1:3" x14ac:dyDescent="0.25">
      <c r="A51" s="9" t="s">
        <v>38</v>
      </c>
      <c r="B51" s="9" t="str">
        <f t="shared" si="2"/>
        <v>Petroleum &amp; Coal Products</v>
      </c>
      <c r="C51" s="9">
        <v>-3</v>
      </c>
    </row>
    <row r="52" spans="1:3" x14ac:dyDescent="0.25">
      <c r="A52" s="9" t="s">
        <v>29</v>
      </c>
      <c r="B52" s="9" t="str">
        <f t="shared" si="2"/>
        <v>Primary Metals</v>
      </c>
      <c r="C52" s="9">
        <v>-2</v>
      </c>
    </row>
    <row r="53" spans="1:3" x14ac:dyDescent="0.25">
      <c r="A53" s="9" t="s">
        <v>7</v>
      </c>
      <c r="B53" s="9" t="str">
        <f t="shared" si="2"/>
        <v>Paper Products</v>
      </c>
      <c r="C53" s="9">
        <v>-1</v>
      </c>
    </row>
    <row r="55" spans="1:3" x14ac:dyDescent="0.25">
      <c r="A55" s="180" t="s">
        <v>92</v>
      </c>
      <c r="B55" s="180"/>
      <c r="C55" s="180"/>
    </row>
    <row r="56" spans="1:3" x14ac:dyDescent="0.25">
      <c r="A56" s="9" t="s">
        <v>1</v>
      </c>
      <c r="B56" s="9" t="str">
        <f t="shared" ref="B56:B68" si="3">TRIM(A56)</f>
        <v>Textile Mills</v>
      </c>
      <c r="C56" s="9">
        <v>11</v>
      </c>
    </row>
    <row r="57" spans="1:3" x14ac:dyDescent="0.25">
      <c r="A57" s="9" t="s">
        <v>41</v>
      </c>
      <c r="B57" s="9" t="str">
        <f t="shared" si="3"/>
        <v>Printing &amp; Related Support Activities</v>
      </c>
      <c r="C57" s="9">
        <v>10</v>
      </c>
    </row>
    <row r="58" spans="1:3" x14ac:dyDescent="0.25">
      <c r="A58" s="9" t="s">
        <v>26</v>
      </c>
      <c r="B58" s="9" t="str">
        <f t="shared" si="3"/>
        <v>Furniture &amp; Related Products</v>
      </c>
      <c r="C58" s="9">
        <v>9</v>
      </c>
    </row>
    <row r="59" spans="1:3" x14ac:dyDescent="0.25">
      <c r="A59" s="9" t="s">
        <v>27</v>
      </c>
      <c r="B59" s="9" t="str">
        <f t="shared" si="3"/>
        <v>Plastics &amp; Rubber Products</v>
      </c>
      <c r="C59" s="9">
        <v>8</v>
      </c>
    </row>
    <row r="60" spans="1:3" x14ac:dyDescent="0.25">
      <c r="A60" s="9" t="s">
        <v>34</v>
      </c>
      <c r="B60" s="9" t="str">
        <f t="shared" si="3"/>
        <v>Computer &amp; Electronic Products</v>
      </c>
      <c r="C60" s="9">
        <v>7</v>
      </c>
    </row>
    <row r="61" spans="1:3" x14ac:dyDescent="0.25">
      <c r="A61" s="9" t="s">
        <v>30</v>
      </c>
      <c r="B61" s="9" t="str">
        <f t="shared" si="3"/>
        <v>Food, Beverage &amp; Tobacco Products</v>
      </c>
      <c r="C61" s="9">
        <v>6</v>
      </c>
    </row>
    <row r="62" spans="1:3" x14ac:dyDescent="0.25">
      <c r="A62" s="9" t="s">
        <v>32</v>
      </c>
      <c r="B62" s="9" t="str">
        <f t="shared" si="3"/>
        <v>Paper Products</v>
      </c>
      <c r="C62" s="9">
        <v>5</v>
      </c>
    </row>
    <row r="63" spans="1:3" x14ac:dyDescent="0.25">
      <c r="A63" s="9" t="s">
        <v>36</v>
      </c>
      <c r="B63" s="9" t="str">
        <f t="shared" si="3"/>
        <v>Chemical Products</v>
      </c>
      <c r="C63" s="9">
        <v>4</v>
      </c>
    </row>
    <row r="64" spans="1:3" x14ac:dyDescent="0.25">
      <c r="A64" s="9" t="s">
        <v>33</v>
      </c>
      <c r="B64" s="9" t="str">
        <f t="shared" si="3"/>
        <v>Miscellaneous Manufacturing</v>
      </c>
      <c r="C64" s="9">
        <v>3</v>
      </c>
    </row>
    <row r="65" spans="1:3" x14ac:dyDescent="0.25">
      <c r="A65" s="9" t="s">
        <v>31</v>
      </c>
      <c r="B65" s="9" t="str">
        <f t="shared" si="3"/>
        <v>Electrical Equipment, Appliances &amp; Components</v>
      </c>
      <c r="C65" s="9">
        <v>2</v>
      </c>
    </row>
    <row r="66" spans="1:3" x14ac:dyDescent="0.25">
      <c r="A66" s="9" t="s">
        <v>11</v>
      </c>
      <c r="B66" s="9" t="str">
        <f t="shared" si="3"/>
        <v>Machinery</v>
      </c>
      <c r="C66" s="9">
        <v>1</v>
      </c>
    </row>
    <row r="67" spans="1:3" x14ac:dyDescent="0.25">
      <c r="A67" s="9" t="s">
        <v>16</v>
      </c>
      <c r="B67" s="9" t="str">
        <f t="shared" si="3"/>
        <v>Primary Metals</v>
      </c>
      <c r="C67" s="9">
        <v>-2</v>
      </c>
    </row>
    <row r="68" spans="1:3" x14ac:dyDescent="0.25">
      <c r="A68" s="9" t="s">
        <v>12</v>
      </c>
      <c r="B68" s="9" t="str">
        <f t="shared" si="3"/>
        <v>Fabricated Metal Products</v>
      </c>
      <c r="C68" s="9">
        <v>-1</v>
      </c>
    </row>
    <row r="70" spans="1:3" x14ac:dyDescent="0.25">
      <c r="A70" s="180" t="s">
        <v>94</v>
      </c>
      <c r="B70" s="180"/>
      <c r="C70" s="180"/>
    </row>
    <row r="71" spans="1:3" x14ac:dyDescent="0.25">
      <c r="A71" s="9" t="s">
        <v>15</v>
      </c>
      <c r="B71" s="9" t="str">
        <f t="shared" ref="B71:B81" si="4">TRIM(A71)</f>
        <v>Plastics &amp; Rubber Products</v>
      </c>
      <c r="C71" s="9">
        <v>-7</v>
      </c>
    </row>
    <row r="72" spans="1:3" x14ac:dyDescent="0.25">
      <c r="A72" s="9" t="s">
        <v>36</v>
      </c>
      <c r="B72" s="9" t="str">
        <f t="shared" si="4"/>
        <v>Chemical Products</v>
      </c>
      <c r="C72" s="9">
        <v>-6</v>
      </c>
    </row>
    <row r="73" spans="1:3" x14ac:dyDescent="0.25">
      <c r="A73" s="9" t="s">
        <v>33</v>
      </c>
      <c r="B73" s="9" t="str">
        <f t="shared" si="4"/>
        <v>Miscellaneous Manufacturing</v>
      </c>
      <c r="C73" s="9">
        <v>-5</v>
      </c>
    </row>
    <row r="74" spans="1:3" x14ac:dyDescent="0.25">
      <c r="A74" s="9" t="s">
        <v>29</v>
      </c>
      <c r="B74" s="9" t="str">
        <f t="shared" si="4"/>
        <v>Primary Metals</v>
      </c>
      <c r="C74" s="9">
        <v>-4</v>
      </c>
    </row>
    <row r="75" spans="1:3" x14ac:dyDescent="0.25">
      <c r="A75" s="9" t="s">
        <v>34</v>
      </c>
      <c r="B75" s="9" t="str">
        <f t="shared" si="4"/>
        <v>Computer &amp; Electronic Products</v>
      </c>
      <c r="C75" s="9">
        <v>-3</v>
      </c>
    </row>
    <row r="76" spans="1:3" x14ac:dyDescent="0.25">
      <c r="A76" s="9" t="s">
        <v>28</v>
      </c>
      <c r="B76" s="9" t="str">
        <f t="shared" si="4"/>
        <v>Machinery</v>
      </c>
      <c r="C76" s="9">
        <v>-2</v>
      </c>
    </row>
    <row r="77" spans="1:3" x14ac:dyDescent="0.25">
      <c r="A77" s="9" t="s">
        <v>3</v>
      </c>
      <c r="B77" s="9" t="str">
        <f t="shared" si="4"/>
        <v>Food, Beverage &amp; Tobacco Products</v>
      </c>
      <c r="C77" s="9">
        <v>-1</v>
      </c>
    </row>
    <row r="78" spans="1:3" x14ac:dyDescent="0.25">
      <c r="A78" s="9" t="s">
        <v>18</v>
      </c>
      <c r="B78" s="9" t="str">
        <f t="shared" si="4"/>
        <v>Wood Products</v>
      </c>
      <c r="C78" s="9">
        <v>4</v>
      </c>
    </row>
    <row r="79" spans="1:3" x14ac:dyDescent="0.25">
      <c r="A79" s="9" t="s">
        <v>39</v>
      </c>
      <c r="B79" s="9" t="str">
        <f t="shared" si="4"/>
        <v>Textile Mills</v>
      </c>
      <c r="C79" s="9">
        <v>3</v>
      </c>
    </row>
    <row r="80" spans="1:3" x14ac:dyDescent="0.25">
      <c r="A80" s="9" t="s">
        <v>32</v>
      </c>
      <c r="B80" s="9" t="str">
        <f t="shared" si="4"/>
        <v>Paper Products</v>
      </c>
      <c r="C80" s="9">
        <v>2</v>
      </c>
    </row>
    <row r="81" spans="1:3" x14ac:dyDescent="0.25">
      <c r="A81" s="9" t="s">
        <v>14</v>
      </c>
      <c r="B81" s="9" t="str">
        <f t="shared" si="4"/>
        <v>Transportation Equipment</v>
      </c>
      <c r="C81" s="9">
        <v>1</v>
      </c>
    </row>
    <row r="83" spans="1:3" x14ac:dyDescent="0.25">
      <c r="A83" s="180" t="s">
        <v>166</v>
      </c>
      <c r="B83" s="180"/>
      <c r="C83" s="180"/>
    </row>
    <row r="84" spans="1:3" x14ac:dyDescent="0.25">
      <c r="A84" s="9" t="s">
        <v>8</v>
      </c>
      <c r="B84" s="9" t="str">
        <f t="shared" ref="B84:B94" si="5">TRIM(A84)</f>
        <v>Printing &amp; Related Support Activities</v>
      </c>
      <c r="C84" s="9">
        <v>6</v>
      </c>
    </row>
    <row r="85" spans="1:3" x14ac:dyDescent="0.25">
      <c r="A85" s="9" t="s">
        <v>39</v>
      </c>
      <c r="B85" s="9" t="str">
        <f t="shared" si="5"/>
        <v>Textile Mills</v>
      </c>
      <c r="C85" s="9">
        <v>5</v>
      </c>
    </row>
    <row r="86" spans="1:3" x14ac:dyDescent="0.25">
      <c r="A86" s="9" t="s">
        <v>31</v>
      </c>
      <c r="B86" s="9" t="str">
        <f t="shared" si="5"/>
        <v>Electrical Equipment, Appliances &amp; Components</v>
      </c>
      <c r="C86" s="9">
        <v>4</v>
      </c>
    </row>
    <row r="87" spans="1:3" x14ac:dyDescent="0.25">
      <c r="A87" s="9" t="s">
        <v>32</v>
      </c>
      <c r="B87" s="9" t="str">
        <f t="shared" si="5"/>
        <v>Paper Products</v>
      </c>
      <c r="C87" s="9">
        <v>3</v>
      </c>
    </row>
    <row r="88" spans="1:3" x14ac:dyDescent="0.25">
      <c r="A88" s="9" t="s">
        <v>27</v>
      </c>
      <c r="B88" s="9" t="str">
        <f t="shared" si="5"/>
        <v>Plastics &amp; Rubber Products</v>
      </c>
      <c r="C88" s="9">
        <v>2</v>
      </c>
    </row>
    <row r="89" spans="1:3" x14ac:dyDescent="0.25">
      <c r="A89" s="9" t="s">
        <v>3</v>
      </c>
      <c r="B89" s="9" t="str">
        <f t="shared" si="5"/>
        <v>Food, Beverage &amp; Tobacco Products</v>
      </c>
      <c r="C89" s="9">
        <v>1</v>
      </c>
    </row>
    <row r="90" spans="1:3" x14ac:dyDescent="0.25">
      <c r="A90" s="9" t="s">
        <v>17</v>
      </c>
      <c r="B90" s="9" t="str">
        <f t="shared" si="5"/>
        <v>Apparel, Leather &amp; Allied Products</v>
      </c>
      <c r="C90" s="9">
        <v>-5</v>
      </c>
    </row>
    <row r="91" spans="1:3" x14ac:dyDescent="0.25">
      <c r="A91" s="9" t="s">
        <v>37</v>
      </c>
      <c r="B91" s="9" t="str">
        <f t="shared" si="5"/>
        <v>Fabricated Metal Products</v>
      </c>
      <c r="C91" s="9">
        <v>-4</v>
      </c>
    </row>
    <row r="92" spans="1:3" x14ac:dyDescent="0.25">
      <c r="A92" s="9" t="s">
        <v>33</v>
      </c>
      <c r="B92" s="9" t="str">
        <f t="shared" si="5"/>
        <v>Miscellaneous Manufacturing</v>
      </c>
      <c r="C92" s="9">
        <v>-3</v>
      </c>
    </row>
    <row r="93" spans="1:3" x14ac:dyDescent="0.25">
      <c r="A93" s="9" t="s">
        <v>34</v>
      </c>
      <c r="B93" s="9" t="str">
        <f t="shared" si="5"/>
        <v>Computer &amp; Electronic Products</v>
      </c>
      <c r="C93" s="9">
        <v>-2</v>
      </c>
    </row>
    <row r="94" spans="1:3" x14ac:dyDescent="0.25">
      <c r="A94" s="9" t="s">
        <v>14</v>
      </c>
      <c r="B94" s="9" t="str">
        <f t="shared" si="5"/>
        <v>Transportation Equipment</v>
      </c>
      <c r="C94" s="9">
        <v>-1</v>
      </c>
    </row>
  </sheetData>
  <mergeCells count="7">
    <mergeCell ref="A83:C83"/>
    <mergeCell ref="A1:C1"/>
    <mergeCell ref="E1:F1"/>
    <mergeCell ref="A20:C20"/>
    <mergeCell ref="A38:C38"/>
    <mergeCell ref="A55:C55"/>
    <mergeCell ref="A70:C70"/>
  </mergeCells>
  <pageMargins left="0.7" right="0.7" top="0.75" bottom="0.75" header="0.3" footer="0.3"/>
  <pageSetup paperSize="9"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F104"/>
  <sheetViews>
    <sheetView workbookViewId="0">
      <selection sqref="A1:F1"/>
    </sheetView>
  </sheetViews>
  <sheetFormatPr defaultRowHeight="15" x14ac:dyDescent="0.25"/>
  <cols>
    <col min="1" max="1" width="45" bestFit="1" customWidth="1"/>
    <col min="2" max="2" width="44.5703125" bestFit="1" customWidth="1"/>
  </cols>
  <sheetData>
    <row r="1" spans="1:6" x14ac:dyDescent="0.25">
      <c r="A1" s="180" t="s">
        <v>89</v>
      </c>
      <c r="B1" s="180"/>
      <c r="C1" s="180"/>
      <c r="D1" s="35"/>
      <c r="E1" s="180" t="s">
        <v>134</v>
      </c>
      <c r="F1" s="180"/>
    </row>
    <row r="2" spans="1:6" x14ac:dyDescent="0.25">
      <c r="A2" s="9" t="s">
        <v>6</v>
      </c>
      <c r="B2" s="9" t="str">
        <f>TRIM(A2)</f>
        <v>Furniture &amp; Related Products</v>
      </c>
      <c r="C2" s="9">
        <v>12</v>
      </c>
      <c r="E2" t="s">
        <v>378</v>
      </c>
    </row>
    <row r="3" spans="1:6" x14ac:dyDescent="0.25">
      <c r="A3" s="9" t="s">
        <v>41</v>
      </c>
      <c r="B3" s="9" t="str">
        <f t="shared" ref="B3:B18" si="0">TRIM(A3)</f>
        <v>Printing &amp; Related Support Activities</v>
      </c>
      <c r="C3" s="9">
        <v>11</v>
      </c>
      <c r="E3" t="s">
        <v>379</v>
      </c>
    </row>
    <row r="4" spans="1:6" x14ac:dyDescent="0.25">
      <c r="A4" s="9" t="s">
        <v>39</v>
      </c>
      <c r="B4" s="9" t="str">
        <f t="shared" si="0"/>
        <v>Textile Mills</v>
      </c>
      <c r="C4" s="9">
        <v>10</v>
      </c>
      <c r="E4" t="s">
        <v>380</v>
      </c>
    </row>
    <row r="5" spans="1:6" x14ac:dyDescent="0.25">
      <c r="A5" s="9" t="s">
        <v>40</v>
      </c>
      <c r="B5" s="9" t="str">
        <f t="shared" si="0"/>
        <v>Nonmetallic Mineral Products</v>
      </c>
      <c r="C5" s="9">
        <v>9</v>
      </c>
      <c r="E5" t="s">
        <v>381</v>
      </c>
    </row>
    <row r="6" spans="1:6" x14ac:dyDescent="0.25">
      <c r="A6" s="9" t="s">
        <v>30</v>
      </c>
      <c r="B6" s="9" t="str">
        <f t="shared" si="0"/>
        <v>Food, Beverage &amp; Tobacco Products</v>
      </c>
      <c r="C6" s="9">
        <v>8</v>
      </c>
      <c r="E6" t="s">
        <v>382</v>
      </c>
    </row>
    <row r="7" spans="1:6" x14ac:dyDescent="0.25">
      <c r="A7" s="9" t="s">
        <v>38</v>
      </c>
      <c r="B7" s="9" t="str">
        <f t="shared" si="0"/>
        <v>Petroleum &amp; Coal Products</v>
      </c>
      <c r="C7" s="9">
        <v>7</v>
      </c>
      <c r="E7" t="s">
        <v>383</v>
      </c>
    </row>
    <row r="8" spans="1:6" x14ac:dyDescent="0.25">
      <c r="A8" s="9" t="s">
        <v>36</v>
      </c>
      <c r="B8" s="9" t="str">
        <f t="shared" si="0"/>
        <v>Chemical Products</v>
      </c>
      <c r="C8" s="9">
        <v>6</v>
      </c>
      <c r="E8" t="s">
        <v>384</v>
      </c>
    </row>
    <row r="9" spans="1:6" x14ac:dyDescent="0.25">
      <c r="A9" s="9" t="s">
        <v>34</v>
      </c>
      <c r="B9" s="9" t="str">
        <f t="shared" si="0"/>
        <v>Computer &amp; Electronic Products</v>
      </c>
      <c r="C9" s="9">
        <v>5</v>
      </c>
      <c r="E9" t="s">
        <v>385</v>
      </c>
    </row>
    <row r="10" spans="1:6" x14ac:dyDescent="0.25">
      <c r="A10" s="9" t="s">
        <v>32</v>
      </c>
      <c r="B10" s="9" t="str">
        <f t="shared" si="0"/>
        <v>Paper Products</v>
      </c>
      <c r="C10" s="9">
        <v>4</v>
      </c>
      <c r="E10" t="s">
        <v>386</v>
      </c>
    </row>
    <row r="11" spans="1:6" x14ac:dyDescent="0.25">
      <c r="A11" s="9" t="s">
        <v>33</v>
      </c>
      <c r="B11" s="9" t="str">
        <f t="shared" si="0"/>
        <v>Miscellaneous Manufacturing</v>
      </c>
      <c r="C11" s="9">
        <v>3</v>
      </c>
      <c r="E11" t="s">
        <v>387</v>
      </c>
    </row>
    <row r="12" spans="1:6" x14ac:dyDescent="0.25">
      <c r="A12" s="9" t="s">
        <v>31</v>
      </c>
      <c r="B12" s="9" t="str">
        <f t="shared" si="0"/>
        <v>Electrical Equipment, Appliances &amp; Components</v>
      </c>
      <c r="C12" s="9">
        <v>2</v>
      </c>
    </row>
    <row r="13" spans="1:6" x14ac:dyDescent="0.25">
      <c r="A13" s="9" t="s">
        <v>28</v>
      </c>
      <c r="B13" s="9" t="str">
        <f t="shared" si="0"/>
        <v>Machinery</v>
      </c>
      <c r="C13" s="9">
        <v>1</v>
      </c>
    </row>
    <row r="14" spans="1:6" x14ac:dyDescent="0.25">
      <c r="A14" s="9" t="s">
        <v>49</v>
      </c>
      <c r="B14" s="9" t="str">
        <f t="shared" si="0"/>
        <v>Apparel, Leather &amp; Allied Products</v>
      </c>
      <c r="C14" s="9">
        <v>-5</v>
      </c>
    </row>
    <row r="15" spans="1:6" x14ac:dyDescent="0.25">
      <c r="A15" s="9" t="s">
        <v>29</v>
      </c>
      <c r="B15" s="9" t="str">
        <f t="shared" si="0"/>
        <v>Primary Metals</v>
      </c>
      <c r="C15" s="9">
        <v>-4</v>
      </c>
    </row>
    <row r="16" spans="1:6" x14ac:dyDescent="0.25">
      <c r="A16" s="9" t="s">
        <v>45</v>
      </c>
      <c r="B16" s="9" t="str">
        <f t="shared" si="0"/>
        <v>Wood Products</v>
      </c>
      <c r="C16" s="9">
        <v>-3</v>
      </c>
    </row>
    <row r="17" spans="1:3" x14ac:dyDescent="0.25">
      <c r="A17" s="9" t="s">
        <v>35</v>
      </c>
      <c r="B17" s="9" t="str">
        <f t="shared" si="0"/>
        <v>Transportation Equipment</v>
      </c>
      <c r="C17" s="9">
        <v>-2</v>
      </c>
    </row>
    <row r="18" spans="1:3" x14ac:dyDescent="0.25">
      <c r="A18" s="9" t="s">
        <v>37</v>
      </c>
      <c r="B18" s="9" t="str">
        <f t="shared" si="0"/>
        <v>Fabricated Metal Products</v>
      </c>
      <c r="C18" s="9">
        <v>-1</v>
      </c>
    </row>
    <row r="20" spans="1:3" x14ac:dyDescent="0.25">
      <c r="A20" s="180" t="s">
        <v>52</v>
      </c>
      <c r="B20" s="180"/>
      <c r="C20" s="180"/>
    </row>
    <row r="21" spans="1:3" x14ac:dyDescent="0.25">
      <c r="A21" s="9" t="s">
        <v>239</v>
      </c>
      <c r="B21" s="9" t="str">
        <f t="shared" ref="B21:B36" si="1">TRIM(A21)</f>
        <v> Furniture &amp; Related Products</v>
      </c>
      <c r="C21" s="9">
        <v>10</v>
      </c>
    </row>
    <row r="22" spans="1:3" x14ac:dyDescent="0.25">
      <c r="A22" s="9" t="s">
        <v>40</v>
      </c>
      <c r="B22" s="9" t="str">
        <f t="shared" si="1"/>
        <v>Nonmetallic Mineral Products</v>
      </c>
      <c r="C22" s="9">
        <v>9</v>
      </c>
    </row>
    <row r="23" spans="1:3" x14ac:dyDescent="0.25">
      <c r="A23" s="9" t="s">
        <v>39</v>
      </c>
      <c r="B23" s="9" t="str">
        <f t="shared" si="1"/>
        <v>Textile Mills</v>
      </c>
      <c r="C23" s="9">
        <v>8</v>
      </c>
    </row>
    <row r="24" spans="1:3" x14ac:dyDescent="0.25">
      <c r="A24" s="9" t="s">
        <v>41</v>
      </c>
      <c r="B24" s="9" t="str">
        <f t="shared" si="1"/>
        <v>Printing &amp; Related Support Activities</v>
      </c>
      <c r="C24" s="9">
        <v>7</v>
      </c>
    </row>
    <row r="25" spans="1:3" x14ac:dyDescent="0.25">
      <c r="A25" s="9" t="s">
        <v>36</v>
      </c>
      <c r="B25" s="9" t="str">
        <f t="shared" si="1"/>
        <v>Chemical Products</v>
      </c>
      <c r="C25" s="9">
        <v>6</v>
      </c>
    </row>
    <row r="26" spans="1:3" x14ac:dyDescent="0.25">
      <c r="A26" s="9" t="s">
        <v>30</v>
      </c>
      <c r="B26" s="9" t="str">
        <f t="shared" si="1"/>
        <v>Food, Beverage &amp; Tobacco Products</v>
      </c>
      <c r="C26" s="9">
        <v>5</v>
      </c>
    </row>
    <row r="27" spans="1:3" x14ac:dyDescent="0.25">
      <c r="A27" s="9" t="s">
        <v>27</v>
      </c>
      <c r="B27" s="9" t="str">
        <f t="shared" si="1"/>
        <v>Plastics &amp; Rubber Products</v>
      </c>
      <c r="C27" s="9">
        <v>4</v>
      </c>
    </row>
    <row r="28" spans="1:3" x14ac:dyDescent="0.25">
      <c r="A28" s="9" t="s">
        <v>33</v>
      </c>
      <c r="B28" s="9" t="str">
        <f t="shared" si="1"/>
        <v>Miscellaneous Manufacturing</v>
      </c>
      <c r="C28" s="9">
        <v>3</v>
      </c>
    </row>
    <row r="29" spans="1:3" x14ac:dyDescent="0.25">
      <c r="A29" s="9" t="s">
        <v>32</v>
      </c>
      <c r="B29" s="9" t="str">
        <f t="shared" si="1"/>
        <v>Paper Products</v>
      </c>
      <c r="C29" s="9">
        <v>2</v>
      </c>
    </row>
    <row r="30" spans="1:3" x14ac:dyDescent="0.25">
      <c r="A30" s="9" t="s">
        <v>5</v>
      </c>
      <c r="B30" s="9" t="str">
        <f t="shared" si="1"/>
        <v>Computer &amp; Electronic Products</v>
      </c>
      <c r="C30" s="9">
        <v>1</v>
      </c>
    </row>
    <row r="31" spans="1:3" x14ac:dyDescent="0.25">
      <c r="A31" s="9" t="s">
        <v>17</v>
      </c>
      <c r="B31" s="9" t="str">
        <f t="shared" si="1"/>
        <v>Apparel, Leather &amp; Allied Products</v>
      </c>
      <c r="C31" s="9">
        <v>-6</v>
      </c>
    </row>
    <row r="32" spans="1:3" x14ac:dyDescent="0.25">
      <c r="A32" s="9" t="s">
        <v>29</v>
      </c>
      <c r="B32" s="9" t="str">
        <f t="shared" si="1"/>
        <v>Primary Metals</v>
      </c>
      <c r="C32" s="9">
        <v>-5</v>
      </c>
    </row>
    <row r="33" spans="1:3" x14ac:dyDescent="0.25">
      <c r="A33" s="9" t="s">
        <v>45</v>
      </c>
      <c r="B33" s="9" t="str">
        <f t="shared" si="1"/>
        <v>Wood Products</v>
      </c>
      <c r="C33" s="9">
        <v>-4</v>
      </c>
    </row>
    <row r="34" spans="1:3" x14ac:dyDescent="0.25">
      <c r="A34" s="9" t="s">
        <v>35</v>
      </c>
      <c r="B34" s="9" t="str">
        <f t="shared" si="1"/>
        <v>Transportation Equipment</v>
      </c>
      <c r="C34" s="9">
        <v>-3</v>
      </c>
    </row>
    <row r="35" spans="1:3" x14ac:dyDescent="0.25">
      <c r="A35" s="9" t="s">
        <v>28</v>
      </c>
      <c r="B35" s="9" t="str">
        <f t="shared" si="1"/>
        <v>Machinery</v>
      </c>
      <c r="C35" s="9">
        <v>-2</v>
      </c>
    </row>
    <row r="36" spans="1:3" x14ac:dyDescent="0.25">
      <c r="A36" s="9" t="s">
        <v>12</v>
      </c>
      <c r="B36" s="9" t="str">
        <f t="shared" si="1"/>
        <v>Fabricated Metal Products</v>
      </c>
      <c r="C36" s="9">
        <v>-1</v>
      </c>
    </row>
    <row r="38" spans="1:3" x14ac:dyDescent="0.25">
      <c r="A38" s="180" t="s">
        <v>91</v>
      </c>
      <c r="B38" s="180"/>
      <c r="C38" s="180"/>
    </row>
    <row r="39" spans="1:3" x14ac:dyDescent="0.25">
      <c r="A39" s="9" t="s">
        <v>18</v>
      </c>
      <c r="B39" s="9" t="str">
        <f t="shared" ref="B39:B56" si="2">TRIM(A39)</f>
        <v>Wood Products</v>
      </c>
      <c r="C39" s="9">
        <v>13</v>
      </c>
    </row>
    <row r="40" spans="1:3" x14ac:dyDescent="0.25">
      <c r="A40" s="9" t="s">
        <v>26</v>
      </c>
      <c r="B40" s="9" t="str">
        <f t="shared" si="2"/>
        <v>Furniture &amp; Related Products</v>
      </c>
      <c r="C40" s="9">
        <v>12</v>
      </c>
    </row>
    <row r="41" spans="1:3" x14ac:dyDescent="0.25">
      <c r="A41" s="9" t="s">
        <v>39</v>
      </c>
      <c r="B41" s="9" t="str">
        <f t="shared" si="2"/>
        <v>Textile Mills</v>
      </c>
      <c r="C41" s="9">
        <v>11</v>
      </c>
    </row>
    <row r="42" spans="1:3" x14ac:dyDescent="0.25">
      <c r="A42" s="9" t="s">
        <v>41</v>
      </c>
      <c r="B42" s="9" t="str">
        <f t="shared" si="2"/>
        <v>Printing &amp; Related Support Activities</v>
      </c>
      <c r="C42" s="9">
        <v>10</v>
      </c>
    </row>
    <row r="43" spans="1:3" x14ac:dyDescent="0.25">
      <c r="A43" s="9" t="s">
        <v>38</v>
      </c>
      <c r="B43" s="9" t="str">
        <f t="shared" si="2"/>
        <v>Petroleum &amp; Coal Products</v>
      </c>
      <c r="C43" s="9">
        <v>9</v>
      </c>
    </row>
    <row r="44" spans="1:3" x14ac:dyDescent="0.25">
      <c r="A44" s="9" t="s">
        <v>40</v>
      </c>
      <c r="B44" s="9" t="str">
        <f t="shared" si="2"/>
        <v>Nonmetallic Mineral Products</v>
      </c>
      <c r="C44" s="9">
        <v>8</v>
      </c>
    </row>
    <row r="45" spans="1:3" x14ac:dyDescent="0.25">
      <c r="A45" s="9" t="s">
        <v>30</v>
      </c>
      <c r="B45" s="9" t="str">
        <f t="shared" si="2"/>
        <v>Food, Beverage &amp; Tobacco Products</v>
      </c>
      <c r="C45" s="9">
        <v>7</v>
      </c>
    </row>
    <row r="46" spans="1:3" x14ac:dyDescent="0.25">
      <c r="A46" s="9" t="s">
        <v>36</v>
      </c>
      <c r="B46" s="9" t="str">
        <f t="shared" si="2"/>
        <v>Chemical Products</v>
      </c>
      <c r="C46" s="9">
        <v>6</v>
      </c>
    </row>
    <row r="47" spans="1:3" x14ac:dyDescent="0.25">
      <c r="A47" s="9" t="s">
        <v>31</v>
      </c>
      <c r="B47" s="9" t="str">
        <f t="shared" si="2"/>
        <v>Electrical Equipment, Appliances &amp; Components</v>
      </c>
      <c r="C47" s="9">
        <v>5</v>
      </c>
    </row>
    <row r="48" spans="1:3" x14ac:dyDescent="0.25">
      <c r="A48" s="9" t="s">
        <v>34</v>
      </c>
      <c r="B48" s="9" t="str">
        <f t="shared" si="2"/>
        <v>Computer &amp; Electronic Products</v>
      </c>
      <c r="C48" s="9">
        <v>4</v>
      </c>
    </row>
    <row r="49" spans="1:3" x14ac:dyDescent="0.25">
      <c r="A49" s="9" t="s">
        <v>32</v>
      </c>
      <c r="B49" s="9" t="str">
        <f t="shared" si="2"/>
        <v>Paper Products</v>
      </c>
      <c r="C49" s="9">
        <v>3</v>
      </c>
    </row>
    <row r="50" spans="1:3" x14ac:dyDescent="0.25">
      <c r="A50" s="9" t="s">
        <v>33</v>
      </c>
      <c r="B50" s="9" t="str">
        <f t="shared" si="2"/>
        <v>Miscellaneous Manufacturing</v>
      </c>
      <c r="C50" s="9">
        <v>2</v>
      </c>
    </row>
    <row r="51" spans="1:3" x14ac:dyDescent="0.25">
      <c r="A51" s="9" t="s">
        <v>11</v>
      </c>
      <c r="B51" s="9" t="str">
        <f t="shared" si="2"/>
        <v>Machinery</v>
      </c>
      <c r="C51" s="9">
        <v>1</v>
      </c>
    </row>
    <row r="52" spans="1:3" x14ac:dyDescent="0.25">
      <c r="A52" s="9" t="s">
        <v>17</v>
      </c>
      <c r="B52" s="9" t="str">
        <f t="shared" si="2"/>
        <v>Apparel, Leather &amp; Allied Products</v>
      </c>
      <c r="C52" s="9">
        <v>-5</v>
      </c>
    </row>
    <row r="53" spans="1:3" x14ac:dyDescent="0.25">
      <c r="A53" s="9" t="s">
        <v>35</v>
      </c>
      <c r="B53" s="9" t="str">
        <f t="shared" si="2"/>
        <v>Transportation Equipment</v>
      </c>
      <c r="C53" s="9">
        <v>-4</v>
      </c>
    </row>
    <row r="54" spans="1:3" x14ac:dyDescent="0.25">
      <c r="A54" s="9" t="s">
        <v>29</v>
      </c>
      <c r="B54" s="9" t="str">
        <f t="shared" si="2"/>
        <v>Primary Metals</v>
      </c>
      <c r="C54" s="9">
        <v>-3</v>
      </c>
    </row>
    <row r="55" spans="1:3" x14ac:dyDescent="0.25">
      <c r="A55" s="9" t="s">
        <v>37</v>
      </c>
      <c r="B55" s="9" t="str">
        <f t="shared" si="2"/>
        <v>Fabricated Metal Products</v>
      </c>
      <c r="C55" s="9">
        <v>-2</v>
      </c>
    </row>
    <row r="56" spans="1:3" x14ac:dyDescent="0.25">
      <c r="A56" s="9" t="s">
        <v>15</v>
      </c>
      <c r="B56" s="9" t="str">
        <f t="shared" si="2"/>
        <v>Plastics &amp; Rubber Products</v>
      </c>
      <c r="C56" s="9">
        <v>-1</v>
      </c>
    </row>
    <row r="58" spans="1:3" x14ac:dyDescent="0.25">
      <c r="A58" s="180" t="s">
        <v>92</v>
      </c>
      <c r="B58" s="180"/>
      <c r="C58" s="180"/>
    </row>
    <row r="59" spans="1:3" x14ac:dyDescent="0.25">
      <c r="A59" s="9" t="s">
        <v>6</v>
      </c>
      <c r="B59" s="9" t="str">
        <f t="shared" ref="B59:B74" si="3">TRIM(A59)</f>
        <v>Furniture &amp; Related Products</v>
      </c>
      <c r="C59" s="9">
        <v>12</v>
      </c>
    </row>
    <row r="60" spans="1:3" x14ac:dyDescent="0.25">
      <c r="A60" s="9" t="s">
        <v>41</v>
      </c>
      <c r="B60" s="9" t="str">
        <f t="shared" si="3"/>
        <v>Printing &amp; Related Support Activities</v>
      </c>
      <c r="C60" s="9">
        <v>11</v>
      </c>
    </row>
    <row r="61" spans="1:3" x14ac:dyDescent="0.25">
      <c r="A61" s="9" t="s">
        <v>32</v>
      </c>
      <c r="B61" s="9" t="str">
        <f t="shared" si="3"/>
        <v>Paper Products</v>
      </c>
      <c r="C61" s="9">
        <v>10</v>
      </c>
    </row>
    <row r="62" spans="1:3" x14ac:dyDescent="0.25">
      <c r="A62" s="9" t="s">
        <v>38</v>
      </c>
      <c r="B62" s="9" t="str">
        <f t="shared" si="3"/>
        <v>Petroleum &amp; Coal Products</v>
      </c>
      <c r="C62" s="9">
        <v>9</v>
      </c>
    </row>
    <row r="63" spans="1:3" x14ac:dyDescent="0.25">
      <c r="A63" s="9" t="s">
        <v>39</v>
      </c>
      <c r="B63" s="9" t="str">
        <f t="shared" si="3"/>
        <v>Textile Mills</v>
      </c>
      <c r="C63" s="9">
        <v>8</v>
      </c>
    </row>
    <row r="64" spans="1:3" x14ac:dyDescent="0.25">
      <c r="A64" s="9" t="s">
        <v>31</v>
      </c>
      <c r="B64" s="9" t="str">
        <f t="shared" si="3"/>
        <v>Electrical Equipment, Appliances &amp; Components</v>
      </c>
      <c r="C64" s="9">
        <v>7</v>
      </c>
    </row>
    <row r="65" spans="1:3" x14ac:dyDescent="0.25">
      <c r="A65" s="9" t="s">
        <v>34</v>
      </c>
      <c r="B65" s="9" t="str">
        <f t="shared" si="3"/>
        <v>Computer &amp; Electronic Products</v>
      </c>
      <c r="C65" s="9">
        <v>6</v>
      </c>
    </row>
    <row r="66" spans="1:3" x14ac:dyDescent="0.25">
      <c r="A66" s="9" t="s">
        <v>33</v>
      </c>
      <c r="B66" s="9" t="str">
        <f t="shared" si="3"/>
        <v>Miscellaneous Manufacturing</v>
      </c>
      <c r="C66" s="9">
        <v>5</v>
      </c>
    </row>
    <row r="67" spans="1:3" x14ac:dyDescent="0.25">
      <c r="A67" s="9" t="s">
        <v>28</v>
      </c>
      <c r="B67" s="9" t="str">
        <f t="shared" si="3"/>
        <v>Machinery</v>
      </c>
      <c r="C67" s="9">
        <v>4</v>
      </c>
    </row>
    <row r="68" spans="1:3" x14ac:dyDescent="0.25">
      <c r="A68" s="9" t="s">
        <v>30</v>
      </c>
      <c r="B68" s="9" t="str">
        <f t="shared" si="3"/>
        <v>Food, Beverage &amp; Tobacco Products</v>
      </c>
      <c r="C68" s="9">
        <v>3</v>
      </c>
    </row>
    <row r="69" spans="1:3" x14ac:dyDescent="0.25">
      <c r="A69" s="9" t="s">
        <v>36</v>
      </c>
      <c r="B69" s="9" t="str">
        <f t="shared" si="3"/>
        <v>Chemical Products</v>
      </c>
      <c r="C69" s="9">
        <v>2</v>
      </c>
    </row>
    <row r="70" spans="1:3" x14ac:dyDescent="0.25">
      <c r="A70" s="9" t="s">
        <v>14</v>
      </c>
      <c r="B70" s="9" t="str">
        <f t="shared" si="3"/>
        <v>Transportation Equipment</v>
      </c>
      <c r="C70" s="9">
        <v>1</v>
      </c>
    </row>
    <row r="71" spans="1:3" x14ac:dyDescent="0.25">
      <c r="A71" s="9" t="s">
        <v>18</v>
      </c>
      <c r="B71" s="9" t="str">
        <f t="shared" si="3"/>
        <v>Wood Products</v>
      </c>
      <c r="C71" s="9">
        <v>-4</v>
      </c>
    </row>
    <row r="72" spans="1:3" x14ac:dyDescent="0.25">
      <c r="A72" s="9" t="s">
        <v>29</v>
      </c>
      <c r="B72" s="9" t="str">
        <f t="shared" si="3"/>
        <v>Primary Metals</v>
      </c>
      <c r="C72" s="9">
        <v>-3</v>
      </c>
    </row>
    <row r="73" spans="1:3" x14ac:dyDescent="0.25">
      <c r="A73" s="9" t="s">
        <v>27</v>
      </c>
      <c r="B73" s="9" t="str">
        <f t="shared" si="3"/>
        <v>Plastics &amp; Rubber Products</v>
      </c>
      <c r="C73" s="9">
        <v>-2</v>
      </c>
    </row>
    <row r="74" spans="1:3" x14ac:dyDescent="0.25">
      <c r="A74" s="9" t="s">
        <v>12</v>
      </c>
      <c r="B74" s="9" t="str">
        <f t="shared" si="3"/>
        <v>Fabricated Metal Products</v>
      </c>
      <c r="C74" s="9">
        <v>-1</v>
      </c>
    </row>
    <row r="76" spans="1:3" x14ac:dyDescent="0.25">
      <c r="A76" s="180" t="s">
        <v>94</v>
      </c>
      <c r="B76" s="180"/>
      <c r="C76" s="180"/>
    </row>
    <row r="77" spans="1:3" x14ac:dyDescent="0.25">
      <c r="A77" s="9" t="s">
        <v>4</v>
      </c>
      <c r="B77" s="9" t="str">
        <f t="shared" ref="B77:B90" si="4">TRIM(A77)</f>
        <v>Nonmetallic Mineral Products</v>
      </c>
      <c r="C77" s="9">
        <v>-9</v>
      </c>
    </row>
    <row r="78" spans="1:3" x14ac:dyDescent="0.25">
      <c r="A78" s="9" t="s">
        <v>26</v>
      </c>
      <c r="B78" s="9" t="str">
        <f t="shared" si="4"/>
        <v>Furniture &amp; Related Products</v>
      </c>
      <c r="C78" s="9">
        <v>-8</v>
      </c>
    </row>
    <row r="79" spans="1:3" x14ac:dyDescent="0.25">
      <c r="A79" s="9" t="s">
        <v>29</v>
      </c>
      <c r="B79" s="9" t="str">
        <f t="shared" si="4"/>
        <v>Primary Metals</v>
      </c>
      <c r="C79" s="9">
        <v>-7</v>
      </c>
    </row>
    <row r="80" spans="1:3" x14ac:dyDescent="0.25">
      <c r="A80" s="9" t="s">
        <v>34</v>
      </c>
      <c r="B80" s="9" t="str">
        <f t="shared" si="4"/>
        <v>Computer &amp; Electronic Products</v>
      </c>
      <c r="C80" s="9">
        <v>-6</v>
      </c>
    </row>
    <row r="81" spans="1:3" x14ac:dyDescent="0.25">
      <c r="A81" s="9" t="s">
        <v>36</v>
      </c>
      <c r="B81" s="9" t="str">
        <f t="shared" si="4"/>
        <v>Chemical Products</v>
      </c>
      <c r="C81" s="9">
        <v>-5</v>
      </c>
    </row>
    <row r="82" spans="1:3" x14ac:dyDescent="0.25">
      <c r="A82" s="9" t="s">
        <v>27</v>
      </c>
      <c r="B82" s="9" t="str">
        <f t="shared" si="4"/>
        <v>Plastics &amp; Rubber Products</v>
      </c>
      <c r="C82" s="9">
        <v>-4</v>
      </c>
    </row>
    <row r="83" spans="1:3" x14ac:dyDescent="0.25">
      <c r="A83" s="9" t="s">
        <v>28</v>
      </c>
      <c r="B83" s="9" t="str">
        <f t="shared" si="4"/>
        <v>Machinery</v>
      </c>
      <c r="C83" s="9">
        <v>-3</v>
      </c>
    </row>
    <row r="84" spans="1:3" x14ac:dyDescent="0.25">
      <c r="A84" s="9" t="s">
        <v>33</v>
      </c>
      <c r="B84" s="9" t="str">
        <f t="shared" si="4"/>
        <v>Miscellaneous Manufacturing</v>
      </c>
      <c r="C84" s="9">
        <v>-2</v>
      </c>
    </row>
    <row r="85" spans="1:3" x14ac:dyDescent="0.25">
      <c r="A85" s="9" t="s">
        <v>3</v>
      </c>
      <c r="B85" s="9" t="str">
        <f t="shared" si="4"/>
        <v>Food, Beverage &amp; Tobacco Products</v>
      </c>
      <c r="C85" s="9">
        <v>-1</v>
      </c>
    </row>
    <row r="86" spans="1:3" x14ac:dyDescent="0.25">
      <c r="A86" s="9" t="s">
        <v>18</v>
      </c>
      <c r="B86" s="9" t="str">
        <f t="shared" si="4"/>
        <v>Wood Products</v>
      </c>
      <c r="C86" s="9">
        <v>5</v>
      </c>
    </row>
    <row r="87" spans="1:3" x14ac:dyDescent="0.25">
      <c r="A87" s="9" t="s">
        <v>37</v>
      </c>
      <c r="B87" s="9" t="str">
        <f t="shared" si="4"/>
        <v>Fabricated Metal Products</v>
      </c>
      <c r="C87" s="9">
        <v>4</v>
      </c>
    </row>
    <row r="88" spans="1:3" x14ac:dyDescent="0.25">
      <c r="A88" s="9" t="s">
        <v>32</v>
      </c>
      <c r="B88" s="9" t="str">
        <f t="shared" si="4"/>
        <v>Paper Products</v>
      </c>
      <c r="C88" s="9">
        <v>3</v>
      </c>
    </row>
    <row r="89" spans="1:3" x14ac:dyDescent="0.25">
      <c r="A89" s="9" t="s">
        <v>31</v>
      </c>
      <c r="B89" s="9" t="str">
        <f t="shared" si="4"/>
        <v>Electrical Equipment, Appliances &amp; Components</v>
      </c>
      <c r="C89" s="9">
        <v>2</v>
      </c>
    </row>
    <row r="90" spans="1:3" x14ac:dyDescent="0.25">
      <c r="A90" s="9" t="s">
        <v>14</v>
      </c>
      <c r="B90" s="9" t="str">
        <f t="shared" si="4"/>
        <v>Transportation Equipment</v>
      </c>
      <c r="C90" s="9">
        <v>1</v>
      </c>
    </row>
    <row r="92" spans="1:3" x14ac:dyDescent="0.25">
      <c r="A92" s="180" t="s">
        <v>166</v>
      </c>
      <c r="B92" s="180"/>
      <c r="C92" s="180"/>
    </row>
    <row r="93" spans="1:3" x14ac:dyDescent="0.25">
      <c r="A93" s="9" t="s">
        <v>8</v>
      </c>
      <c r="B93" s="9" t="str">
        <f t="shared" ref="B93:B104" si="5">TRIM(A93)</f>
        <v>Printing &amp; Related Support Activities</v>
      </c>
      <c r="C93" s="9">
        <v>7</v>
      </c>
    </row>
    <row r="94" spans="1:3" x14ac:dyDescent="0.25">
      <c r="A94" s="9" t="s">
        <v>39</v>
      </c>
      <c r="B94" s="9" t="str">
        <f t="shared" si="5"/>
        <v>Textile Mills</v>
      </c>
      <c r="C94" s="9">
        <v>6</v>
      </c>
    </row>
    <row r="95" spans="1:3" x14ac:dyDescent="0.25">
      <c r="A95" s="9" t="s">
        <v>40</v>
      </c>
      <c r="B95" s="9" t="str">
        <f t="shared" si="5"/>
        <v>Nonmetallic Mineral Products</v>
      </c>
      <c r="C95" s="9">
        <v>5</v>
      </c>
    </row>
    <row r="96" spans="1:3" x14ac:dyDescent="0.25">
      <c r="A96" s="9" t="s">
        <v>30</v>
      </c>
      <c r="B96" s="9" t="str">
        <f t="shared" si="5"/>
        <v>Food, Beverage &amp; Tobacco Products</v>
      </c>
      <c r="C96" s="9">
        <v>4</v>
      </c>
    </row>
    <row r="97" spans="1:3" x14ac:dyDescent="0.25">
      <c r="A97" s="9" t="s">
        <v>31</v>
      </c>
      <c r="B97" s="9" t="str">
        <f t="shared" si="5"/>
        <v>Electrical Equipment, Appliances &amp; Components</v>
      </c>
      <c r="C97" s="9">
        <v>3</v>
      </c>
    </row>
    <row r="98" spans="1:3" x14ac:dyDescent="0.25">
      <c r="A98" s="9" t="s">
        <v>33</v>
      </c>
      <c r="B98" s="9" t="str">
        <f t="shared" si="5"/>
        <v>Miscellaneous Manufacturing</v>
      </c>
      <c r="C98" s="9">
        <v>2</v>
      </c>
    </row>
    <row r="99" spans="1:3" x14ac:dyDescent="0.25">
      <c r="A99" s="9" t="s">
        <v>11</v>
      </c>
      <c r="B99" s="9" t="str">
        <f t="shared" si="5"/>
        <v>Machinery</v>
      </c>
      <c r="C99" s="9">
        <v>1</v>
      </c>
    </row>
    <row r="100" spans="1:3" x14ac:dyDescent="0.25">
      <c r="A100" s="9" t="s">
        <v>17</v>
      </c>
      <c r="B100" s="9" t="str">
        <f t="shared" si="5"/>
        <v>Apparel, Leather &amp; Allied Products</v>
      </c>
      <c r="C100" s="9">
        <v>-5</v>
      </c>
    </row>
    <row r="101" spans="1:3" x14ac:dyDescent="0.25">
      <c r="A101" s="9" t="s">
        <v>29</v>
      </c>
      <c r="B101" s="9" t="str">
        <f t="shared" si="5"/>
        <v>Primary Metals</v>
      </c>
      <c r="C101" s="9">
        <v>-4</v>
      </c>
    </row>
    <row r="102" spans="1:3" x14ac:dyDescent="0.25">
      <c r="A102" s="9" t="s">
        <v>35</v>
      </c>
      <c r="B102" s="9" t="str">
        <f t="shared" si="5"/>
        <v>Transportation Equipment</v>
      </c>
      <c r="C102" s="9">
        <v>-3</v>
      </c>
    </row>
    <row r="103" spans="1:3" x14ac:dyDescent="0.25">
      <c r="A103" s="9" t="s">
        <v>37</v>
      </c>
      <c r="B103" s="9" t="str">
        <f t="shared" si="5"/>
        <v>Fabricated Metal Products</v>
      </c>
      <c r="C103" s="9">
        <v>-2</v>
      </c>
    </row>
    <row r="104" spans="1:3" x14ac:dyDescent="0.25">
      <c r="A104" s="9" t="s">
        <v>10</v>
      </c>
      <c r="B104" s="9" t="str">
        <f t="shared" si="5"/>
        <v>Chemical Products</v>
      </c>
      <c r="C104" s="9">
        <v>-1</v>
      </c>
    </row>
  </sheetData>
  <mergeCells count="7">
    <mergeCell ref="A92:C92"/>
    <mergeCell ref="A1:C1"/>
    <mergeCell ref="E1:F1"/>
    <mergeCell ref="A20:C20"/>
    <mergeCell ref="A38:C38"/>
    <mergeCell ref="A58:C58"/>
    <mergeCell ref="A76:C76"/>
  </mergeCells>
  <pageMargins left="0.7" right="0.7" top="0.75" bottom="0.75" header="0.3" footer="0.3"/>
  <pageSetup paperSize="9"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F106"/>
  <sheetViews>
    <sheetView workbookViewId="0">
      <selection sqref="A1:F1"/>
    </sheetView>
  </sheetViews>
  <sheetFormatPr defaultRowHeight="15" x14ac:dyDescent="0.25"/>
  <cols>
    <col min="1" max="1" width="45" bestFit="1" customWidth="1"/>
    <col min="2" max="2" width="44.5703125" bestFit="1" customWidth="1"/>
  </cols>
  <sheetData>
    <row r="1" spans="1:6" x14ac:dyDescent="0.25">
      <c r="A1" s="180" t="s">
        <v>89</v>
      </c>
      <c r="B1" s="180"/>
      <c r="C1" s="180"/>
      <c r="D1" s="35"/>
      <c r="E1" s="180" t="s">
        <v>134</v>
      </c>
      <c r="F1" s="180"/>
    </row>
    <row r="2" spans="1:6" x14ac:dyDescent="0.25">
      <c r="A2" s="9" t="s">
        <v>18</v>
      </c>
      <c r="B2" s="9" t="str">
        <f>TRIM(A2)</f>
        <v>Wood Products</v>
      </c>
      <c r="C2" s="9">
        <v>9</v>
      </c>
      <c r="E2" t="s">
        <v>388</v>
      </c>
    </row>
    <row r="3" spans="1:6" x14ac:dyDescent="0.25">
      <c r="A3" s="9" t="s">
        <v>41</v>
      </c>
      <c r="B3" s="9" t="str">
        <f t="shared" ref="B3:B18" si="0">TRIM(A3)</f>
        <v>Printing &amp; Related Support Activities</v>
      </c>
      <c r="C3" s="9">
        <v>8</v>
      </c>
      <c r="E3" t="s">
        <v>389</v>
      </c>
    </row>
    <row r="4" spans="1:6" x14ac:dyDescent="0.25">
      <c r="A4" s="9" t="s">
        <v>26</v>
      </c>
      <c r="B4" s="9" t="str">
        <f t="shared" si="0"/>
        <v>Furniture &amp; Related Products</v>
      </c>
      <c r="C4" s="9">
        <v>7</v>
      </c>
      <c r="E4" t="s">
        <v>390</v>
      </c>
    </row>
    <row r="5" spans="1:6" x14ac:dyDescent="0.25">
      <c r="A5" s="9" t="s">
        <v>30</v>
      </c>
      <c r="B5" s="9" t="str">
        <f t="shared" si="0"/>
        <v>Food, Beverage &amp; Tobacco Products</v>
      </c>
      <c r="C5" s="9">
        <v>6</v>
      </c>
      <c r="E5" t="s">
        <v>391</v>
      </c>
    </row>
    <row r="6" spans="1:6" x14ac:dyDescent="0.25">
      <c r="A6" s="9" t="s">
        <v>27</v>
      </c>
      <c r="B6" s="9" t="str">
        <f t="shared" si="0"/>
        <v>Plastics &amp; Rubber Products</v>
      </c>
      <c r="C6" s="9">
        <v>5</v>
      </c>
      <c r="E6" t="s">
        <v>392</v>
      </c>
    </row>
    <row r="7" spans="1:6" x14ac:dyDescent="0.25">
      <c r="A7" s="9" t="s">
        <v>34</v>
      </c>
      <c r="B7" s="9" t="str">
        <f t="shared" si="0"/>
        <v>Computer &amp; Electronic Products</v>
      </c>
      <c r="C7" s="9">
        <v>4</v>
      </c>
      <c r="E7" t="s">
        <v>393</v>
      </c>
    </row>
    <row r="8" spans="1:6" x14ac:dyDescent="0.25">
      <c r="A8" s="9" t="s">
        <v>39</v>
      </c>
      <c r="B8" s="9" t="str">
        <f t="shared" si="0"/>
        <v>Textile Mills</v>
      </c>
      <c r="C8" s="9">
        <v>3</v>
      </c>
      <c r="E8" t="s">
        <v>394</v>
      </c>
    </row>
    <row r="9" spans="1:6" x14ac:dyDescent="0.25">
      <c r="A9" s="9" t="s">
        <v>38</v>
      </c>
      <c r="B9" s="9" t="str">
        <f t="shared" si="0"/>
        <v>Petroleum &amp; Coal Products</v>
      </c>
      <c r="C9" s="9">
        <v>2</v>
      </c>
      <c r="E9" t="s">
        <v>395</v>
      </c>
    </row>
    <row r="10" spans="1:6" x14ac:dyDescent="0.25">
      <c r="A10" s="9" t="s">
        <v>36</v>
      </c>
      <c r="B10" s="9" t="str">
        <f t="shared" si="0"/>
        <v>Chemical Products</v>
      </c>
      <c r="C10" s="9">
        <v>1</v>
      </c>
      <c r="E10" t="s">
        <v>396</v>
      </c>
    </row>
    <row r="11" spans="1:6" x14ac:dyDescent="0.25">
      <c r="A11" s="9" t="s">
        <v>49</v>
      </c>
      <c r="B11" s="9" t="str">
        <f t="shared" si="0"/>
        <v>Apparel, Leather &amp; Allied Products</v>
      </c>
      <c r="C11" s="9">
        <v>-9</v>
      </c>
      <c r="E11" t="s">
        <v>397</v>
      </c>
    </row>
    <row r="12" spans="1:6" x14ac:dyDescent="0.25">
      <c r="A12" s="9" t="s">
        <v>37</v>
      </c>
      <c r="B12" s="9" t="str">
        <f t="shared" si="0"/>
        <v>Fabricated Metal Products</v>
      </c>
      <c r="C12" s="9">
        <v>-8</v>
      </c>
    </row>
    <row r="13" spans="1:6" x14ac:dyDescent="0.25">
      <c r="A13" s="9" t="s">
        <v>29</v>
      </c>
      <c r="B13" s="9" t="str">
        <f t="shared" si="0"/>
        <v>Primary Metals</v>
      </c>
      <c r="C13" s="9">
        <v>-7</v>
      </c>
    </row>
    <row r="14" spans="1:6" x14ac:dyDescent="0.25">
      <c r="A14" s="9" t="s">
        <v>40</v>
      </c>
      <c r="B14" s="9" t="str">
        <f t="shared" si="0"/>
        <v>Nonmetallic Mineral Products</v>
      </c>
      <c r="C14" s="9">
        <v>-6</v>
      </c>
    </row>
    <row r="15" spans="1:6" x14ac:dyDescent="0.25">
      <c r="A15" s="9" t="s">
        <v>35</v>
      </c>
      <c r="B15" s="9" t="str">
        <f t="shared" si="0"/>
        <v>Transportation Equipment</v>
      </c>
      <c r="C15" s="9">
        <v>-5</v>
      </c>
    </row>
    <row r="16" spans="1:6" x14ac:dyDescent="0.25">
      <c r="A16" s="9" t="s">
        <v>32</v>
      </c>
      <c r="B16" s="9" t="str">
        <f t="shared" si="0"/>
        <v>Paper Products</v>
      </c>
      <c r="C16" s="9">
        <v>-4</v>
      </c>
    </row>
    <row r="17" spans="1:3" x14ac:dyDescent="0.25">
      <c r="A17" s="9" t="s">
        <v>33</v>
      </c>
      <c r="B17" s="9" t="str">
        <f t="shared" si="0"/>
        <v>Miscellaneous Manufacturing</v>
      </c>
      <c r="C17" s="9">
        <v>-3</v>
      </c>
    </row>
    <row r="18" spans="1:3" x14ac:dyDescent="0.25">
      <c r="A18" s="9" t="s">
        <v>31</v>
      </c>
      <c r="B18" s="9" t="str">
        <f t="shared" si="0"/>
        <v>Electrical Equipment, Appliances &amp; Components</v>
      </c>
      <c r="C18" s="9">
        <v>-2</v>
      </c>
    </row>
    <row r="19" spans="1:3" x14ac:dyDescent="0.25">
      <c r="A19" s="9" t="s">
        <v>11</v>
      </c>
      <c r="B19" s="9" t="str">
        <f>TRIM(A19)</f>
        <v>Machinery</v>
      </c>
      <c r="C19" s="9">
        <v>-1</v>
      </c>
    </row>
    <row r="21" spans="1:3" x14ac:dyDescent="0.25">
      <c r="A21" s="180" t="s">
        <v>52</v>
      </c>
      <c r="B21" s="180"/>
      <c r="C21" s="180"/>
    </row>
    <row r="22" spans="1:3" x14ac:dyDescent="0.25">
      <c r="A22" s="9" t="s">
        <v>6</v>
      </c>
      <c r="B22" s="9" t="str">
        <f>TRIM(A22)</f>
        <v>Furniture &amp; Related Products</v>
      </c>
      <c r="C22" s="9">
        <v>7</v>
      </c>
    </row>
    <row r="23" spans="1:3" x14ac:dyDescent="0.25">
      <c r="A23" s="9" t="s">
        <v>45</v>
      </c>
      <c r="B23" s="9" t="str">
        <f t="shared" ref="B23:B38" si="1">TRIM(A23)</f>
        <v>Wood Products</v>
      </c>
      <c r="C23" s="9">
        <v>6</v>
      </c>
    </row>
    <row r="24" spans="1:3" x14ac:dyDescent="0.25">
      <c r="A24" s="9" t="s">
        <v>41</v>
      </c>
      <c r="B24" s="9" t="str">
        <f t="shared" si="1"/>
        <v>Printing &amp; Related Support Activities</v>
      </c>
      <c r="C24" s="9">
        <v>5</v>
      </c>
    </row>
    <row r="25" spans="1:3" x14ac:dyDescent="0.25">
      <c r="A25" s="9" t="s">
        <v>30</v>
      </c>
      <c r="B25" s="9" t="str">
        <f t="shared" si="1"/>
        <v>Food, Beverage &amp; Tobacco Products</v>
      </c>
      <c r="C25" s="9">
        <v>4</v>
      </c>
    </row>
    <row r="26" spans="1:3" x14ac:dyDescent="0.25">
      <c r="A26" s="9" t="s">
        <v>39</v>
      </c>
      <c r="B26" s="9" t="str">
        <f t="shared" si="1"/>
        <v>Textile Mills</v>
      </c>
      <c r="C26" s="9">
        <v>3</v>
      </c>
    </row>
    <row r="27" spans="1:3" x14ac:dyDescent="0.25">
      <c r="A27" s="9" t="s">
        <v>36</v>
      </c>
      <c r="B27" s="9" t="str">
        <f t="shared" si="1"/>
        <v>Chemical Products</v>
      </c>
      <c r="C27" s="9">
        <v>2</v>
      </c>
    </row>
    <row r="28" spans="1:3" x14ac:dyDescent="0.25">
      <c r="A28" s="9" t="s">
        <v>5</v>
      </c>
      <c r="B28" s="9" t="str">
        <f t="shared" si="1"/>
        <v>Computer &amp; Electronic Products</v>
      </c>
      <c r="C28" s="9">
        <v>1</v>
      </c>
    </row>
    <row r="29" spans="1:3" x14ac:dyDescent="0.25">
      <c r="A29" s="9" t="s">
        <v>17</v>
      </c>
      <c r="B29" s="9" t="str">
        <f t="shared" si="1"/>
        <v>Apparel, Leather &amp; Allied Products</v>
      </c>
      <c r="C29" s="9">
        <v>-10</v>
      </c>
    </row>
    <row r="30" spans="1:3" x14ac:dyDescent="0.25">
      <c r="A30" s="9" t="s">
        <v>29</v>
      </c>
      <c r="B30" s="9" t="str">
        <f t="shared" si="1"/>
        <v>Primary Metals</v>
      </c>
      <c r="C30" s="9">
        <v>-9</v>
      </c>
    </row>
    <row r="31" spans="1:3" x14ac:dyDescent="0.25">
      <c r="A31" s="9" t="s">
        <v>38</v>
      </c>
      <c r="B31" s="9" t="str">
        <f t="shared" si="1"/>
        <v>Petroleum &amp; Coal Products</v>
      </c>
      <c r="C31" s="9">
        <v>-8</v>
      </c>
    </row>
    <row r="32" spans="1:3" x14ac:dyDescent="0.25">
      <c r="A32" s="9" t="s">
        <v>37</v>
      </c>
      <c r="B32" s="9" t="str">
        <f t="shared" si="1"/>
        <v>Fabricated Metal Products</v>
      </c>
      <c r="C32" s="9">
        <v>-7</v>
      </c>
    </row>
    <row r="33" spans="1:3" x14ac:dyDescent="0.25">
      <c r="A33" s="9" t="s">
        <v>31</v>
      </c>
      <c r="B33" s="9" t="str">
        <f t="shared" si="1"/>
        <v>Electrical Equipment, Appliances &amp; Components</v>
      </c>
      <c r="C33" s="9">
        <v>-6</v>
      </c>
    </row>
    <row r="34" spans="1:3" x14ac:dyDescent="0.25">
      <c r="A34" s="9" t="s">
        <v>35</v>
      </c>
      <c r="B34" s="9" t="str">
        <f t="shared" si="1"/>
        <v>Transportation Equipment</v>
      </c>
      <c r="C34" s="9">
        <v>-5</v>
      </c>
    </row>
    <row r="35" spans="1:3" x14ac:dyDescent="0.25">
      <c r="A35" s="9" t="s">
        <v>40</v>
      </c>
      <c r="B35" s="9" t="str">
        <f t="shared" si="1"/>
        <v>Nonmetallic Mineral Products</v>
      </c>
      <c r="C35" s="9">
        <v>-4</v>
      </c>
    </row>
    <row r="36" spans="1:3" x14ac:dyDescent="0.25">
      <c r="A36" s="9" t="s">
        <v>33</v>
      </c>
      <c r="B36" s="9" t="str">
        <f t="shared" si="1"/>
        <v>Miscellaneous Manufacturing</v>
      </c>
      <c r="C36" s="9">
        <v>-3</v>
      </c>
    </row>
    <row r="37" spans="1:3" x14ac:dyDescent="0.25">
      <c r="A37" s="9" t="s">
        <v>32</v>
      </c>
      <c r="B37" s="9" t="str">
        <f t="shared" si="1"/>
        <v>Paper Products</v>
      </c>
      <c r="C37" s="9">
        <v>-2</v>
      </c>
    </row>
    <row r="38" spans="1:3" x14ac:dyDescent="0.25">
      <c r="A38" s="9" t="s">
        <v>15</v>
      </c>
      <c r="B38" s="9" t="str">
        <f t="shared" si="1"/>
        <v>Plastics &amp; Rubber Products</v>
      </c>
      <c r="C38" s="9">
        <v>-1</v>
      </c>
    </row>
    <row r="40" spans="1:3" x14ac:dyDescent="0.25">
      <c r="A40" s="180" t="s">
        <v>91</v>
      </c>
      <c r="B40" s="180"/>
      <c r="C40" s="180"/>
    </row>
    <row r="41" spans="1:3" x14ac:dyDescent="0.25">
      <c r="A41" s="9" t="s">
        <v>18</v>
      </c>
      <c r="B41" s="9" t="str">
        <f t="shared" ref="B41:B58" si="2">TRIM(A41)</f>
        <v>Wood Products</v>
      </c>
      <c r="C41" s="9">
        <v>8</v>
      </c>
    </row>
    <row r="42" spans="1:3" x14ac:dyDescent="0.25">
      <c r="A42" s="9" t="s">
        <v>41</v>
      </c>
      <c r="B42" s="9" t="str">
        <f t="shared" si="2"/>
        <v>Printing &amp; Related Support Activities</v>
      </c>
      <c r="C42" s="9">
        <v>7</v>
      </c>
    </row>
    <row r="43" spans="1:3" x14ac:dyDescent="0.25">
      <c r="A43" s="9" t="s">
        <v>26</v>
      </c>
      <c r="B43" s="9" t="str">
        <f t="shared" si="2"/>
        <v>Furniture &amp; Related Products</v>
      </c>
      <c r="C43" s="9">
        <v>6</v>
      </c>
    </row>
    <row r="44" spans="1:3" x14ac:dyDescent="0.25">
      <c r="A44" s="9" t="s">
        <v>30</v>
      </c>
      <c r="B44" s="9" t="str">
        <f t="shared" si="2"/>
        <v>Food, Beverage &amp; Tobacco Products</v>
      </c>
      <c r="C44" s="9">
        <v>5</v>
      </c>
    </row>
    <row r="45" spans="1:3" x14ac:dyDescent="0.25">
      <c r="A45" s="9" t="s">
        <v>39</v>
      </c>
      <c r="B45" s="9" t="str">
        <f t="shared" si="2"/>
        <v>Textile Mills</v>
      </c>
      <c r="C45" s="9">
        <v>4</v>
      </c>
    </row>
    <row r="46" spans="1:3" x14ac:dyDescent="0.25">
      <c r="A46" s="9" t="s">
        <v>29</v>
      </c>
      <c r="B46" s="9" t="str">
        <f t="shared" si="2"/>
        <v>Primary Metals</v>
      </c>
      <c r="C46" s="9">
        <v>3</v>
      </c>
    </row>
    <row r="47" spans="1:3" x14ac:dyDescent="0.25">
      <c r="A47" s="9" t="s">
        <v>36</v>
      </c>
      <c r="B47" s="9" t="str">
        <f t="shared" si="2"/>
        <v>Chemical Products</v>
      </c>
      <c r="C47" s="9">
        <v>2</v>
      </c>
    </row>
    <row r="48" spans="1:3" x14ac:dyDescent="0.25">
      <c r="A48" s="9" t="s">
        <v>5</v>
      </c>
      <c r="B48" s="9" t="str">
        <f t="shared" si="2"/>
        <v>Computer &amp; Electronic Products</v>
      </c>
      <c r="C48" s="9">
        <v>1</v>
      </c>
    </row>
    <row r="49" spans="1:3" x14ac:dyDescent="0.25">
      <c r="A49" s="9" t="s">
        <v>17</v>
      </c>
      <c r="B49" s="9" t="str">
        <f t="shared" si="2"/>
        <v>Apparel, Leather &amp; Allied Products</v>
      </c>
      <c r="C49" s="9">
        <v>-10</v>
      </c>
    </row>
    <row r="50" spans="1:3" x14ac:dyDescent="0.25">
      <c r="A50" s="9" t="s">
        <v>32</v>
      </c>
      <c r="B50" s="9" t="str">
        <f t="shared" si="2"/>
        <v>Paper Products</v>
      </c>
      <c r="C50" s="9">
        <v>-9</v>
      </c>
    </row>
    <row r="51" spans="1:3" x14ac:dyDescent="0.25">
      <c r="A51" s="9" t="s">
        <v>31</v>
      </c>
      <c r="B51" s="9" t="str">
        <f t="shared" si="2"/>
        <v>Electrical Equipment, Appliances &amp; Components</v>
      </c>
      <c r="C51" s="9">
        <v>-8</v>
      </c>
    </row>
    <row r="52" spans="1:3" x14ac:dyDescent="0.25">
      <c r="A52" s="9" t="s">
        <v>40</v>
      </c>
      <c r="B52" s="9" t="str">
        <f t="shared" si="2"/>
        <v>Nonmetallic Mineral Products</v>
      </c>
      <c r="C52" s="9">
        <v>-7</v>
      </c>
    </row>
    <row r="53" spans="1:3" x14ac:dyDescent="0.25">
      <c r="A53" s="9" t="s">
        <v>35</v>
      </c>
      <c r="B53" s="9" t="str">
        <f t="shared" si="2"/>
        <v>Transportation Equipment</v>
      </c>
      <c r="C53" s="9">
        <v>-6</v>
      </c>
    </row>
    <row r="54" spans="1:3" x14ac:dyDescent="0.25">
      <c r="A54" s="9" t="s">
        <v>38</v>
      </c>
      <c r="B54" s="9" t="str">
        <f t="shared" si="2"/>
        <v>Petroleum &amp; Coal Products</v>
      </c>
      <c r="C54" s="9">
        <v>-5</v>
      </c>
    </row>
    <row r="55" spans="1:3" x14ac:dyDescent="0.25">
      <c r="A55" s="9" t="s">
        <v>37</v>
      </c>
      <c r="B55" s="9" t="str">
        <f t="shared" si="2"/>
        <v>Fabricated Metal Products</v>
      </c>
      <c r="C55" s="9">
        <v>-4</v>
      </c>
    </row>
    <row r="56" spans="1:3" x14ac:dyDescent="0.25">
      <c r="A56" s="9" t="s">
        <v>33</v>
      </c>
      <c r="B56" s="9" t="str">
        <f t="shared" si="2"/>
        <v>Miscellaneous Manufacturing</v>
      </c>
      <c r="C56" s="9">
        <v>-3</v>
      </c>
    </row>
    <row r="57" spans="1:3" x14ac:dyDescent="0.25">
      <c r="A57" s="9" t="s">
        <v>28</v>
      </c>
      <c r="B57" s="9" t="str">
        <f t="shared" si="2"/>
        <v>Machinery</v>
      </c>
      <c r="C57" s="9">
        <v>-2</v>
      </c>
    </row>
    <row r="58" spans="1:3" x14ac:dyDescent="0.25">
      <c r="A58" s="9" t="s">
        <v>15</v>
      </c>
      <c r="B58" s="9" t="str">
        <f t="shared" si="2"/>
        <v>Plastics &amp; Rubber Products</v>
      </c>
      <c r="C58" s="9">
        <v>-1</v>
      </c>
    </row>
    <row r="60" spans="1:3" x14ac:dyDescent="0.25">
      <c r="A60" s="180" t="s">
        <v>92</v>
      </c>
      <c r="B60" s="180"/>
      <c r="C60" s="180"/>
    </row>
    <row r="61" spans="1:3" x14ac:dyDescent="0.25">
      <c r="A61" s="9" t="s">
        <v>6</v>
      </c>
      <c r="B61" s="9" t="str">
        <f t="shared" ref="B61:B75" si="3">TRIM(A61)</f>
        <v>Furniture &amp; Related Products</v>
      </c>
      <c r="C61" s="9">
        <v>9</v>
      </c>
    </row>
    <row r="62" spans="1:3" x14ac:dyDescent="0.25">
      <c r="A62" s="9" t="s">
        <v>41</v>
      </c>
      <c r="B62" s="9" t="str">
        <f t="shared" si="3"/>
        <v>Printing &amp; Related Support Activities</v>
      </c>
      <c r="C62" s="9">
        <v>8</v>
      </c>
    </row>
    <row r="63" spans="1:3" x14ac:dyDescent="0.25">
      <c r="A63" s="9" t="s">
        <v>30</v>
      </c>
      <c r="B63" s="9" t="str">
        <f t="shared" si="3"/>
        <v>Food, Beverage &amp; Tobacco Products</v>
      </c>
      <c r="C63" s="9">
        <v>7</v>
      </c>
    </row>
    <row r="64" spans="1:3" x14ac:dyDescent="0.25">
      <c r="A64" s="9" t="s">
        <v>27</v>
      </c>
      <c r="B64" s="9" t="str">
        <f t="shared" si="3"/>
        <v>Plastics &amp; Rubber Products</v>
      </c>
      <c r="C64" s="9">
        <v>6</v>
      </c>
    </row>
    <row r="65" spans="1:3" x14ac:dyDescent="0.25">
      <c r="A65" s="9" t="s">
        <v>38</v>
      </c>
      <c r="B65" s="9" t="str">
        <f t="shared" si="3"/>
        <v>Petroleum &amp; Coal Products</v>
      </c>
      <c r="C65" s="9">
        <v>5</v>
      </c>
    </row>
    <row r="66" spans="1:3" x14ac:dyDescent="0.25">
      <c r="A66" s="9" t="s">
        <v>31</v>
      </c>
      <c r="B66" s="9" t="str">
        <f t="shared" si="3"/>
        <v>Electrical Equipment, Appliances &amp; Components</v>
      </c>
      <c r="C66" s="9">
        <v>4</v>
      </c>
    </row>
    <row r="67" spans="1:3" x14ac:dyDescent="0.25">
      <c r="A67" s="9" t="s">
        <v>32</v>
      </c>
      <c r="B67" s="9" t="str">
        <f t="shared" si="3"/>
        <v>Paper Products</v>
      </c>
      <c r="C67" s="9">
        <v>3</v>
      </c>
    </row>
    <row r="68" spans="1:3" x14ac:dyDescent="0.25">
      <c r="A68" s="9" t="s">
        <v>28</v>
      </c>
      <c r="B68" s="9" t="str">
        <f t="shared" si="3"/>
        <v>Machinery</v>
      </c>
      <c r="C68" s="9">
        <v>2</v>
      </c>
    </row>
    <row r="69" spans="1:3" x14ac:dyDescent="0.25">
      <c r="A69" s="9" t="s">
        <v>10</v>
      </c>
      <c r="B69" s="9" t="str">
        <f t="shared" si="3"/>
        <v>Chemical Products</v>
      </c>
      <c r="C69" s="9">
        <v>1</v>
      </c>
    </row>
    <row r="70" spans="1:3" x14ac:dyDescent="0.25">
      <c r="A70" s="9" t="s">
        <v>17</v>
      </c>
      <c r="B70" s="9" t="str">
        <f t="shared" si="3"/>
        <v>Apparel, Leather &amp; Allied Products</v>
      </c>
      <c r="C70" s="9">
        <v>-6</v>
      </c>
    </row>
    <row r="71" spans="1:3" x14ac:dyDescent="0.25">
      <c r="A71" s="9" t="s">
        <v>40</v>
      </c>
      <c r="B71" s="9" t="str">
        <f t="shared" si="3"/>
        <v>Nonmetallic Mineral Products</v>
      </c>
      <c r="C71" s="9">
        <v>-5</v>
      </c>
    </row>
    <row r="72" spans="1:3" x14ac:dyDescent="0.25">
      <c r="A72" s="9" t="s">
        <v>29</v>
      </c>
      <c r="B72" s="9" t="str">
        <f t="shared" si="3"/>
        <v>Primary Metals</v>
      </c>
      <c r="C72" s="9">
        <v>-4</v>
      </c>
    </row>
    <row r="73" spans="1:3" x14ac:dyDescent="0.25">
      <c r="A73" s="9" t="s">
        <v>37</v>
      </c>
      <c r="B73" s="9" t="str">
        <f t="shared" si="3"/>
        <v>Fabricated Metal Products</v>
      </c>
      <c r="C73" s="9">
        <v>-3</v>
      </c>
    </row>
    <row r="74" spans="1:3" x14ac:dyDescent="0.25">
      <c r="A74" s="9" t="s">
        <v>35</v>
      </c>
      <c r="B74" s="9" t="str">
        <f t="shared" si="3"/>
        <v>Transportation Equipment</v>
      </c>
      <c r="C74" s="9">
        <v>-2</v>
      </c>
    </row>
    <row r="75" spans="1:3" x14ac:dyDescent="0.25">
      <c r="A75" s="9" t="s">
        <v>2</v>
      </c>
      <c r="B75" s="9" t="str">
        <f t="shared" si="3"/>
        <v>Miscellaneous Manufacturing</v>
      </c>
      <c r="C75" s="9">
        <v>-1</v>
      </c>
    </row>
    <row r="77" spans="1:3" x14ac:dyDescent="0.25">
      <c r="A77" s="180" t="s">
        <v>94</v>
      </c>
      <c r="B77" s="180"/>
      <c r="C77" s="180"/>
    </row>
    <row r="78" spans="1:3" x14ac:dyDescent="0.25">
      <c r="A78" s="9" t="s">
        <v>18</v>
      </c>
      <c r="B78" s="9" t="str">
        <f t="shared" ref="B78:B89" si="4">TRIM(A78)</f>
        <v>Wood Products</v>
      </c>
      <c r="C78" s="9">
        <v>-7</v>
      </c>
    </row>
    <row r="79" spans="1:3" x14ac:dyDescent="0.25">
      <c r="A79" s="9" t="s">
        <v>38</v>
      </c>
      <c r="B79" s="9" t="str">
        <f t="shared" si="4"/>
        <v>Petroleum &amp; Coal Products</v>
      </c>
      <c r="C79" s="9">
        <v>-6</v>
      </c>
    </row>
    <row r="80" spans="1:3" x14ac:dyDescent="0.25">
      <c r="A80" s="9" t="s">
        <v>49</v>
      </c>
      <c r="B80" s="9" t="str">
        <f t="shared" si="4"/>
        <v>Apparel, Leather &amp; Allied Products</v>
      </c>
      <c r="C80" s="9">
        <v>-5</v>
      </c>
    </row>
    <row r="81" spans="1:3" x14ac:dyDescent="0.25">
      <c r="A81" s="9" t="s">
        <v>27</v>
      </c>
      <c r="B81" s="9" t="str">
        <f t="shared" si="4"/>
        <v>Plastics &amp; Rubber Products</v>
      </c>
      <c r="C81" s="9">
        <v>-4</v>
      </c>
    </row>
    <row r="82" spans="1:3" x14ac:dyDescent="0.25">
      <c r="A82" s="9" t="s">
        <v>34</v>
      </c>
      <c r="B82" s="9" t="str">
        <f t="shared" si="4"/>
        <v>Computer &amp; Electronic Products</v>
      </c>
      <c r="C82" s="9">
        <v>-3</v>
      </c>
    </row>
    <row r="83" spans="1:3" x14ac:dyDescent="0.25">
      <c r="A83" s="9" t="s">
        <v>30</v>
      </c>
      <c r="B83" s="9" t="str">
        <f t="shared" si="4"/>
        <v>Food, Beverage &amp; Tobacco Products</v>
      </c>
      <c r="C83" s="9">
        <v>-2</v>
      </c>
    </row>
    <row r="84" spans="1:3" x14ac:dyDescent="0.25">
      <c r="A84" s="9" t="s">
        <v>2</v>
      </c>
      <c r="B84" s="9" t="str">
        <f t="shared" si="4"/>
        <v>Miscellaneous Manufacturing</v>
      </c>
      <c r="C84" s="9">
        <v>-1</v>
      </c>
    </row>
    <row r="85" spans="1:3" x14ac:dyDescent="0.25">
      <c r="A85" s="9" t="s">
        <v>7</v>
      </c>
      <c r="B85" s="9" t="str">
        <f t="shared" si="4"/>
        <v>Paper Products</v>
      </c>
      <c r="C85" s="9">
        <v>5</v>
      </c>
    </row>
    <row r="86" spans="1:3" x14ac:dyDescent="0.25">
      <c r="A86" s="9" t="s">
        <v>31</v>
      </c>
      <c r="B86" s="9" t="str">
        <f t="shared" si="4"/>
        <v>Electrical Equipment, Appliances &amp; Components</v>
      </c>
      <c r="C86" s="9">
        <v>4</v>
      </c>
    </row>
    <row r="87" spans="1:3" x14ac:dyDescent="0.25">
      <c r="A87" s="9" t="s">
        <v>37</v>
      </c>
      <c r="B87" s="9" t="str">
        <f t="shared" si="4"/>
        <v>Fabricated Metal Products</v>
      </c>
      <c r="C87" s="9">
        <v>3</v>
      </c>
    </row>
    <row r="88" spans="1:3" x14ac:dyDescent="0.25">
      <c r="A88" s="9" t="s">
        <v>35</v>
      </c>
      <c r="B88" s="9" t="str">
        <f t="shared" si="4"/>
        <v>Transportation Equipment</v>
      </c>
      <c r="C88" s="9">
        <v>2</v>
      </c>
    </row>
    <row r="89" spans="1:3" x14ac:dyDescent="0.25">
      <c r="A89" s="9" t="s">
        <v>10</v>
      </c>
      <c r="B89" s="9" t="str">
        <f t="shared" si="4"/>
        <v>Chemical Products</v>
      </c>
      <c r="C89" s="9">
        <v>1</v>
      </c>
    </row>
    <row r="91" spans="1:3" x14ac:dyDescent="0.25">
      <c r="A91" s="180" t="s">
        <v>166</v>
      </c>
      <c r="B91" s="180"/>
      <c r="C91" s="180"/>
    </row>
    <row r="92" spans="1:3" x14ac:dyDescent="0.25">
      <c r="A92" s="9" t="s">
        <v>8</v>
      </c>
      <c r="B92" s="9" t="str">
        <f t="shared" ref="B92:B106" si="5">TRIM(A92)</f>
        <v>Printing &amp; Related Support Activities</v>
      </c>
      <c r="C92" s="9">
        <v>7</v>
      </c>
    </row>
    <row r="93" spans="1:3" x14ac:dyDescent="0.25">
      <c r="A93" s="9" t="s">
        <v>27</v>
      </c>
      <c r="B93" s="9" t="str">
        <f t="shared" si="5"/>
        <v>Plastics &amp; Rubber Products</v>
      </c>
      <c r="C93" s="9">
        <v>6</v>
      </c>
    </row>
    <row r="94" spans="1:3" x14ac:dyDescent="0.25">
      <c r="A94" s="9" t="s">
        <v>31</v>
      </c>
      <c r="B94" s="9" t="str">
        <f t="shared" si="5"/>
        <v>Electrical Equipment, Appliances &amp; Components</v>
      </c>
      <c r="C94" s="9">
        <v>5</v>
      </c>
    </row>
    <row r="95" spans="1:3" x14ac:dyDescent="0.25">
      <c r="A95" s="9" t="s">
        <v>40</v>
      </c>
      <c r="B95" s="9" t="str">
        <f t="shared" si="5"/>
        <v>Nonmetallic Mineral Products</v>
      </c>
      <c r="C95" s="9">
        <v>4</v>
      </c>
    </row>
    <row r="96" spans="1:3" x14ac:dyDescent="0.25">
      <c r="A96" s="9" t="s">
        <v>32</v>
      </c>
      <c r="B96" s="9" t="str">
        <f t="shared" si="5"/>
        <v>Paper Products</v>
      </c>
      <c r="C96" s="9">
        <v>3</v>
      </c>
    </row>
    <row r="97" spans="1:3" x14ac:dyDescent="0.25">
      <c r="A97" s="9" t="s">
        <v>30</v>
      </c>
      <c r="B97" s="9" t="str">
        <f t="shared" si="5"/>
        <v>Food, Beverage &amp; Tobacco Products</v>
      </c>
      <c r="C97" s="9">
        <v>2</v>
      </c>
    </row>
    <row r="98" spans="1:3" x14ac:dyDescent="0.25">
      <c r="A98" s="9" t="s">
        <v>5</v>
      </c>
      <c r="B98" s="9" t="str">
        <f t="shared" si="5"/>
        <v>Computer &amp; Electronic Products</v>
      </c>
      <c r="C98" s="9">
        <v>1</v>
      </c>
    </row>
    <row r="99" spans="1:3" x14ac:dyDescent="0.25">
      <c r="A99" s="9" t="s">
        <v>17</v>
      </c>
      <c r="B99" s="9" t="str">
        <f t="shared" si="5"/>
        <v>Apparel, Leather &amp; Allied Products</v>
      </c>
      <c r="C99" s="9">
        <v>-8</v>
      </c>
    </row>
    <row r="100" spans="1:3" x14ac:dyDescent="0.25">
      <c r="A100" s="9" t="s">
        <v>26</v>
      </c>
      <c r="B100" s="9" t="str">
        <f t="shared" si="5"/>
        <v>Furniture &amp; Related Products</v>
      </c>
      <c r="C100" s="9">
        <v>-7</v>
      </c>
    </row>
    <row r="101" spans="1:3" x14ac:dyDescent="0.25">
      <c r="A101" s="9" t="s">
        <v>37</v>
      </c>
      <c r="B101" s="9" t="str">
        <f t="shared" si="5"/>
        <v>Fabricated Metal Products</v>
      </c>
      <c r="C101" s="9">
        <v>-6</v>
      </c>
    </row>
    <row r="102" spans="1:3" x14ac:dyDescent="0.25">
      <c r="A102" s="9" t="s">
        <v>39</v>
      </c>
      <c r="B102" s="9" t="str">
        <f t="shared" si="5"/>
        <v>Textile Mills</v>
      </c>
      <c r="C102" s="9">
        <v>-5</v>
      </c>
    </row>
    <row r="103" spans="1:3" x14ac:dyDescent="0.25">
      <c r="A103" s="9" t="s">
        <v>33</v>
      </c>
      <c r="B103" s="9" t="str">
        <f t="shared" si="5"/>
        <v>Miscellaneous Manufacturing</v>
      </c>
      <c r="C103" s="9">
        <v>-4</v>
      </c>
    </row>
    <row r="104" spans="1:3" x14ac:dyDescent="0.25">
      <c r="A104" s="9" t="s">
        <v>29</v>
      </c>
      <c r="B104" s="9" t="str">
        <f t="shared" si="5"/>
        <v>Primary Metals</v>
      </c>
      <c r="C104" s="9">
        <v>-3</v>
      </c>
    </row>
    <row r="105" spans="1:3" x14ac:dyDescent="0.25">
      <c r="A105" s="9" t="s">
        <v>35</v>
      </c>
      <c r="B105" s="9" t="str">
        <f t="shared" si="5"/>
        <v>Transportation Equipment</v>
      </c>
      <c r="C105" s="9">
        <v>-2</v>
      </c>
    </row>
    <row r="106" spans="1:3" x14ac:dyDescent="0.25">
      <c r="A106" s="9" t="s">
        <v>10</v>
      </c>
      <c r="B106" s="9" t="str">
        <f t="shared" si="5"/>
        <v>Chemical Products</v>
      </c>
      <c r="C106" s="9">
        <v>-1</v>
      </c>
    </row>
  </sheetData>
  <mergeCells count="7">
    <mergeCell ref="A91:C91"/>
    <mergeCell ref="A1:C1"/>
    <mergeCell ref="E1:F1"/>
    <mergeCell ref="A21:C21"/>
    <mergeCell ref="A40:C40"/>
    <mergeCell ref="A60:C60"/>
    <mergeCell ref="A77:C77"/>
  </mergeCells>
  <pageMargins left="0.7" right="0.7" top="0.75" bottom="0.75" header="0.3" footer="0.3"/>
  <pageSetup paperSize="9"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G95"/>
  <sheetViews>
    <sheetView topLeftCell="A130" workbookViewId="0">
      <selection activeCell="B147" sqref="B147"/>
    </sheetView>
  </sheetViews>
  <sheetFormatPr defaultRowHeight="15" x14ac:dyDescent="0.25"/>
  <cols>
    <col min="1" max="1" width="48.85546875" bestFit="1" customWidth="1"/>
    <col min="2" max="2" width="48.42578125" bestFit="1" customWidth="1"/>
  </cols>
  <sheetData>
    <row r="1" spans="1:7" x14ac:dyDescent="0.25">
      <c r="A1" s="180" t="s">
        <v>89</v>
      </c>
      <c r="B1" s="180"/>
      <c r="C1" s="180"/>
      <c r="D1" s="35"/>
      <c r="E1" s="180" t="s">
        <v>134</v>
      </c>
      <c r="F1" s="180"/>
      <c r="G1" s="180"/>
    </row>
    <row r="2" spans="1:7" x14ac:dyDescent="0.25">
      <c r="A2" s="9" t="s">
        <v>1</v>
      </c>
      <c r="B2" s="9" t="str">
        <f>TRIM(A2)</f>
        <v>Textile Mills</v>
      </c>
      <c r="C2" s="9">
        <v>9</v>
      </c>
      <c r="E2" t="s">
        <v>398</v>
      </c>
    </row>
    <row r="3" spans="1:7" x14ac:dyDescent="0.25">
      <c r="A3" s="9" t="s">
        <v>26</v>
      </c>
      <c r="B3" s="9" t="str">
        <f t="shared" ref="B3:B17" si="0">TRIM(A3)</f>
        <v>Furniture &amp; Related Products</v>
      </c>
      <c r="C3" s="9">
        <v>8</v>
      </c>
      <c r="E3" t="s">
        <v>399</v>
      </c>
    </row>
    <row r="4" spans="1:7" x14ac:dyDescent="0.25">
      <c r="A4" s="9" t="s">
        <v>30</v>
      </c>
      <c r="B4" s="9" t="str">
        <f t="shared" si="0"/>
        <v>Food, Beverage &amp; Tobacco Products</v>
      </c>
      <c r="C4" s="9">
        <v>7</v>
      </c>
      <c r="E4" t="s">
        <v>400</v>
      </c>
    </row>
    <row r="5" spans="1:7" x14ac:dyDescent="0.25">
      <c r="A5" s="9" t="s">
        <v>45</v>
      </c>
      <c r="B5" s="9" t="str">
        <f t="shared" si="0"/>
        <v>Wood Products</v>
      </c>
      <c r="C5" s="9">
        <v>6</v>
      </c>
      <c r="E5" t="s">
        <v>401</v>
      </c>
    </row>
    <row r="6" spans="1:7" x14ac:dyDescent="0.25">
      <c r="A6" s="9" t="s">
        <v>38</v>
      </c>
      <c r="B6" s="9" t="str">
        <f t="shared" si="0"/>
        <v>Petroleum &amp; Coal Products</v>
      </c>
      <c r="C6" s="9">
        <v>5</v>
      </c>
      <c r="E6" t="s">
        <v>402</v>
      </c>
    </row>
    <row r="7" spans="1:7" x14ac:dyDescent="0.25">
      <c r="A7" s="9" t="s">
        <v>40</v>
      </c>
      <c r="B7" s="9" t="str">
        <f t="shared" si="0"/>
        <v>Nonmetallic Mineral Products</v>
      </c>
      <c r="C7" s="9">
        <v>4</v>
      </c>
      <c r="E7" t="s">
        <v>403</v>
      </c>
    </row>
    <row r="8" spans="1:7" x14ac:dyDescent="0.25">
      <c r="A8" s="9" t="s">
        <v>28</v>
      </c>
      <c r="B8" s="9" t="str">
        <f t="shared" si="0"/>
        <v>Machinery</v>
      </c>
      <c r="C8" s="9">
        <v>3</v>
      </c>
      <c r="E8" t="s">
        <v>404</v>
      </c>
    </row>
    <row r="9" spans="1:7" x14ac:dyDescent="0.25">
      <c r="A9" s="9" t="s">
        <v>33</v>
      </c>
      <c r="B9" s="9" t="str">
        <f t="shared" si="0"/>
        <v>Miscellaneous Manufacturing</v>
      </c>
      <c r="C9" s="9">
        <v>2</v>
      </c>
      <c r="E9" t="s">
        <v>405</v>
      </c>
    </row>
    <row r="10" spans="1:7" x14ac:dyDescent="0.25">
      <c r="A10" s="9" t="s">
        <v>10</v>
      </c>
      <c r="B10" s="9" t="str">
        <f t="shared" si="0"/>
        <v>Chemical Products</v>
      </c>
      <c r="C10" s="9">
        <v>1</v>
      </c>
      <c r="E10" t="s">
        <v>406</v>
      </c>
    </row>
    <row r="11" spans="1:7" x14ac:dyDescent="0.25">
      <c r="A11" s="9" t="s">
        <v>17</v>
      </c>
      <c r="B11" s="9" t="str">
        <f t="shared" si="0"/>
        <v>Apparel, Leather &amp; Allied Products</v>
      </c>
      <c r="C11" s="9">
        <v>-7</v>
      </c>
      <c r="E11" t="s">
        <v>407</v>
      </c>
    </row>
    <row r="12" spans="1:7" x14ac:dyDescent="0.25">
      <c r="A12" s="9" t="s">
        <v>37</v>
      </c>
      <c r="B12" s="9" t="str">
        <f t="shared" si="0"/>
        <v>Fabricated Metal Products</v>
      </c>
      <c r="C12" s="9">
        <v>-6</v>
      </c>
    </row>
    <row r="13" spans="1:7" x14ac:dyDescent="0.25">
      <c r="A13" s="9" t="s">
        <v>35</v>
      </c>
      <c r="B13" s="9" t="str">
        <f t="shared" si="0"/>
        <v>Transportation Equipment</v>
      </c>
      <c r="C13" s="9">
        <v>-5</v>
      </c>
    </row>
    <row r="14" spans="1:7" x14ac:dyDescent="0.25">
      <c r="A14" s="9" t="s">
        <v>29</v>
      </c>
      <c r="B14" s="9" t="str">
        <f t="shared" si="0"/>
        <v>Primary Metals</v>
      </c>
      <c r="C14" s="9">
        <v>-4</v>
      </c>
    </row>
    <row r="15" spans="1:7" x14ac:dyDescent="0.25">
      <c r="A15" s="9" t="s">
        <v>27</v>
      </c>
      <c r="B15" s="9" t="str">
        <f t="shared" si="0"/>
        <v>Plastics &amp; Rubber Products</v>
      </c>
      <c r="C15" s="9">
        <v>-3</v>
      </c>
    </row>
    <row r="16" spans="1:7" x14ac:dyDescent="0.25">
      <c r="A16" s="9" t="s">
        <v>32</v>
      </c>
      <c r="B16" s="9" t="str">
        <f t="shared" si="0"/>
        <v>Paper Products</v>
      </c>
      <c r="C16" s="9">
        <v>-2</v>
      </c>
    </row>
    <row r="17" spans="1:3" x14ac:dyDescent="0.25">
      <c r="A17" s="9" t="s">
        <v>13</v>
      </c>
      <c r="B17" s="9" t="str">
        <f t="shared" si="0"/>
        <v>Electrical Equipment, Appliances &amp; Components</v>
      </c>
      <c r="C17" s="9">
        <v>-1</v>
      </c>
    </row>
    <row r="19" spans="1:3" x14ac:dyDescent="0.25">
      <c r="A19" s="180" t="s">
        <v>52</v>
      </c>
      <c r="B19" s="180"/>
      <c r="C19" s="180"/>
    </row>
    <row r="20" spans="1:3" x14ac:dyDescent="0.25">
      <c r="A20" s="9" t="s">
        <v>4</v>
      </c>
      <c r="B20" s="9" t="str">
        <f t="shared" ref="B20:B33" si="1">TRIM(A20)</f>
        <v>Nonmetallic Mineral Products</v>
      </c>
      <c r="C20" s="9">
        <v>3</v>
      </c>
    </row>
    <row r="21" spans="1:3" x14ac:dyDescent="0.25">
      <c r="A21" s="9" t="s">
        <v>28</v>
      </c>
      <c r="B21" s="9" t="str">
        <f t="shared" si="1"/>
        <v>Machinery</v>
      </c>
      <c r="C21" s="9">
        <v>2</v>
      </c>
    </row>
    <row r="22" spans="1:3" x14ac:dyDescent="0.25">
      <c r="A22" s="9" t="s">
        <v>10</v>
      </c>
      <c r="B22" s="9" t="str">
        <f t="shared" si="1"/>
        <v>Chemical Products</v>
      </c>
      <c r="C22" s="9">
        <v>1</v>
      </c>
    </row>
    <row r="23" spans="1:3" x14ac:dyDescent="0.25">
      <c r="A23" s="9" t="s">
        <v>17</v>
      </c>
      <c r="B23" s="9" t="str">
        <f t="shared" si="1"/>
        <v>Apparel, Leather &amp; Allied Products</v>
      </c>
      <c r="C23" s="9">
        <v>-11</v>
      </c>
    </row>
    <row r="24" spans="1:3" x14ac:dyDescent="0.25">
      <c r="A24" s="9" t="s">
        <v>32</v>
      </c>
      <c r="B24" s="9" t="str">
        <f t="shared" si="1"/>
        <v>Paper Products</v>
      </c>
      <c r="C24" s="9">
        <v>-10</v>
      </c>
    </row>
    <row r="25" spans="1:3" x14ac:dyDescent="0.25">
      <c r="A25" s="9" t="s">
        <v>45</v>
      </c>
      <c r="B25" s="9" t="str">
        <f t="shared" si="1"/>
        <v>Wood Products</v>
      </c>
      <c r="C25" s="9">
        <v>-9</v>
      </c>
    </row>
    <row r="26" spans="1:3" x14ac:dyDescent="0.25">
      <c r="A26" s="9" t="s">
        <v>35</v>
      </c>
      <c r="B26" s="9" t="str">
        <f t="shared" si="1"/>
        <v>Transportation Equipment</v>
      </c>
      <c r="C26" s="9">
        <v>-8</v>
      </c>
    </row>
    <row r="27" spans="1:3" x14ac:dyDescent="0.25">
      <c r="A27" s="9" t="s">
        <v>39</v>
      </c>
      <c r="B27" s="9" t="str">
        <f t="shared" si="1"/>
        <v>Textile Mills</v>
      </c>
      <c r="C27" s="9">
        <v>-7</v>
      </c>
    </row>
    <row r="28" spans="1:3" x14ac:dyDescent="0.25">
      <c r="A28" s="9" t="s">
        <v>37</v>
      </c>
      <c r="B28" s="9" t="str">
        <f t="shared" si="1"/>
        <v>Fabricated Metal Products</v>
      </c>
      <c r="C28" s="9">
        <v>-6</v>
      </c>
    </row>
    <row r="29" spans="1:3" x14ac:dyDescent="0.25">
      <c r="A29" s="9" t="s">
        <v>38</v>
      </c>
      <c r="B29" s="9" t="str">
        <f t="shared" si="1"/>
        <v>Petroleum &amp; Coal Products</v>
      </c>
      <c r="C29" s="9">
        <v>-5</v>
      </c>
    </row>
    <row r="30" spans="1:3" x14ac:dyDescent="0.25">
      <c r="A30" s="9" t="s">
        <v>27</v>
      </c>
      <c r="B30" s="9" t="str">
        <f t="shared" si="1"/>
        <v>Plastics &amp; Rubber Products</v>
      </c>
      <c r="C30" s="9">
        <v>-4</v>
      </c>
    </row>
    <row r="31" spans="1:3" x14ac:dyDescent="0.25">
      <c r="A31" s="9" t="s">
        <v>29</v>
      </c>
      <c r="B31" s="9" t="str">
        <f t="shared" si="1"/>
        <v>Primary Metals</v>
      </c>
      <c r="C31" s="9">
        <v>-3</v>
      </c>
    </row>
    <row r="32" spans="1:3" x14ac:dyDescent="0.25">
      <c r="A32" s="9" t="s">
        <v>33</v>
      </c>
      <c r="B32" s="9" t="str">
        <f t="shared" si="1"/>
        <v>Miscellaneous Manufacturing</v>
      </c>
      <c r="C32" s="9">
        <v>-2</v>
      </c>
    </row>
    <row r="33" spans="1:3" x14ac:dyDescent="0.25">
      <c r="A33" s="9" t="s">
        <v>5</v>
      </c>
      <c r="B33" s="9" t="str">
        <f t="shared" si="1"/>
        <v>Computer &amp; Electronic Products</v>
      </c>
      <c r="C33" s="9">
        <v>-1</v>
      </c>
    </row>
    <row r="35" spans="1:3" x14ac:dyDescent="0.25">
      <c r="A35" s="180" t="s">
        <v>91</v>
      </c>
      <c r="B35" s="180"/>
      <c r="C35" s="180"/>
    </row>
    <row r="36" spans="1:3" x14ac:dyDescent="0.25">
      <c r="A36" s="9" t="s">
        <v>1</v>
      </c>
      <c r="B36" s="9" t="str">
        <f t="shared" ref="B36:B48" si="2">TRIM(A36)</f>
        <v>Textile Mills</v>
      </c>
      <c r="C36" s="9">
        <v>4</v>
      </c>
    </row>
    <row r="37" spans="1:3" x14ac:dyDescent="0.25">
      <c r="A37" s="9" t="s">
        <v>30</v>
      </c>
      <c r="B37" s="9" t="str">
        <f t="shared" si="2"/>
        <v>Food, Beverage &amp; Tobacco Products</v>
      </c>
      <c r="C37" s="9">
        <v>3</v>
      </c>
    </row>
    <row r="38" spans="1:3" x14ac:dyDescent="0.25">
      <c r="A38" s="9" t="s">
        <v>40</v>
      </c>
      <c r="B38" s="9" t="str">
        <f t="shared" si="2"/>
        <v>Nonmetallic Mineral Products</v>
      </c>
      <c r="C38" s="9">
        <v>2</v>
      </c>
    </row>
    <row r="39" spans="1:3" x14ac:dyDescent="0.25">
      <c r="A39" s="9" t="s">
        <v>10</v>
      </c>
      <c r="B39" s="9" t="str">
        <f t="shared" si="2"/>
        <v>Chemical Products</v>
      </c>
      <c r="C39" s="9">
        <v>1</v>
      </c>
    </row>
    <row r="40" spans="1:3" x14ac:dyDescent="0.25">
      <c r="A40" s="9" t="s">
        <v>17</v>
      </c>
      <c r="B40" s="9" t="str">
        <f t="shared" si="2"/>
        <v>Apparel, Leather &amp; Allied Products</v>
      </c>
      <c r="C40" s="9">
        <v>-9</v>
      </c>
    </row>
    <row r="41" spans="1:3" x14ac:dyDescent="0.25">
      <c r="A41" s="9" t="s">
        <v>32</v>
      </c>
      <c r="B41" s="9" t="str">
        <f t="shared" si="2"/>
        <v>Paper Products</v>
      </c>
      <c r="C41" s="9">
        <v>-8</v>
      </c>
    </row>
    <row r="42" spans="1:3" x14ac:dyDescent="0.25">
      <c r="A42" s="9" t="s">
        <v>38</v>
      </c>
      <c r="B42" s="9" t="str">
        <f t="shared" si="2"/>
        <v>Petroleum &amp; Coal Products</v>
      </c>
      <c r="C42" s="9">
        <v>-7</v>
      </c>
    </row>
    <row r="43" spans="1:3" x14ac:dyDescent="0.25">
      <c r="A43" s="9" t="s">
        <v>35</v>
      </c>
      <c r="B43" s="9" t="str">
        <f t="shared" si="2"/>
        <v>Transportation Equipment</v>
      </c>
      <c r="C43" s="9">
        <v>-6</v>
      </c>
    </row>
    <row r="44" spans="1:3" x14ac:dyDescent="0.25">
      <c r="A44" s="9" t="s">
        <v>29</v>
      </c>
      <c r="B44" s="9" t="str">
        <f t="shared" si="2"/>
        <v>Primary Metals</v>
      </c>
      <c r="C44" s="9">
        <v>-5</v>
      </c>
    </row>
    <row r="45" spans="1:3" x14ac:dyDescent="0.25">
      <c r="A45" s="9" t="s">
        <v>31</v>
      </c>
      <c r="B45" s="9" t="str">
        <f t="shared" si="2"/>
        <v>Electrical Equipment, Appliances &amp; Components</v>
      </c>
      <c r="C45" s="9">
        <v>-4</v>
      </c>
    </row>
    <row r="46" spans="1:3" x14ac:dyDescent="0.25">
      <c r="A46" s="9" t="s">
        <v>27</v>
      </c>
      <c r="B46" s="9" t="str">
        <f t="shared" si="2"/>
        <v>Plastics &amp; Rubber Products</v>
      </c>
      <c r="C46" s="9">
        <v>-3</v>
      </c>
    </row>
    <row r="47" spans="1:3" x14ac:dyDescent="0.25">
      <c r="A47" s="9" t="s">
        <v>37</v>
      </c>
      <c r="B47" s="9" t="str">
        <f t="shared" si="2"/>
        <v>Fabricated Metal Products</v>
      </c>
      <c r="C47" s="9">
        <v>-2</v>
      </c>
    </row>
    <row r="48" spans="1:3" x14ac:dyDescent="0.25">
      <c r="A48" s="9" t="s">
        <v>11</v>
      </c>
      <c r="B48" s="9" t="str">
        <f t="shared" si="2"/>
        <v>Machinery</v>
      </c>
      <c r="C48" s="9">
        <v>-1</v>
      </c>
    </row>
    <row r="50" spans="1:3" x14ac:dyDescent="0.25">
      <c r="A50" s="180" t="s">
        <v>92</v>
      </c>
      <c r="B50" s="180"/>
      <c r="C50" s="180"/>
    </row>
    <row r="51" spans="1:3" x14ac:dyDescent="0.25">
      <c r="A51" s="9" t="s">
        <v>6</v>
      </c>
      <c r="B51" s="9" t="str">
        <f t="shared" ref="B51:B65" si="3">TRIM(A51)</f>
        <v>Furniture &amp; Related Products</v>
      </c>
      <c r="C51" s="9">
        <v>6</v>
      </c>
    </row>
    <row r="52" spans="1:3" x14ac:dyDescent="0.25">
      <c r="A52" s="9" t="s">
        <v>39</v>
      </c>
      <c r="B52" s="9" t="str">
        <f t="shared" si="3"/>
        <v>Textile Mills</v>
      </c>
      <c r="C52" s="9">
        <v>5</v>
      </c>
    </row>
    <row r="53" spans="1:3" x14ac:dyDescent="0.25">
      <c r="A53" s="9" t="s">
        <v>33</v>
      </c>
      <c r="B53" s="9" t="str">
        <f t="shared" si="3"/>
        <v>Miscellaneous Manufacturing</v>
      </c>
      <c r="C53" s="9">
        <v>4</v>
      </c>
    </row>
    <row r="54" spans="1:3" x14ac:dyDescent="0.25">
      <c r="A54" s="9" t="s">
        <v>38</v>
      </c>
      <c r="B54" s="9" t="str">
        <f t="shared" si="3"/>
        <v>Petroleum &amp; Coal Products</v>
      </c>
      <c r="C54" s="9">
        <v>3</v>
      </c>
    </row>
    <row r="55" spans="1:3" x14ac:dyDescent="0.25">
      <c r="A55" s="9" t="s">
        <v>40</v>
      </c>
      <c r="B55" s="9" t="str">
        <f t="shared" si="3"/>
        <v>Nonmetallic Mineral Products</v>
      </c>
      <c r="C55" s="9">
        <v>2</v>
      </c>
    </row>
    <row r="56" spans="1:3" x14ac:dyDescent="0.25">
      <c r="A56" s="9" t="s">
        <v>7</v>
      </c>
      <c r="B56" s="9" t="str">
        <f t="shared" si="3"/>
        <v>Paper Products</v>
      </c>
      <c r="C56" s="9">
        <v>1</v>
      </c>
    </row>
    <row r="57" spans="1:3" x14ac:dyDescent="0.25">
      <c r="A57" s="9" t="s">
        <v>18</v>
      </c>
      <c r="B57" s="9" t="str">
        <f t="shared" si="3"/>
        <v>Wood Products</v>
      </c>
      <c r="C57" s="9">
        <v>-9</v>
      </c>
    </row>
    <row r="58" spans="1:3" x14ac:dyDescent="0.25">
      <c r="A58" s="9" t="s">
        <v>41</v>
      </c>
      <c r="B58" s="9" t="str">
        <f t="shared" si="3"/>
        <v>Printing &amp; Related Support Activities</v>
      </c>
      <c r="C58" s="9">
        <v>-8</v>
      </c>
    </row>
    <row r="59" spans="1:3" x14ac:dyDescent="0.25">
      <c r="A59" s="9" t="s">
        <v>49</v>
      </c>
      <c r="B59" s="9" t="str">
        <f t="shared" si="3"/>
        <v>Apparel, Leather &amp; Allied Products</v>
      </c>
      <c r="C59" s="9">
        <v>-7</v>
      </c>
    </row>
    <row r="60" spans="1:3" x14ac:dyDescent="0.25">
      <c r="A60" s="9" t="s">
        <v>29</v>
      </c>
      <c r="B60" s="9" t="str">
        <f t="shared" si="3"/>
        <v>Primary Metals</v>
      </c>
      <c r="C60" s="9">
        <v>-6</v>
      </c>
    </row>
    <row r="61" spans="1:3" x14ac:dyDescent="0.25">
      <c r="A61" s="9" t="s">
        <v>35</v>
      </c>
      <c r="B61" s="9" t="str">
        <f t="shared" si="3"/>
        <v>Transportation Equipment</v>
      </c>
      <c r="C61" s="9">
        <v>-5</v>
      </c>
    </row>
    <row r="62" spans="1:3" x14ac:dyDescent="0.25">
      <c r="A62" s="9" t="s">
        <v>31</v>
      </c>
      <c r="B62" s="9" t="str">
        <f t="shared" si="3"/>
        <v>Electrical Equipment, Appliances &amp; Components</v>
      </c>
      <c r="C62" s="9">
        <v>-4</v>
      </c>
    </row>
    <row r="63" spans="1:3" x14ac:dyDescent="0.25">
      <c r="A63" s="9" t="s">
        <v>37</v>
      </c>
      <c r="B63" s="9" t="str">
        <f t="shared" si="3"/>
        <v>Fabricated Metal Products</v>
      </c>
      <c r="C63" s="9">
        <v>-3</v>
      </c>
    </row>
    <row r="64" spans="1:3" x14ac:dyDescent="0.25">
      <c r="A64" s="9" t="s">
        <v>34</v>
      </c>
      <c r="B64" s="9" t="str">
        <f t="shared" si="3"/>
        <v>Computer &amp; Electronic Products</v>
      </c>
      <c r="C64" s="9">
        <v>-2</v>
      </c>
    </row>
    <row r="65" spans="1:3" x14ac:dyDescent="0.25">
      <c r="A65" s="9" t="s">
        <v>28</v>
      </c>
      <c r="B65" s="9" t="str">
        <f t="shared" si="3"/>
        <v>Machinery</v>
      </c>
      <c r="C65" s="9">
        <v>-1</v>
      </c>
    </row>
    <row r="67" spans="1:3" x14ac:dyDescent="0.25">
      <c r="A67" s="180" t="s">
        <v>94</v>
      </c>
      <c r="B67" s="180"/>
      <c r="C67" s="180"/>
    </row>
    <row r="68" spans="1:3" x14ac:dyDescent="0.25">
      <c r="A68" s="9" t="s">
        <v>18</v>
      </c>
      <c r="B68" s="9" t="str">
        <f t="shared" ref="B68:B78" si="4">TRIM(A68)</f>
        <v>Wood Products</v>
      </c>
      <c r="C68" s="9">
        <v>-8</v>
      </c>
    </row>
    <row r="69" spans="1:3" x14ac:dyDescent="0.25">
      <c r="A69" s="9" t="s">
        <v>39</v>
      </c>
      <c r="B69" s="9" t="str">
        <f t="shared" si="4"/>
        <v>Textile Mills</v>
      </c>
      <c r="C69" s="9">
        <v>-7</v>
      </c>
    </row>
    <row r="70" spans="1:3" x14ac:dyDescent="0.25">
      <c r="A70" s="9" t="s">
        <v>34</v>
      </c>
      <c r="B70" s="9" t="str">
        <f t="shared" si="4"/>
        <v>Computer &amp; Electronic Products</v>
      </c>
      <c r="C70" s="9">
        <v>-6</v>
      </c>
    </row>
    <row r="71" spans="1:3" x14ac:dyDescent="0.25">
      <c r="A71" s="9" t="s">
        <v>28</v>
      </c>
      <c r="B71" s="9" t="str">
        <f t="shared" si="4"/>
        <v>Machinery</v>
      </c>
      <c r="C71" s="9">
        <v>-5</v>
      </c>
    </row>
    <row r="72" spans="1:3" x14ac:dyDescent="0.25">
      <c r="A72" s="9" t="s">
        <v>32</v>
      </c>
      <c r="B72" s="9" t="str">
        <f t="shared" si="4"/>
        <v>Paper Products</v>
      </c>
      <c r="C72" s="9">
        <v>-4</v>
      </c>
    </row>
    <row r="73" spans="1:3" x14ac:dyDescent="0.25">
      <c r="A73" s="9" t="s">
        <v>30</v>
      </c>
      <c r="B73" s="9" t="str">
        <f t="shared" si="4"/>
        <v>Food, Beverage &amp; Tobacco Products</v>
      </c>
      <c r="C73" s="9">
        <v>-3</v>
      </c>
    </row>
    <row r="74" spans="1:3" x14ac:dyDescent="0.25">
      <c r="A74" s="9" t="s">
        <v>33</v>
      </c>
      <c r="B74" s="9" t="str">
        <f t="shared" si="4"/>
        <v>Miscellaneous Manufacturing</v>
      </c>
      <c r="C74" s="9">
        <v>-2</v>
      </c>
    </row>
    <row r="75" spans="1:3" x14ac:dyDescent="0.25">
      <c r="A75" s="9" t="s">
        <v>14</v>
      </c>
      <c r="B75" s="9" t="str">
        <f t="shared" si="4"/>
        <v>Transportation Equipment</v>
      </c>
      <c r="C75" s="9">
        <v>-1</v>
      </c>
    </row>
    <row r="76" spans="1:3" x14ac:dyDescent="0.25">
      <c r="A76" s="9" t="s">
        <v>15</v>
      </c>
      <c r="B76" s="9" t="str">
        <f t="shared" si="4"/>
        <v>Plastics &amp; Rubber Products</v>
      </c>
      <c r="C76" s="9">
        <v>3</v>
      </c>
    </row>
    <row r="77" spans="1:3" x14ac:dyDescent="0.25">
      <c r="A77" s="9" t="s">
        <v>37</v>
      </c>
      <c r="B77" s="9" t="str">
        <f t="shared" si="4"/>
        <v>Fabricated Metal Products</v>
      </c>
      <c r="C77" s="9">
        <v>2</v>
      </c>
    </row>
    <row r="78" spans="1:3" x14ac:dyDescent="0.25">
      <c r="A78" s="9" t="s">
        <v>13</v>
      </c>
      <c r="B78" s="9" t="str">
        <f t="shared" si="4"/>
        <v>Electrical Equipment, Appliances &amp; Components</v>
      </c>
      <c r="C78" s="9">
        <v>1</v>
      </c>
    </row>
    <row r="80" spans="1:3" x14ac:dyDescent="0.25">
      <c r="A80" s="180" t="s">
        <v>166</v>
      </c>
      <c r="B80" s="180"/>
      <c r="C80" s="180"/>
    </row>
    <row r="81" spans="1:3" x14ac:dyDescent="0.25">
      <c r="A81" s="9" t="s">
        <v>8</v>
      </c>
      <c r="B81" s="9" t="str">
        <f t="shared" ref="B81:B95" si="5">TRIM(A81)</f>
        <v>Printing &amp; Related Support Activities</v>
      </c>
      <c r="C81" s="9">
        <v>7</v>
      </c>
    </row>
    <row r="82" spans="1:3" x14ac:dyDescent="0.25">
      <c r="A82" s="9" t="s">
        <v>45</v>
      </c>
      <c r="B82" s="9" t="str">
        <f t="shared" si="5"/>
        <v>Wood Products</v>
      </c>
      <c r="C82" s="9">
        <v>6</v>
      </c>
    </row>
    <row r="83" spans="1:3" x14ac:dyDescent="0.25">
      <c r="A83" s="9" t="s">
        <v>38</v>
      </c>
      <c r="B83" s="9" t="str">
        <f t="shared" si="5"/>
        <v>Petroleum &amp; Coal Products</v>
      </c>
      <c r="C83" s="9">
        <v>5</v>
      </c>
    </row>
    <row r="84" spans="1:3" x14ac:dyDescent="0.25">
      <c r="A84" s="9" t="s">
        <v>39</v>
      </c>
      <c r="B84" s="9" t="str">
        <f t="shared" si="5"/>
        <v>Textile Mills</v>
      </c>
      <c r="C84" s="9">
        <v>4</v>
      </c>
    </row>
    <row r="85" spans="1:3" x14ac:dyDescent="0.25">
      <c r="A85" s="9" t="s">
        <v>31</v>
      </c>
      <c r="B85" s="9" t="str">
        <f t="shared" si="5"/>
        <v>Electrical Equipment, Appliances &amp; Components</v>
      </c>
      <c r="C85" s="9">
        <v>3</v>
      </c>
    </row>
    <row r="86" spans="1:3" x14ac:dyDescent="0.25">
      <c r="A86" s="9" t="s">
        <v>29</v>
      </c>
      <c r="B86" s="9" t="str">
        <f t="shared" si="5"/>
        <v>Primary Metals</v>
      </c>
      <c r="C86" s="9">
        <v>2</v>
      </c>
    </row>
    <row r="87" spans="1:3" x14ac:dyDescent="0.25">
      <c r="A87" s="9" t="s">
        <v>3</v>
      </c>
      <c r="B87" s="9" t="str">
        <f t="shared" si="5"/>
        <v>Food, Beverage &amp; Tobacco Products</v>
      </c>
      <c r="C87" s="9">
        <v>1</v>
      </c>
    </row>
    <row r="88" spans="1:3" x14ac:dyDescent="0.25">
      <c r="A88" s="9" t="s">
        <v>4</v>
      </c>
      <c r="B88" s="9" t="str">
        <f t="shared" si="5"/>
        <v>Nonmetallic Mineral Products</v>
      </c>
      <c r="C88" s="9">
        <v>-8</v>
      </c>
    </row>
    <row r="89" spans="1:3" x14ac:dyDescent="0.25">
      <c r="A89" s="9" t="s">
        <v>37</v>
      </c>
      <c r="B89" s="9" t="str">
        <f t="shared" si="5"/>
        <v>Fabricated Metal Products</v>
      </c>
      <c r="C89" s="9">
        <v>-7</v>
      </c>
    </row>
    <row r="90" spans="1:3" x14ac:dyDescent="0.25">
      <c r="A90" s="9" t="s">
        <v>33</v>
      </c>
      <c r="B90" s="9" t="str">
        <f t="shared" si="5"/>
        <v>Miscellaneous Manufacturing</v>
      </c>
      <c r="C90" s="9">
        <v>-6</v>
      </c>
    </row>
    <row r="91" spans="1:3" x14ac:dyDescent="0.25">
      <c r="A91" s="9" t="s">
        <v>35</v>
      </c>
      <c r="B91" s="9" t="str">
        <f t="shared" si="5"/>
        <v>Transportation Equipment</v>
      </c>
      <c r="C91" s="9">
        <v>-5</v>
      </c>
    </row>
    <row r="92" spans="1:3" x14ac:dyDescent="0.25">
      <c r="A92" s="9" t="s">
        <v>32</v>
      </c>
      <c r="B92" s="9" t="str">
        <f t="shared" si="5"/>
        <v>Paper Products</v>
      </c>
      <c r="C92" s="9">
        <v>-4</v>
      </c>
    </row>
    <row r="93" spans="1:3" x14ac:dyDescent="0.25">
      <c r="A93" s="9" t="s">
        <v>36</v>
      </c>
      <c r="B93" s="9" t="str">
        <f t="shared" si="5"/>
        <v>Chemical Products</v>
      </c>
      <c r="C93" s="9">
        <v>-3</v>
      </c>
    </row>
    <row r="94" spans="1:3" x14ac:dyDescent="0.25">
      <c r="A94" s="9" t="s">
        <v>27</v>
      </c>
      <c r="B94" s="9" t="str">
        <f t="shared" si="5"/>
        <v>Plastics &amp; Rubber Products</v>
      </c>
      <c r="C94" s="9">
        <v>-2</v>
      </c>
    </row>
    <row r="95" spans="1:3" x14ac:dyDescent="0.25">
      <c r="A95" s="9" t="s">
        <v>5</v>
      </c>
      <c r="B95" s="9" t="str">
        <f t="shared" si="5"/>
        <v>Computer &amp; Electronic Products</v>
      </c>
      <c r="C95" s="9">
        <v>-1</v>
      </c>
    </row>
  </sheetData>
  <mergeCells count="7">
    <mergeCell ref="A80:C80"/>
    <mergeCell ref="A1:C1"/>
    <mergeCell ref="E1:G1"/>
    <mergeCell ref="A19:C19"/>
    <mergeCell ref="A35:C35"/>
    <mergeCell ref="A50:C50"/>
    <mergeCell ref="A67:C67"/>
  </mergeCells>
  <pageMargins left="0.7" right="0.7" top="0.75" bottom="0.75" header="0.3" footer="0.3"/>
  <pageSetup paperSize="9"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G100"/>
  <sheetViews>
    <sheetView workbookViewId="0">
      <selection activeCell="B22" sqref="B22:B35"/>
    </sheetView>
  </sheetViews>
  <sheetFormatPr defaultRowHeight="15" x14ac:dyDescent="0.25"/>
  <cols>
    <col min="1" max="1" width="45" bestFit="1" customWidth="1"/>
    <col min="2" max="2" width="44.5703125" bestFit="1" customWidth="1"/>
  </cols>
  <sheetData>
    <row r="1" spans="1:7" x14ac:dyDescent="0.25">
      <c r="A1" s="180" t="s">
        <v>89</v>
      </c>
      <c r="B1" s="180"/>
      <c r="C1" s="180"/>
      <c r="D1" s="35"/>
      <c r="E1" s="180" t="s">
        <v>134</v>
      </c>
      <c r="F1" s="180"/>
      <c r="G1" s="180"/>
    </row>
    <row r="2" spans="1:7" x14ac:dyDescent="0.25">
      <c r="A2" s="9" t="s">
        <v>2</v>
      </c>
      <c r="B2" s="9" t="str">
        <f>TRIM(A2)</f>
        <v>Miscellaneous Manufacturing</v>
      </c>
      <c r="C2" s="9">
        <v>3</v>
      </c>
      <c r="E2" t="s">
        <v>408</v>
      </c>
    </row>
    <row r="3" spans="1:7" x14ac:dyDescent="0.25">
      <c r="A3" s="9" t="s">
        <v>30</v>
      </c>
      <c r="B3" s="9" t="str">
        <f t="shared" ref="B3:B18" si="0">TRIM(A3)</f>
        <v>Food, Beverage &amp; Tobacco Products</v>
      </c>
      <c r="C3" s="9">
        <v>2</v>
      </c>
      <c r="E3" t="s">
        <v>409</v>
      </c>
    </row>
    <row r="4" spans="1:7" x14ac:dyDescent="0.25">
      <c r="A4" s="9" t="s">
        <v>10</v>
      </c>
      <c r="B4" s="9" t="str">
        <f>TRIM(A4)</f>
        <v>Chemical Products</v>
      </c>
      <c r="C4" s="9">
        <v>1</v>
      </c>
      <c r="E4" t="s">
        <v>410</v>
      </c>
    </row>
    <row r="5" spans="1:7" x14ac:dyDescent="0.25">
      <c r="A5" s="9" t="s">
        <v>49</v>
      </c>
      <c r="B5" s="9" t="str">
        <f t="shared" si="0"/>
        <v>Apparel, Leather &amp; Allied Products</v>
      </c>
      <c r="C5" s="9">
        <v>-15</v>
      </c>
      <c r="E5" t="s">
        <v>411</v>
      </c>
    </row>
    <row r="6" spans="1:7" x14ac:dyDescent="0.25">
      <c r="A6" s="9" t="s">
        <v>41</v>
      </c>
      <c r="B6" s="9" t="str">
        <f t="shared" si="0"/>
        <v>Printing &amp; Related Support Activities</v>
      </c>
      <c r="C6" s="9">
        <v>-14</v>
      </c>
      <c r="E6" t="s">
        <v>412</v>
      </c>
    </row>
    <row r="7" spans="1:7" x14ac:dyDescent="0.25">
      <c r="A7" s="9" t="s">
        <v>45</v>
      </c>
      <c r="B7" s="9" t="str">
        <f t="shared" si="0"/>
        <v>Wood Products</v>
      </c>
      <c r="C7" s="9">
        <v>-13</v>
      </c>
      <c r="E7" t="s">
        <v>413</v>
      </c>
    </row>
    <row r="8" spans="1:7" x14ac:dyDescent="0.25">
      <c r="A8" s="9" t="s">
        <v>31</v>
      </c>
      <c r="B8" s="9" t="str">
        <f t="shared" si="0"/>
        <v>Electrical Equipment, Appliances &amp; Components</v>
      </c>
      <c r="C8" s="9">
        <v>-12</v>
      </c>
      <c r="E8" t="s">
        <v>414</v>
      </c>
    </row>
    <row r="9" spans="1:7" x14ac:dyDescent="0.25">
      <c r="A9" s="9" t="s">
        <v>39</v>
      </c>
      <c r="B9" s="9" t="str">
        <f t="shared" si="0"/>
        <v>Textile Mills</v>
      </c>
      <c r="C9" s="9">
        <v>-11</v>
      </c>
      <c r="E9" t="s">
        <v>415</v>
      </c>
    </row>
    <row r="10" spans="1:7" x14ac:dyDescent="0.25">
      <c r="A10" s="9" t="s">
        <v>32</v>
      </c>
      <c r="B10" s="9" t="str">
        <f t="shared" si="0"/>
        <v>Paper Products</v>
      </c>
      <c r="C10" s="9">
        <v>-10</v>
      </c>
      <c r="E10" t="s">
        <v>416</v>
      </c>
    </row>
    <row r="11" spans="1:7" x14ac:dyDescent="0.25">
      <c r="A11" s="9" t="s">
        <v>37</v>
      </c>
      <c r="B11" s="9" t="str">
        <f t="shared" si="0"/>
        <v>Fabricated Metal Products</v>
      </c>
      <c r="C11" s="9">
        <v>-9</v>
      </c>
      <c r="E11" t="s">
        <v>417</v>
      </c>
    </row>
    <row r="12" spans="1:7" x14ac:dyDescent="0.25">
      <c r="A12" s="9" t="s">
        <v>27</v>
      </c>
      <c r="B12" s="9" t="str">
        <f t="shared" si="0"/>
        <v>Plastics &amp; Rubber Products</v>
      </c>
      <c r="C12" s="9">
        <v>-8</v>
      </c>
    </row>
    <row r="13" spans="1:7" x14ac:dyDescent="0.25">
      <c r="A13" s="9" t="s">
        <v>38</v>
      </c>
      <c r="B13" s="9" t="str">
        <f t="shared" si="0"/>
        <v>Petroleum &amp; Coal Products</v>
      </c>
      <c r="C13" s="9">
        <v>-7</v>
      </c>
    </row>
    <row r="14" spans="1:7" x14ac:dyDescent="0.25">
      <c r="A14" s="9" t="s">
        <v>29</v>
      </c>
      <c r="B14" s="9" t="str">
        <f t="shared" si="0"/>
        <v>Primary Metals</v>
      </c>
      <c r="C14" s="9">
        <v>-6</v>
      </c>
    </row>
    <row r="15" spans="1:7" x14ac:dyDescent="0.25">
      <c r="A15" s="9" t="s">
        <v>35</v>
      </c>
      <c r="B15" s="9" t="str">
        <f t="shared" si="0"/>
        <v>Transportation Equipment</v>
      </c>
      <c r="C15" s="9">
        <v>-5</v>
      </c>
    </row>
    <row r="16" spans="1:7" x14ac:dyDescent="0.25">
      <c r="A16" s="9" t="s">
        <v>40</v>
      </c>
      <c r="B16" s="9" t="str">
        <f t="shared" si="0"/>
        <v>Nonmetallic Mineral Products</v>
      </c>
      <c r="C16" s="9">
        <v>-4</v>
      </c>
    </row>
    <row r="17" spans="1:3" x14ac:dyDescent="0.25">
      <c r="A17" s="9" t="s">
        <v>28</v>
      </c>
      <c r="B17" s="9" t="str">
        <f t="shared" si="0"/>
        <v>Machinery</v>
      </c>
      <c r="C17" s="9">
        <v>-3</v>
      </c>
    </row>
    <row r="18" spans="1:3" x14ac:dyDescent="0.25">
      <c r="A18" s="9" t="s">
        <v>26</v>
      </c>
      <c r="B18" s="9" t="str">
        <f t="shared" si="0"/>
        <v>Furniture &amp; Related Products</v>
      </c>
      <c r="C18" s="9">
        <v>-2</v>
      </c>
    </row>
    <row r="19" spans="1:3" x14ac:dyDescent="0.25">
      <c r="A19" s="9" t="s">
        <v>34</v>
      </c>
      <c r="B19" s="9" t="str">
        <f>TRIM(A19)</f>
        <v>Computer &amp; Electronic Products</v>
      </c>
      <c r="C19" s="9">
        <v>-1</v>
      </c>
    </row>
    <row r="21" spans="1:3" x14ac:dyDescent="0.25">
      <c r="A21" s="180" t="s">
        <v>52</v>
      </c>
      <c r="B21" s="180"/>
      <c r="C21" s="180"/>
    </row>
    <row r="22" spans="1:3" x14ac:dyDescent="0.25">
      <c r="A22" s="9" t="s">
        <v>2</v>
      </c>
      <c r="B22" s="9" t="str">
        <f>TRIM(A22)</f>
        <v>Miscellaneous Manufacturing</v>
      </c>
      <c r="C22" s="9">
        <v>3</v>
      </c>
    </row>
    <row r="23" spans="1:3" x14ac:dyDescent="0.25">
      <c r="A23" s="9" t="s">
        <v>30</v>
      </c>
      <c r="B23" s="9" t="str">
        <f t="shared" ref="B23:B35" si="1">TRIM(A23)</f>
        <v>Food, Beverage &amp; Tobacco Products</v>
      </c>
      <c r="C23" s="9">
        <v>2</v>
      </c>
    </row>
    <row r="24" spans="1:3" x14ac:dyDescent="0.25">
      <c r="A24" s="9" t="s">
        <v>10</v>
      </c>
      <c r="B24" s="9" t="str">
        <f t="shared" si="1"/>
        <v>Chemical Products</v>
      </c>
      <c r="C24" s="9">
        <v>1</v>
      </c>
    </row>
    <row r="25" spans="1:3" x14ac:dyDescent="0.25">
      <c r="A25" s="9" t="s">
        <v>17</v>
      </c>
      <c r="B25" s="9" t="str">
        <f t="shared" si="1"/>
        <v>Apparel, Leather &amp; Allied Products</v>
      </c>
      <c r="C25" s="9">
        <v>-11</v>
      </c>
    </row>
    <row r="26" spans="1:3" x14ac:dyDescent="0.25">
      <c r="A26" s="9" t="s">
        <v>39</v>
      </c>
      <c r="B26" s="9" t="str">
        <f t="shared" si="1"/>
        <v>Textile Mills</v>
      </c>
      <c r="C26" s="9">
        <v>-10</v>
      </c>
    </row>
    <row r="27" spans="1:3" x14ac:dyDescent="0.25">
      <c r="A27" s="9" t="s">
        <v>45</v>
      </c>
      <c r="B27" s="9" t="str">
        <f t="shared" si="1"/>
        <v>Wood Products</v>
      </c>
      <c r="C27" s="9">
        <v>-9</v>
      </c>
    </row>
    <row r="28" spans="1:3" x14ac:dyDescent="0.25">
      <c r="A28" s="9" t="s">
        <v>31</v>
      </c>
      <c r="B28" s="9" t="str">
        <f t="shared" si="1"/>
        <v>Electrical Equipment, Appliances &amp; Components</v>
      </c>
      <c r="C28" s="9">
        <v>-8</v>
      </c>
    </row>
    <row r="29" spans="1:3" x14ac:dyDescent="0.25">
      <c r="A29" s="9" t="s">
        <v>40</v>
      </c>
      <c r="B29" s="9" t="str">
        <f t="shared" si="1"/>
        <v>Nonmetallic Mineral Products</v>
      </c>
      <c r="C29" s="9">
        <v>-7</v>
      </c>
    </row>
    <row r="30" spans="1:3" x14ac:dyDescent="0.25">
      <c r="A30" s="9" t="s">
        <v>38</v>
      </c>
      <c r="B30" s="9" t="str">
        <f t="shared" si="1"/>
        <v>Petroleum &amp; Coal Products</v>
      </c>
      <c r="C30" s="9">
        <v>-6</v>
      </c>
    </row>
    <row r="31" spans="1:3" x14ac:dyDescent="0.25">
      <c r="A31" s="9" t="s">
        <v>35</v>
      </c>
      <c r="B31" s="9" t="str">
        <f t="shared" si="1"/>
        <v>Transportation Equipment</v>
      </c>
      <c r="C31" s="9">
        <v>-5</v>
      </c>
    </row>
    <row r="32" spans="1:3" x14ac:dyDescent="0.25">
      <c r="A32" s="9" t="s">
        <v>32</v>
      </c>
      <c r="B32" s="9" t="str">
        <f t="shared" si="1"/>
        <v>Paper Products</v>
      </c>
      <c r="C32" s="9">
        <v>-4</v>
      </c>
    </row>
    <row r="33" spans="1:3" x14ac:dyDescent="0.25">
      <c r="A33" s="9" t="s">
        <v>34</v>
      </c>
      <c r="B33" s="9" t="str">
        <f t="shared" si="1"/>
        <v>Computer &amp; Electronic Products</v>
      </c>
      <c r="C33" s="9">
        <v>-3</v>
      </c>
    </row>
    <row r="34" spans="1:3" x14ac:dyDescent="0.25">
      <c r="A34" s="9" t="s">
        <v>37</v>
      </c>
      <c r="B34" s="9" t="str">
        <f t="shared" si="1"/>
        <v>Fabricated Metal Products</v>
      </c>
      <c r="C34" s="9">
        <v>-2</v>
      </c>
    </row>
    <row r="35" spans="1:3" x14ac:dyDescent="0.25">
      <c r="A35" s="9" t="s">
        <v>15</v>
      </c>
      <c r="B35" s="9" t="str">
        <f t="shared" si="1"/>
        <v>Plastics &amp; Rubber Products</v>
      </c>
      <c r="C35" s="9">
        <v>-1</v>
      </c>
    </row>
    <row r="37" spans="1:3" x14ac:dyDescent="0.25">
      <c r="A37" s="180" t="s">
        <v>91</v>
      </c>
      <c r="B37" s="180"/>
      <c r="C37" s="180"/>
    </row>
    <row r="38" spans="1:3" x14ac:dyDescent="0.25">
      <c r="A38" s="9" t="s">
        <v>10</v>
      </c>
      <c r="B38" s="9" t="str">
        <f t="shared" ref="B38:B51" si="2">TRIM(A38)</f>
        <v>Chemical Products</v>
      </c>
      <c r="C38" s="9">
        <v>3</v>
      </c>
    </row>
    <row r="39" spans="1:3" x14ac:dyDescent="0.25">
      <c r="A39" s="9" t="s">
        <v>34</v>
      </c>
      <c r="B39" s="9" t="str">
        <f t="shared" si="2"/>
        <v>Computer &amp; Electronic Products</v>
      </c>
      <c r="C39" s="9">
        <v>2</v>
      </c>
    </row>
    <row r="40" spans="1:3" x14ac:dyDescent="0.25">
      <c r="A40" s="9" t="s">
        <v>2</v>
      </c>
      <c r="B40" s="9" t="str">
        <f t="shared" si="2"/>
        <v>Miscellaneous Manufacturing</v>
      </c>
      <c r="C40" s="9">
        <v>1</v>
      </c>
    </row>
    <row r="41" spans="1:3" x14ac:dyDescent="0.25">
      <c r="A41" s="9" t="s">
        <v>17</v>
      </c>
      <c r="B41" s="9" t="str">
        <f t="shared" si="2"/>
        <v>Apparel, Leather &amp; Allied Products</v>
      </c>
      <c r="C41" s="9">
        <v>-11</v>
      </c>
    </row>
    <row r="42" spans="1:3" x14ac:dyDescent="0.25">
      <c r="A42" s="9" t="s">
        <v>45</v>
      </c>
      <c r="B42" s="9" t="str">
        <f t="shared" si="2"/>
        <v>Wood Products</v>
      </c>
      <c r="C42" s="9">
        <v>-10</v>
      </c>
    </row>
    <row r="43" spans="1:3" x14ac:dyDescent="0.25">
      <c r="A43" s="9" t="s">
        <v>39</v>
      </c>
      <c r="B43" s="9" t="str">
        <f t="shared" si="2"/>
        <v>Textile Mills</v>
      </c>
      <c r="C43" s="9">
        <v>-9</v>
      </c>
    </row>
    <row r="44" spans="1:3" x14ac:dyDescent="0.25">
      <c r="A44" s="9" t="s">
        <v>38</v>
      </c>
      <c r="B44" s="9" t="str">
        <f t="shared" si="2"/>
        <v>Petroleum &amp; Coal Products</v>
      </c>
      <c r="C44" s="9">
        <v>-8</v>
      </c>
    </row>
    <row r="45" spans="1:3" x14ac:dyDescent="0.25">
      <c r="A45" s="9" t="s">
        <v>40</v>
      </c>
      <c r="B45" s="9" t="str">
        <f t="shared" si="2"/>
        <v>Nonmetallic Mineral Products</v>
      </c>
      <c r="C45" s="9">
        <v>-7</v>
      </c>
    </row>
    <row r="46" spans="1:3" x14ac:dyDescent="0.25">
      <c r="A46" s="9" t="s">
        <v>29</v>
      </c>
      <c r="B46" s="9" t="str">
        <f t="shared" si="2"/>
        <v>Primary Metals</v>
      </c>
      <c r="C46" s="9">
        <v>-6</v>
      </c>
    </row>
    <row r="47" spans="1:3" x14ac:dyDescent="0.25">
      <c r="A47" s="9" t="s">
        <v>32</v>
      </c>
      <c r="B47" s="9" t="str">
        <f t="shared" si="2"/>
        <v>Paper Products</v>
      </c>
      <c r="C47" s="9">
        <v>-5</v>
      </c>
    </row>
    <row r="48" spans="1:3" x14ac:dyDescent="0.25">
      <c r="A48" s="9" t="s">
        <v>28</v>
      </c>
      <c r="B48" s="9" t="str">
        <f t="shared" si="2"/>
        <v>Machinery</v>
      </c>
      <c r="C48" s="9">
        <v>-4</v>
      </c>
    </row>
    <row r="49" spans="1:3" x14ac:dyDescent="0.25">
      <c r="A49" s="9" t="s">
        <v>27</v>
      </c>
      <c r="B49" s="9" t="str">
        <f t="shared" si="2"/>
        <v>Plastics &amp; Rubber Products</v>
      </c>
      <c r="C49" s="9">
        <v>-3</v>
      </c>
    </row>
    <row r="50" spans="1:3" x14ac:dyDescent="0.25">
      <c r="A50" s="9" t="s">
        <v>31</v>
      </c>
      <c r="B50" s="9" t="str">
        <f t="shared" si="2"/>
        <v>Electrical Equipment, Appliances &amp; Components</v>
      </c>
      <c r="C50" s="9">
        <v>-2</v>
      </c>
    </row>
    <row r="51" spans="1:3" x14ac:dyDescent="0.25">
      <c r="A51" s="9" t="s">
        <v>12</v>
      </c>
      <c r="B51" s="9" t="str">
        <f t="shared" si="2"/>
        <v>Fabricated Metal Products</v>
      </c>
      <c r="C51" s="9">
        <v>-1</v>
      </c>
    </row>
    <row r="53" spans="1:3" x14ac:dyDescent="0.25">
      <c r="A53" s="180" t="s">
        <v>92</v>
      </c>
      <c r="B53" s="180"/>
      <c r="C53" s="180"/>
    </row>
    <row r="54" spans="1:3" x14ac:dyDescent="0.25">
      <c r="A54" s="9" t="s">
        <v>2</v>
      </c>
      <c r="B54" s="9" t="str">
        <f t="shared" ref="B54:B68" si="3">TRIM(A54)</f>
        <v>Miscellaneous Manufacturing</v>
      </c>
      <c r="C54" s="9">
        <v>4</v>
      </c>
    </row>
    <row r="55" spans="1:3" x14ac:dyDescent="0.25">
      <c r="A55" s="9" t="s">
        <v>39</v>
      </c>
      <c r="B55" s="9" t="str">
        <f t="shared" si="3"/>
        <v>Textile Mills</v>
      </c>
      <c r="C55" s="9">
        <v>3</v>
      </c>
    </row>
    <row r="56" spans="1:3" x14ac:dyDescent="0.25">
      <c r="A56" s="9" t="s">
        <v>30</v>
      </c>
      <c r="B56" s="9" t="str">
        <f t="shared" si="3"/>
        <v>Food, Beverage &amp; Tobacco Products</v>
      </c>
      <c r="C56" s="9">
        <v>2</v>
      </c>
    </row>
    <row r="57" spans="1:3" x14ac:dyDescent="0.25">
      <c r="A57" s="9" t="s">
        <v>10</v>
      </c>
      <c r="B57" s="9" t="str">
        <f t="shared" si="3"/>
        <v>Chemical Products</v>
      </c>
      <c r="C57" s="9">
        <v>1</v>
      </c>
    </row>
    <row r="58" spans="1:3" x14ac:dyDescent="0.25">
      <c r="A58" s="9" t="s">
        <v>8</v>
      </c>
      <c r="B58" s="9" t="str">
        <f t="shared" si="3"/>
        <v>Printing &amp; Related Support Activities</v>
      </c>
      <c r="C58" s="9">
        <v>-11</v>
      </c>
    </row>
    <row r="59" spans="1:3" x14ac:dyDescent="0.25">
      <c r="A59" s="9" t="s">
        <v>49</v>
      </c>
      <c r="B59" s="9" t="str">
        <f t="shared" si="3"/>
        <v>Apparel, Leather &amp; Allied Products</v>
      </c>
      <c r="C59" s="9">
        <v>-10</v>
      </c>
    </row>
    <row r="60" spans="1:3" x14ac:dyDescent="0.25">
      <c r="A60" s="9" t="s">
        <v>29</v>
      </c>
      <c r="B60" s="9" t="str">
        <f t="shared" si="3"/>
        <v>Primary Metals</v>
      </c>
      <c r="C60" s="9">
        <v>-9</v>
      </c>
    </row>
    <row r="61" spans="1:3" x14ac:dyDescent="0.25">
      <c r="A61" s="9" t="s">
        <v>32</v>
      </c>
      <c r="B61" s="9" t="str">
        <f t="shared" si="3"/>
        <v>Paper Products</v>
      </c>
      <c r="C61" s="9">
        <v>-8</v>
      </c>
    </row>
    <row r="62" spans="1:3" x14ac:dyDescent="0.25">
      <c r="A62" s="9" t="s">
        <v>45</v>
      </c>
      <c r="B62" s="9" t="str">
        <f t="shared" si="3"/>
        <v>Wood Products</v>
      </c>
      <c r="C62" s="9">
        <v>-7</v>
      </c>
    </row>
    <row r="63" spans="1:3" x14ac:dyDescent="0.25">
      <c r="A63" s="9" t="s">
        <v>37</v>
      </c>
      <c r="B63" s="9" t="str">
        <f t="shared" si="3"/>
        <v>Fabricated Metal Products</v>
      </c>
      <c r="C63" s="9">
        <v>-6</v>
      </c>
    </row>
    <row r="64" spans="1:3" x14ac:dyDescent="0.25">
      <c r="A64" s="9" t="s">
        <v>31</v>
      </c>
      <c r="B64" s="9" t="str">
        <f t="shared" si="3"/>
        <v>Electrical Equipment, Appliances &amp; Components</v>
      </c>
      <c r="C64" s="9">
        <v>-5</v>
      </c>
    </row>
    <row r="65" spans="1:3" x14ac:dyDescent="0.25">
      <c r="A65" s="9" t="s">
        <v>35</v>
      </c>
      <c r="B65" s="9" t="str">
        <f t="shared" si="3"/>
        <v>Transportation Equipment</v>
      </c>
      <c r="C65" s="9">
        <v>-4</v>
      </c>
    </row>
    <row r="66" spans="1:3" x14ac:dyDescent="0.25">
      <c r="A66" s="9" t="s">
        <v>27</v>
      </c>
      <c r="B66" s="9" t="str">
        <f t="shared" si="3"/>
        <v>Plastics &amp; Rubber Products</v>
      </c>
      <c r="C66" s="9">
        <v>-3</v>
      </c>
    </row>
    <row r="67" spans="1:3" x14ac:dyDescent="0.25">
      <c r="A67" s="9" t="s">
        <v>34</v>
      </c>
      <c r="B67" s="9" t="str">
        <f t="shared" si="3"/>
        <v>Computer &amp; Electronic Products</v>
      </c>
      <c r="C67" s="9">
        <v>-2</v>
      </c>
    </row>
    <row r="68" spans="1:3" x14ac:dyDescent="0.25">
      <c r="A68" s="9" t="s">
        <v>11</v>
      </c>
      <c r="B68" s="9" t="str">
        <f t="shared" si="3"/>
        <v>Machinery</v>
      </c>
      <c r="C68" s="9">
        <v>-1</v>
      </c>
    </row>
    <row r="70" spans="1:3" x14ac:dyDescent="0.25">
      <c r="A70" s="180" t="s">
        <v>94</v>
      </c>
      <c r="B70" s="180"/>
      <c r="C70" s="180"/>
    </row>
    <row r="71" spans="1:3" x14ac:dyDescent="0.25">
      <c r="A71" s="9" t="s">
        <v>1</v>
      </c>
      <c r="B71" s="9" t="str">
        <f t="shared" ref="B71:B84" si="4">TRIM(A71)</f>
        <v>Textile Mills</v>
      </c>
      <c r="C71" s="9">
        <v>-9</v>
      </c>
    </row>
    <row r="72" spans="1:3" x14ac:dyDescent="0.25">
      <c r="A72" s="9" t="s">
        <v>30</v>
      </c>
      <c r="B72" s="9" t="str">
        <f t="shared" si="4"/>
        <v>Food, Beverage &amp; Tobacco Products</v>
      </c>
      <c r="C72" s="9">
        <v>-8</v>
      </c>
    </row>
    <row r="73" spans="1:3" x14ac:dyDescent="0.25">
      <c r="A73" s="9" t="s">
        <v>33</v>
      </c>
      <c r="B73" s="9" t="str">
        <f t="shared" si="4"/>
        <v>Miscellaneous Manufacturing</v>
      </c>
      <c r="C73" s="9">
        <v>-7</v>
      </c>
    </row>
    <row r="74" spans="1:3" x14ac:dyDescent="0.25">
      <c r="A74" s="9" t="s">
        <v>29</v>
      </c>
      <c r="B74" s="9" t="str">
        <f t="shared" si="4"/>
        <v>Primary Metals</v>
      </c>
      <c r="C74" s="9">
        <v>-6</v>
      </c>
    </row>
    <row r="75" spans="1:3" x14ac:dyDescent="0.25">
      <c r="A75" s="9" t="s">
        <v>32</v>
      </c>
      <c r="B75" s="9" t="str">
        <f t="shared" si="4"/>
        <v>Paper Products</v>
      </c>
      <c r="C75" s="9">
        <v>-5</v>
      </c>
    </row>
    <row r="76" spans="1:3" x14ac:dyDescent="0.25">
      <c r="A76" s="9" t="s">
        <v>34</v>
      </c>
      <c r="B76" s="9" t="str">
        <f t="shared" si="4"/>
        <v>Computer &amp; Electronic Products</v>
      </c>
      <c r="C76" s="9">
        <v>-4</v>
      </c>
    </row>
    <row r="77" spans="1:3" x14ac:dyDescent="0.25">
      <c r="A77" s="9" t="s">
        <v>27</v>
      </c>
      <c r="B77" s="9" t="str">
        <f t="shared" si="4"/>
        <v>Plastics &amp; Rubber Products</v>
      </c>
      <c r="C77" s="9">
        <v>-3</v>
      </c>
    </row>
    <row r="78" spans="1:3" x14ac:dyDescent="0.25">
      <c r="A78" s="9" t="s">
        <v>28</v>
      </c>
      <c r="B78" s="9" t="str">
        <f t="shared" si="4"/>
        <v>Machinery</v>
      </c>
      <c r="C78" s="9">
        <v>-2</v>
      </c>
    </row>
    <row r="79" spans="1:3" x14ac:dyDescent="0.25">
      <c r="A79" s="9" t="s">
        <v>10</v>
      </c>
      <c r="B79" s="9" t="str">
        <f t="shared" si="4"/>
        <v>Chemical Products</v>
      </c>
      <c r="C79" s="9">
        <v>-1</v>
      </c>
    </row>
    <row r="80" spans="1:3" x14ac:dyDescent="0.25">
      <c r="A80" s="9" t="s">
        <v>13</v>
      </c>
      <c r="B80" s="9" t="str">
        <f t="shared" si="4"/>
        <v>Electrical Equipment, Appliances &amp; Components</v>
      </c>
      <c r="C80" s="9">
        <v>5</v>
      </c>
    </row>
    <row r="81" spans="1:3" x14ac:dyDescent="0.25">
      <c r="A81" s="9" t="s">
        <v>40</v>
      </c>
      <c r="B81" s="9" t="str">
        <f t="shared" si="4"/>
        <v>Nonmetallic Mineral Products</v>
      </c>
      <c r="C81" s="9">
        <v>4</v>
      </c>
    </row>
    <row r="82" spans="1:3" x14ac:dyDescent="0.25">
      <c r="A82" s="9" t="s">
        <v>26</v>
      </c>
      <c r="B82" s="9" t="str">
        <f t="shared" si="4"/>
        <v>Furniture &amp; Related Products</v>
      </c>
      <c r="C82" s="9">
        <v>3</v>
      </c>
    </row>
    <row r="83" spans="1:3" x14ac:dyDescent="0.25">
      <c r="A83" s="9" t="s">
        <v>37</v>
      </c>
      <c r="B83" s="9" t="str">
        <f t="shared" si="4"/>
        <v>Fabricated Metal Products</v>
      </c>
      <c r="C83" s="9">
        <v>2</v>
      </c>
    </row>
    <row r="84" spans="1:3" x14ac:dyDescent="0.25">
      <c r="A84" s="9" t="s">
        <v>14</v>
      </c>
      <c r="B84" s="9" t="str">
        <f t="shared" si="4"/>
        <v>Transportation Equipment</v>
      </c>
      <c r="C84" s="9">
        <v>1</v>
      </c>
    </row>
    <row r="86" spans="1:3" x14ac:dyDescent="0.25">
      <c r="A86" s="180" t="s">
        <v>95</v>
      </c>
      <c r="B86" s="180"/>
      <c r="C86" s="180"/>
    </row>
    <row r="87" spans="1:3" x14ac:dyDescent="0.25">
      <c r="A87" s="9" t="s">
        <v>4</v>
      </c>
      <c r="B87" s="9" t="str">
        <f t="shared" ref="B87:B100" si="5">TRIM(A87)</f>
        <v>Nonmetallic Mineral Products</v>
      </c>
      <c r="C87" s="9">
        <v>4</v>
      </c>
    </row>
    <row r="88" spans="1:3" x14ac:dyDescent="0.25">
      <c r="A88" s="9" t="s">
        <v>45</v>
      </c>
      <c r="B88" s="9" t="str">
        <f t="shared" si="5"/>
        <v>Wood Products</v>
      </c>
      <c r="C88" s="9">
        <v>3</v>
      </c>
    </row>
    <row r="89" spans="1:3" x14ac:dyDescent="0.25">
      <c r="A89" s="9" t="s">
        <v>29</v>
      </c>
      <c r="B89" s="9" t="str">
        <f t="shared" si="5"/>
        <v>Primary Metals</v>
      </c>
      <c r="C89" s="9">
        <v>2</v>
      </c>
    </row>
    <row r="90" spans="1:3" x14ac:dyDescent="0.25">
      <c r="A90" s="9" t="s">
        <v>10</v>
      </c>
      <c r="B90" s="9" t="str">
        <f t="shared" si="5"/>
        <v>Chemical Products</v>
      </c>
      <c r="C90" s="9">
        <v>1</v>
      </c>
    </row>
    <row r="91" spans="1:3" x14ac:dyDescent="0.25">
      <c r="A91" s="9" t="s">
        <v>17</v>
      </c>
      <c r="B91" s="9" t="str">
        <f t="shared" si="5"/>
        <v>Apparel, Leather &amp; Allied Products</v>
      </c>
      <c r="C91" s="9">
        <v>-10</v>
      </c>
    </row>
    <row r="92" spans="1:3" x14ac:dyDescent="0.25">
      <c r="A92" s="9" t="s">
        <v>41</v>
      </c>
      <c r="B92" s="9" t="str">
        <f t="shared" si="5"/>
        <v>Printing &amp; Related Support Activities</v>
      </c>
      <c r="C92" s="9">
        <v>-9</v>
      </c>
    </row>
    <row r="93" spans="1:3" x14ac:dyDescent="0.25">
      <c r="A93" s="9" t="s">
        <v>27</v>
      </c>
      <c r="B93" s="9" t="str">
        <f t="shared" si="5"/>
        <v>Plastics &amp; Rubber Products</v>
      </c>
      <c r="C93" s="9">
        <v>-8</v>
      </c>
    </row>
    <row r="94" spans="1:3" x14ac:dyDescent="0.25">
      <c r="A94" s="9" t="s">
        <v>39</v>
      </c>
      <c r="B94" s="9" t="str">
        <f t="shared" si="5"/>
        <v>Textile Mills</v>
      </c>
      <c r="C94" s="9">
        <v>-7</v>
      </c>
    </row>
    <row r="95" spans="1:3" x14ac:dyDescent="0.25">
      <c r="A95" s="9" t="s">
        <v>37</v>
      </c>
      <c r="B95" s="9" t="str">
        <f t="shared" si="5"/>
        <v>Fabricated Metal Products</v>
      </c>
      <c r="C95" s="9">
        <v>-6</v>
      </c>
    </row>
    <row r="96" spans="1:3" x14ac:dyDescent="0.25">
      <c r="A96" s="9" t="s">
        <v>34</v>
      </c>
      <c r="B96" s="9" t="str">
        <f t="shared" si="5"/>
        <v>Computer &amp; Electronic Products</v>
      </c>
      <c r="C96" s="9">
        <v>-5</v>
      </c>
    </row>
    <row r="97" spans="1:3" x14ac:dyDescent="0.25">
      <c r="A97" s="9" t="s">
        <v>32</v>
      </c>
      <c r="B97" s="9" t="str">
        <f t="shared" si="5"/>
        <v>Paper Products</v>
      </c>
      <c r="C97" s="9">
        <v>-4</v>
      </c>
    </row>
    <row r="98" spans="1:3" x14ac:dyDescent="0.25">
      <c r="A98" s="9" t="s">
        <v>28</v>
      </c>
      <c r="B98" s="9" t="str">
        <f t="shared" si="5"/>
        <v>Machinery</v>
      </c>
      <c r="C98" s="9">
        <v>-3</v>
      </c>
    </row>
    <row r="99" spans="1:3" x14ac:dyDescent="0.25">
      <c r="A99" s="9" t="s">
        <v>33</v>
      </c>
      <c r="B99" s="9" t="str">
        <f t="shared" si="5"/>
        <v>Miscellaneous Manufacturing</v>
      </c>
      <c r="C99" s="9">
        <v>-2</v>
      </c>
    </row>
    <row r="100" spans="1:3" x14ac:dyDescent="0.25">
      <c r="A100" s="9" t="s">
        <v>13</v>
      </c>
      <c r="B100" s="9" t="str">
        <f t="shared" si="5"/>
        <v>Electrical Equipment, Appliances &amp; Components</v>
      </c>
      <c r="C100" s="9">
        <v>-1</v>
      </c>
    </row>
  </sheetData>
  <mergeCells count="7">
    <mergeCell ref="A86:C86"/>
    <mergeCell ref="A1:C1"/>
    <mergeCell ref="E1:G1"/>
    <mergeCell ref="A21:C21"/>
    <mergeCell ref="A37:C37"/>
    <mergeCell ref="A53:C53"/>
    <mergeCell ref="A70:C70"/>
  </mergeCells>
  <pageMargins left="0.7" right="0.7" top="0.75" bottom="0.75" header="0.3" footer="0.3"/>
  <pageSetup paperSize="9"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G105"/>
  <sheetViews>
    <sheetView workbookViewId="0">
      <selection activeCell="B88" sqref="B88:B105"/>
    </sheetView>
  </sheetViews>
  <sheetFormatPr defaultRowHeight="15" x14ac:dyDescent="0.25"/>
  <cols>
    <col min="1" max="1" width="45" bestFit="1" customWidth="1"/>
    <col min="2" max="2" width="44.5703125" bestFit="1" customWidth="1"/>
  </cols>
  <sheetData>
    <row r="1" spans="1:7" x14ac:dyDescent="0.25">
      <c r="A1" s="180" t="s">
        <v>89</v>
      </c>
      <c r="B1" s="180"/>
      <c r="C1" s="180"/>
      <c r="D1" s="35"/>
      <c r="E1" s="180" t="s">
        <v>134</v>
      </c>
      <c r="F1" s="180"/>
      <c r="G1" s="180"/>
    </row>
    <row r="2" spans="1:7" x14ac:dyDescent="0.25">
      <c r="A2" s="9" t="s">
        <v>6</v>
      </c>
      <c r="B2" s="9" t="str">
        <f>TRIM(A2)</f>
        <v>Furniture &amp; Related Products</v>
      </c>
      <c r="C2" s="9">
        <v>5</v>
      </c>
      <c r="E2" t="s">
        <v>418</v>
      </c>
    </row>
    <row r="3" spans="1:7" x14ac:dyDescent="0.25">
      <c r="A3" s="9" t="s">
        <v>41</v>
      </c>
      <c r="B3" s="9" t="str">
        <f t="shared" ref="B3:B18" si="0">TRIM(A3)</f>
        <v>Printing &amp; Related Support Activities</v>
      </c>
      <c r="C3" s="9">
        <v>4</v>
      </c>
      <c r="E3" t="s">
        <v>419</v>
      </c>
    </row>
    <row r="4" spans="1:7" x14ac:dyDescent="0.25">
      <c r="A4" s="9" t="s">
        <v>30</v>
      </c>
      <c r="B4" s="9" t="str">
        <f t="shared" si="0"/>
        <v>Food, Beverage &amp; Tobacco Products</v>
      </c>
      <c r="C4" s="9">
        <v>3</v>
      </c>
      <c r="E4" t="s">
        <v>420</v>
      </c>
    </row>
    <row r="5" spans="1:7" x14ac:dyDescent="0.25">
      <c r="A5" s="9" t="s">
        <v>45</v>
      </c>
      <c r="B5" s="9" t="str">
        <f t="shared" si="0"/>
        <v>Wood Products</v>
      </c>
      <c r="C5" s="9">
        <v>2</v>
      </c>
      <c r="E5" t="s">
        <v>421</v>
      </c>
    </row>
    <row r="6" spans="1:7" x14ac:dyDescent="0.25">
      <c r="A6" s="9" t="s">
        <v>5</v>
      </c>
      <c r="B6" s="9" t="str">
        <f>TRIM(A6)</f>
        <v>Computer &amp; Electronic Products</v>
      </c>
      <c r="C6" s="9">
        <v>1</v>
      </c>
      <c r="E6" t="s">
        <v>422</v>
      </c>
    </row>
    <row r="7" spans="1:7" x14ac:dyDescent="0.25">
      <c r="A7" s="9" t="s">
        <v>29</v>
      </c>
      <c r="B7" s="9" t="str">
        <f t="shared" si="0"/>
        <v>Primary Metals</v>
      </c>
      <c r="C7" s="9">
        <v>-12</v>
      </c>
      <c r="E7" t="s">
        <v>423</v>
      </c>
    </row>
    <row r="8" spans="1:7" x14ac:dyDescent="0.25">
      <c r="A8" s="9" t="s">
        <v>49</v>
      </c>
      <c r="B8" s="9" t="str">
        <f t="shared" si="0"/>
        <v>Apparel, Leather &amp; Allied Products</v>
      </c>
      <c r="C8" s="9">
        <v>-11</v>
      </c>
      <c r="E8" t="s">
        <v>424</v>
      </c>
    </row>
    <row r="9" spans="1:7" x14ac:dyDescent="0.25">
      <c r="A9" s="9" t="s">
        <v>39</v>
      </c>
      <c r="B9" s="9" t="str">
        <f t="shared" si="0"/>
        <v>Textile Mills</v>
      </c>
      <c r="C9" s="9">
        <v>-10</v>
      </c>
      <c r="E9" t="s">
        <v>425</v>
      </c>
    </row>
    <row r="10" spans="1:7" x14ac:dyDescent="0.25">
      <c r="A10" s="9" t="s">
        <v>35</v>
      </c>
      <c r="B10" s="9" t="str">
        <f t="shared" si="0"/>
        <v>Transportation Equipment</v>
      </c>
      <c r="C10" s="9">
        <v>-9</v>
      </c>
      <c r="E10" t="s">
        <v>426</v>
      </c>
    </row>
    <row r="11" spans="1:7" x14ac:dyDescent="0.25">
      <c r="A11" s="9" t="s">
        <v>27</v>
      </c>
      <c r="B11" s="9" t="str">
        <f t="shared" si="0"/>
        <v>Plastics &amp; Rubber Products</v>
      </c>
      <c r="C11" s="9">
        <v>-8</v>
      </c>
      <c r="E11" t="s">
        <v>427</v>
      </c>
    </row>
    <row r="12" spans="1:7" x14ac:dyDescent="0.25">
      <c r="A12" s="9" t="s">
        <v>28</v>
      </c>
      <c r="B12" s="9" t="str">
        <f t="shared" si="0"/>
        <v>Machinery</v>
      </c>
      <c r="C12" s="9">
        <v>-7</v>
      </c>
    </row>
    <row r="13" spans="1:7" x14ac:dyDescent="0.25">
      <c r="A13" s="9" t="s">
        <v>36</v>
      </c>
      <c r="B13" s="9" t="str">
        <f t="shared" si="0"/>
        <v>Chemical Products</v>
      </c>
      <c r="C13" s="9">
        <v>-6</v>
      </c>
    </row>
    <row r="14" spans="1:7" x14ac:dyDescent="0.25">
      <c r="A14" s="9" t="s">
        <v>38</v>
      </c>
      <c r="B14" s="9" t="str">
        <f t="shared" si="0"/>
        <v>Petroleum &amp; Coal Products</v>
      </c>
      <c r="C14" s="9">
        <v>-5</v>
      </c>
    </row>
    <row r="15" spans="1:7" x14ac:dyDescent="0.25">
      <c r="A15" s="9" t="s">
        <v>31</v>
      </c>
      <c r="B15" s="9" t="str">
        <f t="shared" si="0"/>
        <v>Electrical Equipment, Appliances &amp; Components</v>
      </c>
      <c r="C15" s="9">
        <v>-4</v>
      </c>
    </row>
    <row r="16" spans="1:7" x14ac:dyDescent="0.25">
      <c r="A16" s="9" t="s">
        <v>37</v>
      </c>
      <c r="B16" s="9" t="str">
        <f t="shared" si="0"/>
        <v>Fabricated Metal Products</v>
      </c>
      <c r="C16" s="9">
        <v>-3</v>
      </c>
    </row>
    <row r="17" spans="1:3" x14ac:dyDescent="0.25">
      <c r="A17" s="9" t="s">
        <v>33</v>
      </c>
      <c r="B17" s="9" t="str">
        <f t="shared" si="0"/>
        <v>Miscellaneous Manufacturing</v>
      </c>
      <c r="C17" s="9">
        <v>-2</v>
      </c>
    </row>
    <row r="18" spans="1:3" x14ac:dyDescent="0.25">
      <c r="A18" s="9" t="s">
        <v>32</v>
      </c>
      <c r="B18" s="9" t="str">
        <f t="shared" si="0"/>
        <v>Paper Products</v>
      </c>
      <c r="C18" s="9">
        <v>-1</v>
      </c>
    </row>
    <row r="20" spans="1:3" x14ac:dyDescent="0.25">
      <c r="A20" s="180" t="s">
        <v>52</v>
      </c>
      <c r="B20" s="180"/>
      <c r="C20" s="180"/>
    </row>
    <row r="21" spans="1:3" x14ac:dyDescent="0.25">
      <c r="A21" s="9" t="s">
        <v>18</v>
      </c>
      <c r="B21" s="9" t="str">
        <f t="shared" ref="B21:B35" si="1">TRIM(A21)</f>
        <v>Wood Products</v>
      </c>
      <c r="C21" s="9">
        <v>5</v>
      </c>
    </row>
    <row r="22" spans="1:3" x14ac:dyDescent="0.25">
      <c r="A22" s="9" t="s">
        <v>26</v>
      </c>
      <c r="B22" s="9" t="str">
        <f t="shared" si="1"/>
        <v>Furniture &amp; Related Products</v>
      </c>
      <c r="C22" s="9">
        <v>4</v>
      </c>
    </row>
    <row r="23" spans="1:3" x14ac:dyDescent="0.25">
      <c r="A23" s="9" t="s">
        <v>30</v>
      </c>
      <c r="B23" s="9" t="str">
        <f t="shared" si="1"/>
        <v>Food, Beverage &amp; Tobacco Products</v>
      </c>
      <c r="C23" s="9">
        <v>3</v>
      </c>
    </row>
    <row r="24" spans="1:3" x14ac:dyDescent="0.25">
      <c r="A24" s="9" t="s">
        <v>34</v>
      </c>
      <c r="B24" s="9" t="str">
        <f t="shared" si="1"/>
        <v>Computer &amp; Electronic Products</v>
      </c>
      <c r="C24" s="9">
        <v>2</v>
      </c>
    </row>
    <row r="25" spans="1:3" x14ac:dyDescent="0.25">
      <c r="A25" s="9" t="s">
        <v>12</v>
      </c>
      <c r="B25" s="9" t="str">
        <f t="shared" si="1"/>
        <v>Fabricated Metal Products</v>
      </c>
      <c r="C25" s="9">
        <v>1</v>
      </c>
    </row>
    <row r="26" spans="1:3" x14ac:dyDescent="0.25">
      <c r="A26" s="9" t="s">
        <v>16</v>
      </c>
      <c r="B26" s="9" t="str">
        <f t="shared" si="1"/>
        <v>Primary Metals</v>
      </c>
      <c r="C26" s="9">
        <v>-10</v>
      </c>
    </row>
    <row r="27" spans="1:3" x14ac:dyDescent="0.25">
      <c r="A27" s="9" t="s">
        <v>49</v>
      </c>
      <c r="B27" s="9" t="str">
        <f t="shared" si="1"/>
        <v>Apparel, Leather &amp; Allied Products</v>
      </c>
      <c r="C27" s="9">
        <v>-9</v>
      </c>
    </row>
    <row r="28" spans="1:3" x14ac:dyDescent="0.25">
      <c r="A28" s="9" t="s">
        <v>39</v>
      </c>
      <c r="B28" s="9" t="str">
        <f t="shared" si="1"/>
        <v>Textile Mills</v>
      </c>
      <c r="C28" s="9">
        <v>-8</v>
      </c>
    </row>
    <row r="29" spans="1:3" x14ac:dyDescent="0.25">
      <c r="A29" s="9" t="s">
        <v>35</v>
      </c>
      <c r="B29" s="9" t="str">
        <f t="shared" si="1"/>
        <v>Transportation Equipment</v>
      </c>
      <c r="C29" s="9">
        <v>-7</v>
      </c>
    </row>
    <row r="30" spans="1:3" x14ac:dyDescent="0.25">
      <c r="A30" s="9" t="s">
        <v>27</v>
      </c>
      <c r="B30" s="9" t="str">
        <f t="shared" si="1"/>
        <v>Plastics &amp; Rubber Products</v>
      </c>
      <c r="C30" s="9">
        <v>-6</v>
      </c>
    </row>
    <row r="31" spans="1:3" x14ac:dyDescent="0.25">
      <c r="A31" s="9" t="s">
        <v>40</v>
      </c>
      <c r="B31" s="9" t="str">
        <f t="shared" si="1"/>
        <v>Nonmetallic Mineral Products</v>
      </c>
      <c r="C31" s="9">
        <v>-5</v>
      </c>
    </row>
    <row r="32" spans="1:3" x14ac:dyDescent="0.25">
      <c r="A32" s="9" t="s">
        <v>38</v>
      </c>
      <c r="B32" s="9" t="str">
        <f t="shared" si="1"/>
        <v>Petroleum &amp; Coal Products</v>
      </c>
      <c r="C32" s="9">
        <v>-4</v>
      </c>
    </row>
    <row r="33" spans="1:3" x14ac:dyDescent="0.25">
      <c r="A33" s="9" t="s">
        <v>28</v>
      </c>
      <c r="B33" s="9" t="str">
        <f t="shared" si="1"/>
        <v>Machinery</v>
      </c>
      <c r="C33" s="9">
        <v>-3</v>
      </c>
    </row>
    <row r="34" spans="1:3" x14ac:dyDescent="0.25">
      <c r="A34" s="9" t="s">
        <v>33</v>
      </c>
      <c r="B34" s="9" t="str">
        <f t="shared" si="1"/>
        <v>Miscellaneous Manufacturing</v>
      </c>
      <c r="C34" s="9">
        <v>-2</v>
      </c>
    </row>
    <row r="35" spans="1:3" x14ac:dyDescent="0.25">
      <c r="A35" s="9" t="s">
        <v>10</v>
      </c>
      <c r="B35" s="9" t="str">
        <f t="shared" si="1"/>
        <v>Chemical Products</v>
      </c>
      <c r="C35" s="9">
        <v>-1</v>
      </c>
    </row>
    <row r="37" spans="1:3" x14ac:dyDescent="0.25">
      <c r="A37" s="180" t="s">
        <v>91</v>
      </c>
      <c r="B37" s="180"/>
      <c r="C37" s="180"/>
    </row>
    <row r="38" spans="1:3" x14ac:dyDescent="0.25">
      <c r="A38" s="9" t="s">
        <v>8</v>
      </c>
      <c r="B38" s="9" t="str">
        <f t="shared" ref="B38:B54" si="2">TRIM(A38)</f>
        <v>Printing &amp; Related Support Activities</v>
      </c>
      <c r="C38" s="9">
        <v>6</v>
      </c>
    </row>
    <row r="39" spans="1:3" x14ac:dyDescent="0.25">
      <c r="A39" s="9" t="s">
        <v>26</v>
      </c>
      <c r="B39" s="9" t="str">
        <f t="shared" si="2"/>
        <v>Furniture &amp; Related Products</v>
      </c>
      <c r="C39" s="9">
        <v>5</v>
      </c>
    </row>
    <row r="40" spans="1:3" x14ac:dyDescent="0.25">
      <c r="A40" s="9" t="s">
        <v>32</v>
      </c>
      <c r="B40" s="9" t="str">
        <f t="shared" si="2"/>
        <v>Paper Products</v>
      </c>
      <c r="C40" s="9">
        <v>4</v>
      </c>
    </row>
    <row r="41" spans="1:3" x14ac:dyDescent="0.25">
      <c r="A41" s="9" t="s">
        <v>30</v>
      </c>
      <c r="B41" s="9" t="str">
        <f t="shared" si="2"/>
        <v>Food, Beverage &amp; Tobacco Products</v>
      </c>
      <c r="C41" s="9">
        <v>3</v>
      </c>
    </row>
    <row r="42" spans="1:3" x14ac:dyDescent="0.25">
      <c r="A42" s="9" t="s">
        <v>31</v>
      </c>
      <c r="B42" s="9" t="str">
        <f t="shared" si="2"/>
        <v>Electrical Equipment, Appliances &amp; Components</v>
      </c>
      <c r="C42" s="9">
        <v>2</v>
      </c>
    </row>
    <row r="43" spans="1:3" x14ac:dyDescent="0.25">
      <c r="A43" s="9" t="s">
        <v>12</v>
      </c>
      <c r="B43" s="9" t="str">
        <f t="shared" si="2"/>
        <v>Fabricated Metal Products</v>
      </c>
      <c r="C43" s="9">
        <v>1</v>
      </c>
    </row>
    <row r="44" spans="1:3" x14ac:dyDescent="0.25">
      <c r="A44" s="9" t="s">
        <v>1</v>
      </c>
      <c r="B44" s="9" t="str">
        <f t="shared" si="2"/>
        <v>Textile Mills</v>
      </c>
      <c r="C44" s="9">
        <v>-11</v>
      </c>
    </row>
    <row r="45" spans="1:3" x14ac:dyDescent="0.25">
      <c r="A45" s="9" t="s">
        <v>29</v>
      </c>
      <c r="B45" s="9" t="str">
        <f t="shared" si="2"/>
        <v>Primary Metals</v>
      </c>
      <c r="C45" s="9">
        <v>-10</v>
      </c>
    </row>
    <row r="46" spans="1:3" x14ac:dyDescent="0.25">
      <c r="A46" s="9" t="s">
        <v>49</v>
      </c>
      <c r="B46" s="9" t="str">
        <f t="shared" si="2"/>
        <v>Apparel, Leather &amp; Allied Products</v>
      </c>
      <c r="C46" s="9">
        <v>-9</v>
      </c>
    </row>
    <row r="47" spans="1:3" x14ac:dyDescent="0.25">
      <c r="A47" s="9" t="s">
        <v>38</v>
      </c>
      <c r="B47" s="9" t="str">
        <f t="shared" si="2"/>
        <v>Petroleum &amp; Coal Products</v>
      </c>
      <c r="C47" s="9">
        <v>-8</v>
      </c>
    </row>
    <row r="48" spans="1:3" x14ac:dyDescent="0.25">
      <c r="A48" s="9" t="s">
        <v>40</v>
      </c>
      <c r="B48" s="9" t="str">
        <f t="shared" si="2"/>
        <v>Nonmetallic Mineral Products</v>
      </c>
      <c r="C48" s="9">
        <v>-7</v>
      </c>
    </row>
    <row r="49" spans="1:3" x14ac:dyDescent="0.25">
      <c r="A49" s="9" t="s">
        <v>45</v>
      </c>
      <c r="B49" s="9" t="str">
        <f t="shared" si="2"/>
        <v>Wood Products</v>
      </c>
      <c r="C49" s="9">
        <v>-6</v>
      </c>
    </row>
    <row r="50" spans="1:3" x14ac:dyDescent="0.25">
      <c r="A50" s="9" t="s">
        <v>28</v>
      </c>
      <c r="B50" s="9" t="str">
        <f t="shared" si="2"/>
        <v>Machinery</v>
      </c>
      <c r="C50" s="9">
        <v>-5</v>
      </c>
    </row>
    <row r="51" spans="1:3" x14ac:dyDescent="0.25">
      <c r="A51" s="9" t="s">
        <v>27</v>
      </c>
      <c r="B51" s="9" t="str">
        <f t="shared" si="2"/>
        <v>Plastics &amp; Rubber Products</v>
      </c>
      <c r="C51" s="9">
        <v>-4</v>
      </c>
    </row>
    <row r="52" spans="1:3" x14ac:dyDescent="0.25">
      <c r="A52" s="9" t="s">
        <v>35</v>
      </c>
      <c r="B52" s="9" t="str">
        <f t="shared" si="2"/>
        <v>Transportation Equipment</v>
      </c>
      <c r="C52" s="9">
        <v>-3</v>
      </c>
    </row>
    <row r="53" spans="1:3" x14ac:dyDescent="0.25">
      <c r="A53" s="9" t="s">
        <v>36</v>
      </c>
      <c r="B53" s="9" t="str">
        <f t="shared" si="2"/>
        <v>Chemical Products</v>
      </c>
      <c r="C53" s="9">
        <v>-2</v>
      </c>
    </row>
    <row r="54" spans="1:3" x14ac:dyDescent="0.25">
      <c r="A54" s="9" t="s">
        <v>2</v>
      </c>
      <c r="B54" s="9" t="str">
        <f t="shared" si="2"/>
        <v>Miscellaneous Manufacturing</v>
      </c>
      <c r="C54" s="9">
        <v>-1</v>
      </c>
    </row>
    <row r="56" spans="1:3" x14ac:dyDescent="0.25">
      <c r="A56" s="180" t="s">
        <v>92</v>
      </c>
      <c r="B56" s="180"/>
      <c r="C56" s="180"/>
    </row>
    <row r="57" spans="1:3" x14ac:dyDescent="0.25">
      <c r="A57" s="9" t="s">
        <v>8</v>
      </c>
      <c r="B57" s="9" t="str">
        <f t="shared" ref="B57:B70" si="3">TRIM(A57)</f>
        <v>Printing &amp; Related Support Activities</v>
      </c>
      <c r="C57" s="9">
        <v>5</v>
      </c>
    </row>
    <row r="58" spans="1:3" x14ac:dyDescent="0.25">
      <c r="A58" s="9" t="s">
        <v>39</v>
      </c>
      <c r="B58" s="9" t="str">
        <f t="shared" si="3"/>
        <v>Textile Mills</v>
      </c>
      <c r="C58" s="9">
        <v>4</v>
      </c>
    </row>
    <row r="59" spans="1:3" x14ac:dyDescent="0.25">
      <c r="A59" s="9" t="s">
        <v>26</v>
      </c>
      <c r="B59" s="9" t="str">
        <f t="shared" si="3"/>
        <v>Furniture &amp; Related Products</v>
      </c>
      <c r="C59" s="9">
        <v>3</v>
      </c>
    </row>
    <row r="60" spans="1:3" x14ac:dyDescent="0.25">
      <c r="A60" s="9" t="s">
        <v>40</v>
      </c>
      <c r="B60" s="9" t="str">
        <f t="shared" si="3"/>
        <v>Nonmetallic Mineral Products</v>
      </c>
      <c r="C60" s="9">
        <v>2</v>
      </c>
    </row>
    <row r="61" spans="1:3" x14ac:dyDescent="0.25">
      <c r="A61" s="9" t="s">
        <v>3</v>
      </c>
      <c r="B61" s="9" t="str">
        <f t="shared" si="3"/>
        <v>Food, Beverage &amp; Tobacco Products</v>
      </c>
      <c r="C61" s="9">
        <v>1</v>
      </c>
    </row>
    <row r="62" spans="1:3" x14ac:dyDescent="0.25">
      <c r="A62" s="9" t="s">
        <v>17</v>
      </c>
      <c r="B62" s="9" t="str">
        <f t="shared" si="3"/>
        <v>Apparel, Leather &amp; Allied Products</v>
      </c>
      <c r="C62" s="9">
        <v>-9</v>
      </c>
    </row>
    <row r="63" spans="1:3" x14ac:dyDescent="0.25">
      <c r="A63" s="9" t="s">
        <v>29</v>
      </c>
      <c r="B63" s="9" t="str">
        <f t="shared" si="3"/>
        <v>Primary Metals</v>
      </c>
      <c r="C63" s="9">
        <v>-8</v>
      </c>
    </row>
    <row r="64" spans="1:3" x14ac:dyDescent="0.25">
      <c r="A64" s="9" t="s">
        <v>35</v>
      </c>
      <c r="B64" s="9" t="str">
        <f t="shared" si="3"/>
        <v>Transportation Equipment</v>
      </c>
      <c r="C64" s="9">
        <v>-7</v>
      </c>
    </row>
    <row r="65" spans="1:3" x14ac:dyDescent="0.25">
      <c r="A65" s="9" t="s">
        <v>28</v>
      </c>
      <c r="B65" s="9" t="str">
        <f t="shared" si="3"/>
        <v>Machinery</v>
      </c>
      <c r="C65" s="9">
        <v>-6</v>
      </c>
    </row>
    <row r="66" spans="1:3" x14ac:dyDescent="0.25">
      <c r="A66" s="9" t="s">
        <v>36</v>
      </c>
      <c r="B66" s="9" t="str">
        <f t="shared" si="3"/>
        <v>Chemical Products</v>
      </c>
      <c r="C66" s="9">
        <v>-5</v>
      </c>
    </row>
    <row r="67" spans="1:3" x14ac:dyDescent="0.25">
      <c r="A67" s="9" t="s">
        <v>32</v>
      </c>
      <c r="B67" s="9" t="str">
        <f t="shared" si="3"/>
        <v>Paper Products</v>
      </c>
      <c r="C67" s="9">
        <v>-4</v>
      </c>
    </row>
    <row r="68" spans="1:3" x14ac:dyDescent="0.25">
      <c r="A68" s="9" t="s">
        <v>34</v>
      </c>
      <c r="B68" s="9" t="str">
        <f t="shared" si="3"/>
        <v>Computer &amp; Electronic Products</v>
      </c>
      <c r="C68" s="9">
        <v>-3</v>
      </c>
    </row>
    <row r="69" spans="1:3" x14ac:dyDescent="0.25">
      <c r="A69" s="9" t="s">
        <v>31</v>
      </c>
      <c r="B69" s="9" t="str">
        <f t="shared" si="3"/>
        <v>Electrical Equipment, Appliances &amp; Components</v>
      </c>
      <c r="C69" s="9">
        <v>-2</v>
      </c>
    </row>
    <row r="70" spans="1:3" x14ac:dyDescent="0.25">
      <c r="A70" s="9" t="s">
        <v>12</v>
      </c>
      <c r="B70" s="9" t="str">
        <f t="shared" si="3"/>
        <v>Fabricated Metal Products</v>
      </c>
      <c r="C70" s="9">
        <v>-1</v>
      </c>
    </row>
    <row r="72" spans="1:3" x14ac:dyDescent="0.25">
      <c r="A72" s="180" t="s">
        <v>94</v>
      </c>
      <c r="B72" s="180"/>
      <c r="C72" s="180"/>
    </row>
    <row r="73" spans="1:3" x14ac:dyDescent="0.25">
      <c r="A73" s="9" t="s">
        <v>17</v>
      </c>
      <c r="B73" s="9" t="str">
        <f t="shared" ref="B73:B85" si="4">TRIM(A73)</f>
        <v>Apparel, Leather &amp; Allied Products</v>
      </c>
      <c r="C73" s="9">
        <v>-6</v>
      </c>
    </row>
    <row r="74" spans="1:3" x14ac:dyDescent="0.25">
      <c r="A74" s="9" t="s">
        <v>39</v>
      </c>
      <c r="B74" s="9" t="str">
        <f t="shared" si="4"/>
        <v>Textile Mills</v>
      </c>
      <c r="C74" s="9">
        <v>-5</v>
      </c>
    </row>
    <row r="75" spans="1:3" x14ac:dyDescent="0.25">
      <c r="A75" s="9" t="s">
        <v>30</v>
      </c>
      <c r="B75" s="9" t="str">
        <f t="shared" si="4"/>
        <v>Food, Beverage &amp; Tobacco Products</v>
      </c>
      <c r="C75" s="9">
        <v>-4</v>
      </c>
    </row>
    <row r="76" spans="1:3" x14ac:dyDescent="0.25">
      <c r="A76" s="9" t="s">
        <v>29</v>
      </c>
      <c r="B76" s="9" t="str">
        <f t="shared" si="4"/>
        <v>Primary Metals</v>
      </c>
      <c r="C76" s="9">
        <v>-3</v>
      </c>
    </row>
    <row r="77" spans="1:3" x14ac:dyDescent="0.25">
      <c r="A77" s="9" t="s">
        <v>33</v>
      </c>
      <c r="B77" s="9" t="str">
        <f t="shared" si="4"/>
        <v>Miscellaneous Manufacturing</v>
      </c>
      <c r="C77" s="9">
        <v>-2</v>
      </c>
    </row>
    <row r="78" spans="1:3" x14ac:dyDescent="0.25">
      <c r="A78" s="9" t="s">
        <v>5</v>
      </c>
      <c r="B78" s="9" t="str">
        <f t="shared" si="4"/>
        <v>Computer &amp; Electronic Products</v>
      </c>
      <c r="C78" s="9">
        <v>-1</v>
      </c>
    </row>
    <row r="79" spans="1:3" x14ac:dyDescent="0.25">
      <c r="A79" s="9" t="s">
        <v>12</v>
      </c>
      <c r="B79" s="9" t="str">
        <f t="shared" si="4"/>
        <v>Fabricated Metal Products</v>
      </c>
      <c r="C79" s="9">
        <v>7</v>
      </c>
    </row>
    <row r="80" spans="1:3" x14ac:dyDescent="0.25">
      <c r="A80" s="9" t="s">
        <v>40</v>
      </c>
      <c r="B80" s="9" t="str">
        <f t="shared" si="4"/>
        <v>Nonmetallic Mineral Products</v>
      </c>
      <c r="C80" s="9">
        <v>6</v>
      </c>
    </row>
    <row r="81" spans="1:3" x14ac:dyDescent="0.25">
      <c r="A81" s="9" t="s">
        <v>32</v>
      </c>
      <c r="B81" s="9" t="str">
        <f t="shared" si="4"/>
        <v>Paper Products</v>
      </c>
      <c r="C81" s="9">
        <v>5</v>
      </c>
    </row>
    <row r="82" spans="1:3" x14ac:dyDescent="0.25">
      <c r="A82" s="9" t="s">
        <v>35</v>
      </c>
      <c r="B82" s="9" t="str">
        <f t="shared" si="4"/>
        <v>Transportation Equipment</v>
      </c>
      <c r="C82" s="9">
        <v>4</v>
      </c>
    </row>
    <row r="83" spans="1:3" x14ac:dyDescent="0.25">
      <c r="A83" s="9" t="s">
        <v>27</v>
      </c>
      <c r="B83" s="9" t="str">
        <f t="shared" si="4"/>
        <v>Plastics &amp; Rubber Products</v>
      </c>
      <c r="C83" s="9">
        <v>3</v>
      </c>
    </row>
    <row r="84" spans="1:3" x14ac:dyDescent="0.25">
      <c r="A84" s="9" t="s">
        <v>36</v>
      </c>
      <c r="B84" s="9" t="str">
        <f t="shared" si="4"/>
        <v>Chemical Products</v>
      </c>
      <c r="C84" s="9">
        <v>2</v>
      </c>
    </row>
    <row r="85" spans="1:3" x14ac:dyDescent="0.25">
      <c r="A85" s="9" t="s">
        <v>11</v>
      </c>
      <c r="B85" s="9" t="str">
        <f t="shared" si="4"/>
        <v>Machinery</v>
      </c>
      <c r="C85" s="9">
        <v>1</v>
      </c>
    </row>
    <row r="87" spans="1:3" x14ac:dyDescent="0.25">
      <c r="A87" s="180" t="s">
        <v>95</v>
      </c>
      <c r="B87" s="180"/>
      <c r="C87" s="180"/>
    </row>
    <row r="88" spans="1:3" x14ac:dyDescent="0.25">
      <c r="A88" s="9" t="s">
        <v>4</v>
      </c>
      <c r="B88" s="9" t="str">
        <f t="shared" ref="B88:B105" si="5">TRIM(A88)</f>
        <v>Nonmetallic Mineral Products</v>
      </c>
      <c r="C88" s="9">
        <v>7</v>
      </c>
    </row>
    <row r="89" spans="1:3" x14ac:dyDescent="0.25">
      <c r="A89" s="9" t="s">
        <v>45</v>
      </c>
      <c r="B89" s="9" t="str">
        <f t="shared" si="5"/>
        <v>Wood Products</v>
      </c>
      <c r="C89" s="9">
        <v>6</v>
      </c>
    </row>
    <row r="90" spans="1:3" x14ac:dyDescent="0.25">
      <c r="A90" s="9" t="s">
        <v>26</v>
      </c>
      <c r="B90" s="9" t="str">
        <f t="shared" si="5"/>
        <v>Furniture &amp; Related Products</v>
      </c>
      <c r="C90" s="9">
        <v>5</v>
      </c>
    </row>
    <row r="91" spans="1:3" x14ac:dyDescent="0.25">
      <c r="A91" s="9" t="s">
        <v>38</v>
      </c>
      <c r="B91" s="9" t="str">
        <f t="shared" si="5"/>
        <v>Petroleum &amp; Coal Products</v>
      </c>
      <c r="C91" s="9">
        <v>4</v>
      </c>
    </row>
    <row r="92" spans="1:3" x14ac:dyDescent="0.25">
      <c r="A92" s="9" t="s">
        <v>27</v>
      </c>
      <c r="B92" s="9" t="str">
        <f t="shared" si="5"/>
        <v>Plastics &amp; Rubber Products</v>
      </c>
      <c r="C92" s="9">
        <v>3</v>
      </c>
    </row>
    <row r="93" spans="1:3" x14ac:dyDescent="0.25">
      <c r="A93" s="9" t="s">
        <v>30</v>
      </c>
      <c r="B93" s="9" t="str">
        <f t="shared" si="5"/>
        <v>Food, Beverage &amp; Tobacco Products</v>
      </c>
      <c r="C93" s="9">
        <v>2</v>
      </c>
    </row>
    <row r="94" spans="1:3" x14ac:dyDescent="0.25">
      <c r="A94" s="9" t="s">
        <v>14</v>
      </c>
      <c r="B94" s="9" t="str">
        <f t="shared" si="5"/>
        <v>Transportation Equipment</v>
      </c>
      <c r="C94" s="9">
        <v>1</v>
      </c>
    </row>
    <row r="95" spans="1:3" x14ac:dyDescent="0.25">
      <c r="A95" s="9" t="s">
        <v>8</v>
      </c>
      <c r="B95" s="9" t="str">
        <f t="shared" si="5"/>
        <v>Printing &amp; Related Support Activities</v>
      </c>
      <c r="C95" s="9">
        <v>-11</v>
      </c>
    </row>
    <row r="96" spans="1:3" x14ac:dyDescent="0.25">
      <c r="A96" s="9" t="s">
        <v>49</v>
      </c>
      <c r="B96" s="9" t="str">
        <f t="shared" si="5"/>
        <v>Apparel, Leather &amp; Allied Products</v>
      </c>
      <c r="C96" s="9">
        <v>-10</v>
      </c>
    </row>
    <row r="97" spans="1:3" x14ac:dyDescent="0.25">
      <c r="A97" s="9" t="s">
        <v>39</v>
      </c>
      <c r="B97" s="9" t="str">
        <f t="shared" si="5"/>
        <v>Textile Mills</v>
      </c>
      <c r="C97" s="9">
        <v>-9</v>
      </c>
    </row>
    <row r="98" spans="1:3" x14ac:dyDescent="0.25">
      <c r="A98" s="9" t="s">
        <v>29</v>
      </c>
      <c r="B98" s="9" t="str">
        <f t="shared" si="5"/>
        <v>Primary Metals</v>
      </c>
      <c r="C98" s="9">
        <v>-8</v>
      </c>
    </row>
    <row r="99" spans="1:3" x14ac:dyDescent="0.25">
      <c r="A99" s="9" t="s">
        <v>31</v>
      </c>
      <c r="B99" s="9" t="str">
        <f t="shared" si="5"/>
        <v>Electrical Equipment, Appliances &amp; Components</v>
      </c>
      <c r="C99" s="9">
        <v>-7</v>
      </c>
    </row>
    <row r="100" spans="1:3" x14ac:dyDescent="0.25">
      <c r="A100" s="9" t="s">
        <v>32</v>
      </c>
      <c r="B100" s="9" t="str">
        <f t="shared" si="5"/>
        <v>Paper Products</v>
      </c>
      <c r="C100" s="9">
        <v>-6</v>
      </c>
    </row>
    <row r="101" spans="1:3" x14ac:dyDescent="0.25">
      <c r="A101" s="9" t="s">
        <v>36</v>
      </c>
      <c r="B101" s="9" t="str">
        <f t="shared" si="5"/>
        <v>Chemical Products</v>
      </c>
      <c r="C101" s="9">
        <v>-5</v>
      </c>
    </row>
    <row r="102" spans="1:3" x14ac:dyDescent="0.25">
      <c r="A102" s="9" t="s">
        <v>28</v>
      </c>
      <c r="B102" s="9" t="str">
        <f t="shared" si="5"/>
        <v>Machinery</v>
      </c>
      <c r="C102" s="9">
        <v>-4</v>
      </c>
    </row>
    <row r="103" spans="1:3" x14ac:dyDescent="0.25">
      <c r="A103" s="9" t="s">
        <v>33</v>
      </c>
      <c r="B103" s="9" t="str">
        <f t="shared" si="5"/>
        <v>Miscellaneous Manufacturing</v>
      </c>
      <c r="C103" s="9">
        <v>-3</v>
      </c>
    </row>
    <row r="104" spans="1:3" x14ac:dyDescent="0.25">
      <c r="A104" s="9" t="s">
        <v>34</v>
      </c>
      <c r="B104" s="9" t="str">
        <f t="shared" si="5"/>
        <v>Computer &amp; Electronic Products</v>
      </c>
      <c r="C104" s="9">
        <v>-2</v>
      </c>
    </row>
    <row r="105" spans="1:3" x14ac:dyDescent="0.25">
      <c r="A105" s="9" t="s">
        <v>12</v>
      </c>
      <c r="B105" s="9" t="str">
        <f t="shared" si="5"/>
        <v>Fabricated Metal Products</v>
      </c>
      <c r="C105" s="9">
        <v>-1</v>
      </c>
    </row>
  </sheetData>
  <mergeCells count="7">
    <mergeCell ref="A87:C87"/>
    <mergeCell ref="A1:C1"/>
    <mergeCell ref="E1:G1"/>
    <mergeCell ref="A20:C20"/>
    <mergeCell ref="A37:C37"/>
    <mergeCell ref="A56:C56"/>
    <mergeCell ref="A72:C72"/>
  </mergeCells>
  <pageMargins left="0.7" right="0.7" top="0.75" bottom="0.75" header="0.3" footer="0.3"/>
  <pageSetup paperSize="9"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G104"/>
  <sheetViews>
    <sheetView workbookViewId="0">
      <selection activeCell="C22" sqref="C22:C38"/>
    </sheetView>
  </sheetViews>
  <sheetFormatPr defaultRowHeight="15" x14ac:dyDescent="0.25"/>
  <cols>
    <col min="1" max="1" width="48.85546875" bestFit="1" customWidth="1"/>
    <col min="2" max="2" width="48.42578125" bestFit="1" customWidth="1"/>
  </cols>
  <sheetData>
    <row r="1" spans="1:7" x14ac:dyDescent="0.25">
      <c r="A1" s="180" t="s">
        <v>89</v>
      </c>
      <c r="B1" s="180"/>
      <c r="C1" s="180"/>
      <c r="D1" s="35"/>
      <c r="E1" s="180" t="s">
        <v>134</v>
      </c>
      <c r="F1" s="180"/>
      <c r="G1" s="180"/>
    </row>
    <row r="2" spans="1:7" x14ac:dyDescent="0.25">
      <c r="A2" s="9" t="s">
        <v>17</v>
      </c>
      <c r="B2" s="9" t="str">
        <f>TRIM(A2)</f>
        <v>Apparel, Leather &amp; Allied Products</v>
      </c>
      <c r="C2" s="9">
        <v>5</v>
      </c>
      <c r="E2" t="s">
        <v>428</v>
      </c>
    </row>
    <row r="3" spans="1:7" x14ac:dyDescent="0.25">
      <c r="A3" s="9" t="s">
        <v>30</v>
      </c>
      <c r="B3" s="9" t="str">
        <f t="shared" ref="B3:B19" si="0">TRIM(A3)</f>
        <v>Food, Beverage &amp; Tobacco Products</v>
      </c>
      <c r="C3" s="9">
        <v>4</v>
      </c>
      <c r="E3" t="s">
        <v>429</v>
      </c>
    </row>
    <row r="4" spans="1:7" x14ac:dyDescent="0.25">
      <c r="A4" s="9" t="s">
        <v>32</v>
      </c>
      <c r="B4" s="9" t="str">
        <f t="shared" si="0"/>
        <v>Paper Products</v>
      </c>
      <c r="C4" s="9">
        <v>3</v>
      </c>
      <c r="E4" t="s">
        <v>430</v>
      </c>
    </row>
    <row r="5" spans="1:7" x14ac:dyDescent="0.25">
      <c r="A5" s="9" t="s">
        <v>33</v>
      </c>
      <c r="B5" s="9" t="str">
        <f t="shared" si="0"/>
        <v>Miscellaneous Manufacturing</v>
      </c>
      <c r="C5" s="9">
        <v>2</v>
      </c>
      <c r="E5" t="s">
        <v>431</v>
      </c>
    </row>
    <row r="6" spans="1:7" x14ac:dyDescent="0.25">
      <c r="A6" s="9" t="s">
        <v>34</v>
      </c>
      <c r="B6" s="9" t="str">
        <f t="shared" si="0"/>
        <v>Computer &amp; Electronic Products</v>
      </c>
      <c r="C6" s="9">
        <v>1</v>
      </c>
      <c r="E6" t="s">
        <v>432</v>
      </c>
    </row>
    <row r="7" spans="1:7" x14ac:dyDescent="0.25">
      <c r="A7" s="9" t="s">
        <v>45</v>
      </c>
      <c r="B7" s="9" t="str">
        <f t="shared" si="0"/>
        <v>Wood Products</v>
      </c>
      <c r="C7" s="9">
        <v>-13</v>
      </c>
      <c r="E7" t="s">
        <v>433</v>
      </c>
    </row>
    <row r="8" spans="1:7" x14ac:dyDescent="0.25">
      <c r="A8" s="9" t="s">
        <v>41</v>
      </c>
      <c r="B8" s="9" t="str">
        <f t="shared" si="0"/>
        <v>Printing &amp; Related Support Activities</v>
      </c>
      <c r="C8" s="9">
        <v>-12</v>
      </c>
      <c r="E8" t="s">
        <v>434</v>
      </c>
    </row>
    <row r="9" spans="1:7" x14ac:dyDescent="0.25">
      <c r="A9" s="9" t="s">
        <v>26</v>
      </c>
      <c r="B9" s="9" t="str">
        <f t="shared" si="0"/>
        <v>Furniture &amp; Related Products</v>
      </c>
      <c r="C9" s="9">
        <v>-11</v>
      </c>
      <c r="E9" t="s">
        <v>435</v>
      </c>
    </row>
    <row r="10" spans="1:7" x14ac:dyDescent="0.25">
      <c r="A10" s="9" t="s">
        <v>39</v>
      </c>
      <c r="B10" s="9" t="str">
        <f t="shared" si="0"/>
        <v>Textile Mills</v>
      </c>
      <c r="C10" s="9">
        <v>-10</v>
      </c>
      <c r="E10" t="s">
        <v>436</v>
      </c>
    </row>
    <row r="11" spans="1:7" x14ac:dyDescent="0.25">
      <c r="A11" s="9" t="s">
        <v>37</v>
      </c>
      <c r="B11" s="9" t="str">
        <f t="shared" si="0"/>
        <v>Fabricated Metal Products</v>
      </c>
      <c r="C11" s="9">
        <v>-9</v>
      </c>
      <c r="E11" t="s">
        <v>437</v>
      </c>
    </row>
    <row r="12" spans="1:7" x14ac:dyDescent="0.25">
      <c r="A12" s="9" t="s">
        <v>35</v>
      </c>
      <c r="B12" s="9" t="str">
        <f t="shared" si="0"/>
        <v>Transportation Equipment</v>
      </c>
      <c r="C12" s="9">
        <v>-8</v>
      </c>
    </row>
    <row r="13" spans="1:7" x14ac:dyDescent="0.25">
      <c r="A13" s="9" t="s">
        <v>29</v>
      </c>
      <c r="B13" s="9" t="str">
        <f t="shared" si="0"/>
        <v>Primary Metals</v>
      </c>
      <c r="C13" s="9">
        <v>-7</v>
      </c>
    </row>
    <row r="14" spans="1:7" x14ac:dyDescent="0.25">
      <c r="A14" s="9" t="s">
        <v>27</v>
      </c>
      <c r="B14" s="9" t="str">
        <f t="shared" si="0"/>
        <v>Plastics &amp; Rubber Products</v>
      </c>
      <c r="C14" s="9">
        <v>-6</v>
      </c>
    </row>
    <row r="15" spans="1:7" x14ac:dyDescent="0.25">
      <c r="A15" s="9" t="s">
        <v>38</v>
      </c>
      <c r="B15" s="9" t="str">
        <f t="shared" si="0"/>
        <v>Petroleum &amp; Coal Products</v>
      </c>
      <c r="C15" s="9">
        <v>-5</v>
      </c>
    </row>
    <row r="16" spans="1:7" x14ac:dyDescent="0.25">
      <c r="A16" s="9" t="s">
        <v>40</v>
      </c>
      <c r="B16" s="9" t="str">
        <f t="shared" si="0"/>
        <v>Nonmetallic Mineral Products</v>
      </c>
      <c r="C16" s="9">
        <v>-4</v>
      </c>
    </row>
    <row r="17" spans="1:3" x14ac:dyDescent="0.25">
      <c r="A17" s="9" t="s">
        <v>28</v>
      </c>
      <c r="B17" s="9" t="str">
        <f t="shared" si="0"/>
        <v>Machinery</v>
      </c>
      <c r="C17" s="9">
        <v>-3</v>
      </c>
    </row>
    <row r="18" spans="1:3" x14ac:dyDescent="0.25">
      <c r="A18" s="9" t="s">
        <v>36</v>
      </c>
      <c r="B18" s="9" t="str">
        <f t="shared" si="0"/>
        <v>Chemical Products</v>
      </c>
      <c r="C18" s="9">
        <v>-2</v>
      </c>
    </row>
    <row r="19" spans="1:3" x14ac:dyDescent="0.25">
      <c r="A19" s="9" t="s">
        <v>13</v>
      </c>
      <c r="B19" s="9" t="str">
        <f t="shared" si="0"/>
        <v>Electrical Equipment, Appliances &amp; Components</v>
      </c>
      <c r="C19" s="9">
        <v>-1</v>
      </c>
    </row>
    <row r="21" spans="1:3" x14ac:dyDescent="0.25">
      <c r="A21" s="180" t="s">
        <v>52</v>
      </c>
      <c r="B21" s="180"/>
      <c r="C21" s="180"/>
    </row>
    <row r="22" spans="1:3" x14ac:dyDescent="0.25">
      <c r="A22" s="9" t="s">
        <v>17</v>
      </c>
      <c r="B22" s="9" t="str">
        <f t="shared" ref="B22:B38" si="1">TRIM(A22)</f>
        <v>Apparel, Leather &amp; Allied Products</v>
      </c>
      <c r="C22" s="9">
        <v>5</v>
      </c>
    </row>
    <row r="23" spans="1:3" x14ac:dyDescent="0.25">
      <c r="A23" s="9" t="s">
        <v>31</v>
      </c>
      <c r="B23" s="9" t="str">
        <f t="shared" si="1"/>
        <v>Electrical Equipment, Appliances &amp; Components</v>
      </c>
      <c r="C23" s="9">
        <v>4</v>
      </c>
    </row>
    <row r="24" spans="1:3" x14ac:dyDescent="0.25">
      <c r="A24" s="9" t="s">
        <v>32</v>
      </c>
      <c r="B24" s="9" t="str">
        <f t="shared" si="1"/>
        <v>Paper Products</v>
      </c>
      <c r="C24" s="9">
        <v>3</v>
      </c>
    </row>
    <row r="25" spans="1:3" x14ac:dyDescent="0.25">
      <c r="A25" s="9" t="s">
        <v>30</v>
      </c>
      <c r="B25" s="9" t="str">
        <f t="shared" si="1"/>
        <v>Food, Beverage &amp; Tobacco Products</v>
      </c>
      <c r="C25" s="9">
        <v>2</v>
      </c>
    </row>
    <row r="26" spans="1:3" x14ac:dyDescent="0.25">
      <c r="A26" s="9" t="s">
        <v>2</v>
      </c>
      <c r="B26" s="9" t="str">
        <f t="shared" si="1"/>
        <v>Miscellaneous Manufacturing</v>
      </c>
      <c r="C26" s="9">
        <v>1</v>
      </c>
    </row>
    <row r="27" spans="1:3" x14ac:dyDescent="0.25">
      <c r="A27" s="9" t="s">
        <v>18</v>
      </c>
      <c r="B27" s="9" t="str">
        <f t="shared" si="1"/>
        <v>Wood Products</v>
      </c>
      <c r="C27" s="9">
        <v>-12</v>
      </c>
    </row>
    <row r="28" spans="1:3" x14ac:dyDescent="0.25">
      <c r="A28" s="9" t="s">
        <v>39</v>
      </c>
      <c r="B28" s="9" t="str">
        <f t="shared" si="1"/>
        <v>Textile Mills</v>
      </c>
      <c r="C28" s="9">
        <v>-11</v>
      </c>
    </row>
    <row r="29" spans="1:3" x14ac:dyDescent="0.25">
      <c r="A29" s="9" t="s">
        <v>41</v>
      </c>
      <c r="B29" s="9" t="str">
        <f t="shared" si="1"/>
        <v>Printing &amp; Related Support Activities</v>
      </c>
      <c r="C29" s="9">
        <v>-10</v>
      </c>
    </row>
    <row r="30" spans="1:3" x14ac:dyDescent="0.25">
      <c r="A30" s="9" t="s">
        <v>26</v>
      </c>
      <c r="B30" s="9" t="str">
        <f t="shared" si="1"/>
        <v>Furniture &amp; Related Products</v>
      </c>
      <c r="C30" s="9">
        <v>-9</v>
      </c>
    </row>
    <row r="31" spans="1:3" x14ac:dyDescent="0.25">
      <c r="A31" s="9" t="s">
        <v>35</v>
      </c>
      <c r="B31" s="9" t="str">
        <f t="shared" si="1"/>
        <v>Transportation Equipment</v>
      </c>
      <c r="C31" s="9">
        <v>-8</v>
      </c>
    </row>
    <row r="32" spans="1:3" x14ac:dyDescent="0.25">
      <c r="A32" s="9" t="s">
        <v>37</v>
      </c>
      <c r="B32" s="9" t="str">
        <f t="shared" si="1"/>
        <v>Fabricated Metal Products</v>
      </c>
      <c r="C32" s="9">
        <v>-7</v>
      </c>
    </row>
    <row r="33" spans="1:3" x14ac:dyDescent="0.25">
      <c r="A33" s="9" t="s">
        <v>38</v>
      </c>
      <c r="B33" s="9" t="str">
        <f t="shared" si="1"/>
        <v>Petroleum &amp; Coal Products</v>
      </c>
      <c r="C33" s="9">
        <v>-6</v>
      </c>
    </row>
    <row r="34" spans="1:3" x14ac:dyDescent="0.25">
      <c r="A34" s="9" t="s">
        <v>28</v>
      </c>
      <c r="B34" s="9" t="str">
        <f t="shared" si="1"/>
        <v>Machinery</v>
      </c>
      <c r="C34" s="9">
        <v>-5</v>
      </c>
    </row>
    <row r="35" spans="1:3" x14ac:dyDescent="0.25">
      <c r="A35" s="9" t="s">
        <v>40</v>
      </c>
      <c r="B35" s="9" t="str">
        <f t="shared" si="1"/>
        <v>Nonmetallic Mineral Products</v>
      </c>
      <c r="C35" s="9">
        <v>-4</v>
      </c>
    </row>
    <row r="36" spans="1:3" x14ac:dyDescent="0.25">
      <c r="A36" s="9" t="s">
        <v>27</v>
      </c>
      <c r="B36" s="9" t="str">
        <f t="shared" si="1"/>
        <v>Plastics &amp; Rubber Products</v>
      </c>
      <c r="C36" s="9">
        <v>-3</v>
      </c>
    </row>
    <row r="37" spans="1:3" x14ac:dyDescent="0.25">
      <c r="A37" s="9" t="s">
        <v>36</v>
      </c>
      <c r="B37" s="9" t="str">
        <f t="shared" si="1"/>
        <v>Chemical Products</v>
      </c>
      <c r="C37" s="9">
        <v>-2</v>
      </c>
    </row>
    <row r="38" spans="1:3" x14ac:dyDescent="0.25">
      <c r="A38" s="9" t="s">
        <v>5</v>
      </c>
      <c r="B38" s="9" t="str">
        <f t="shared" si="1"/>
        <v>Computer &amp; Electronic Products</v>
      </c>
      <c r="C38" s="9">
        <v>-1</v>
      </c>
    </row>
    <row r="40" spans="1:3" x14ac:dyDescent="0.25">
      <c r="A40" s="180" t="s">
        <v>91</v>
      </c>
      <c r="B40" s="180"/>
      <c r="C40" s="180"/>
    </row>
    <row r="41" spans="1:3" x14ac:dyDescent="0.25">
      <c r="A41" s="9" t="s">
        <v>17</v>
      </c>
      <c r="B41" s="9" t="str">
        <f t="shared" ref="B41:B58" si="2">TRIM(A41)</f>
        <v>Apparel, Leather &amp; Allied Products</v>
      </c>
      <c r="C41" s="9">
        <v>7</v>
      </c>
    </row>
    <row r="42" spans="1:3" x14ac:dyDescent="0.25">
      <c r="A42" s="9" t="s">
        <v>32</v>
      </c>
      <c r="B42" s="9" t="str">
        <f t="shared" si="2"/>
        <v>Paper Products</v>
      </c>
      <c r="C42" s="9">
        <v>6</v>
      </c>
    </row>
    <row r="43" spans="1:3" x14ac:dyDescent="0.25">
      <c r="A43" s="9" t="s">
        <v>30</v>
      </c>
      <c r="B43" s="9" t="str">
        <f t="shared" si="2"/>
        <v>Food, Beverage &amp; Tobacco Products</v>
      </c>
      <c r="C43" s="9">
        <v>5</v>
      </c>
    </row>
    <row r="44" spans="1:3" x14ac:dyDescent="0.25">
      <c r="A44" s="9" t="s">
        <v>38</v>
      </c>
      <c r="B44" s="9" t="str">
        <f t="shared" si="2"/>
        <v>Petroleum &amp; Coal Products</v>
      </c>
      <c r="C44" s="9">
        <v>4</v>
      </c>
    </row>
    <row r="45" spans="1:3" x14ac:dyDescent="0.25">
      <c r="A45" s="9" t="s">
        <v>31</v>
      </c>
      <c r="B45" s="9" t="str">
        <f t="shared" si="2"/>
        <v>Electrical Equipment, Appliances &amp; Components</v>
      </c>
      <c r="C45" s="9">
        <v>3</v>
      </c>
    </row>
    <row r="46" spans="1:3" x14ac:dyDescent="0.25">
      <c r="A46" s="9" t="s">
        <v>33</v>
      </c>
      <c r="B46" s="9" t="str">
        <f t="shared" si="2"/>
        <v>Miscellaneous Manufacturing</v>
      </c>
      <c r="C46" s="9">
        <v>2</v>
      </c>
    </row>
    <row r="47" spans="1:3" x14ac:dyDescent="0.25">
      <c r="A47" s="9" t="s">
        <v>10</v>
      </c>
      <c r="B47" s="9" t="str">
        <f t="shared" si="2"/>
        <v>Chemical Products</v>
      </c>
      <c r="C47" s="9">
        <v>1</v>
      </c>
    </row>
    <row r="48" spans="1:3" x14ac:dyDescent="0.25">
      <c r="A48" s="9" t="s">
        <v>4</v>
      </c>
      <c r="B48" s="9" t="str">
        <f t="shared" si="2"/>
        <v>Nonmetallic Mineral Products</v>
      </c>
      <c r="C48" s="9">
        <v>-11</v>
      </c>
    </row>
    <row r="49" spans="1:3" x14ac:dyDescent="0.25">
      <c r="A49" s="9" t="s">
        <v>39</v>
      </c>
      <c r="B49" s="9" t="str">
        <f t="shared" si="2"/>
        <v>Textile Mills</v>
      </c>
      <c r="C49" s="9">
        <v>-10</v>
      </c>
    </row>
    <row r="50" spans="1:3" x14ac:dyDescent="0.25">
      <c r="A50" s="9" t="s">
        <v>41</v>
      </c>
      <c r="B50" s="9" t="str">
        <f t="shared" si="2"/>
        <v>Printing &amp; Related Support Activities</v>
      </c>
      <c r="C50" s="9">
        <v>-9</v>
      </c>
    </row>
    <row r="51" spans="1:3" x14ac:dyDescent="0.25">
      <c r="A51" s="9" t="s">
        <v>29</v>
      </c>
      <c r="B51" s="9" t="str">
        <f t="shared" si="2"/>
        <v>Primary Metals</v>
      </c>
      <c r="C51" s="9">
        <v>-8</v>
      </c>
    </row>
    <row r="52" spans="1:3" x14ac:dyDescent="0.25">
      <c r="A52" s="9" t="s">
        <v>45</v>
      </c>
      <c r="B52" s="9" t="str">
        <f t="shared" si="2"/>
        <v>Wood Products</v>
      </c>
      <c r="C52" s="9">
        <v>-7</v>
      </c>
    </row>
    <row r="53" spans="1:3" x14ac:dyDescent="0.25">
      <c r="A53" s="9" t="s">
        <v>26</v>
      </c>
      <c r="B53" s="9" t="str">
        <f t="shared" si="2"/>
        <v>Furniture &amp; Related Products</v>
      </c>
      <c r="C53" s="9">
        <v>-6</v>
      </c>
    </row>
    <row r="54" spans="1:3" x14ac:dyDescent="0.25">
      <c r="A54" s="9" t="s">
        <v>27</v>
      </c>
      <c r="B54" s="9" t="str">
        <f t="shared" si="2"/>
        <v>Plastics &amp; Rubber Products</v>
      </c>
      <c r="C54" s="9">
        <v>-5</v>
      </c>
    </row>
    <row r="55" spans="1:3" x14ac:dyDescent="0.25">
      <c r="A55" s="9" t="s">
        <v>37</v>
      </c>
      <c r="B55" s="9" t="str">
        <f t="shared" si="2"/>
        <v>Fabricated Metal Products</v>
      </c>
      <c r="C55" s="9">
        <v>-4</v>
      </c>
    </row>
    <row r="56" spans="1:3" x14ac:dyDescent="0.25">
      <c r="A56" s="9" t="s">
        <v>35</v>
      </c>
      <c r="B56" s="9" t="str">
        <f t="shared" si="2"/>
        <v>Transportation Equipment</v>
      </c>
      <c r="C56" s="9">
        <v>-3</v>
      </c>
    </row>
    <row r="57" spans="1:3" x14ac:dyDescent="0.25">
      <c r="A57" s="9" t="s">
        <v>34</v>
      </c>
      <c r="B57" s="9" t="str">
        <f t="shared" si="2"/>
        <v>Computer &amp; Electronic Products</v>
      </c>
      <c r="C57" s="9">
        <v>-2</v>
      </c>
    </row>
    <row r="58" spans="1:3" x14ac:dyDescent="0.25">
      <c r="A58" s="9" t="s">
        <v>11</v>
      </c>
      <c r="B58" s="9" t="str">
        <f t="shared" si="2"/>
        <v>Machinery</v>
      </c>
      <c r="C58" s="9">
        <v>-1</v>
      </c>
    </row>
    <row r="60" spans="1:3" x14ac:dyDescent="0.25">
      <c r="A60" s="180" t="s">
        <v>92</v>
      </c>
      <c r="B60" s="180"/>
      <c r="C60" s="180"/>
    </row>
    <row r="61" spans="1:3" x14ac:dyDescent="0.25">
      <c r="A61" s="9" t="s">
        <v>7</v>
      </c>
      <c r="B61" s="9" t="str">
        <f t="shared" ref="B61:B74" si="3">TRIM(A61)</f>
        <v>Paper Products</v>
      </c>
      <c r="C61" s="9">
        <v>5</v>
      </c>
    </row>
    <row r="62" spans="1:3" x14ac:dyDescent="0.25">
      <c r="A62" s="9" t="s">
        <v>34</v>
      </c>
      <c r="B62" s="9" t="str">
        <f t="shared" si="3"/>
        <v>Computer &amp; Electronic Products</v>
      </c>
      <c r="C62" s="9">
        <v>4</v>
      </c>
    </row>
    <row r="63" spans="1:3" x14ac:dyDescent="0.25">
      <c r="A63" s="9" t="s">
        <v>27</v>
      </c>
      <c r="B63" s="9" t="str">
        <f t="shared" si="3"/>
        <v>Plastics &amp; Rubber Products</v>
      </c>
      <c r="C63" s="9">
        <v>3</v>
      </c>
    </row>
    <row r="64" spans="1:3" x14ac:dyDescent="0.25">
      <c r="A64" s="9" t="s">
        <v>30</v>
      </c>
      <c r="B64" s="9" t="str">
        <f t="shared" si="3"/>
        <v>Food, Beverage &amp; Tobacco Products</v>
      </c>
      <c r="C64" s="9">
        <v>2</v>
      </c>
    </row>
    <row r="65" spans="1:3" x14ac:dyDescent="0.25">
      <c r="A65" s="9" t="s">
        <v>10</v>
      </c>
      <c r="B65" s="9" t="str">
        <f t="shared" si="3"/>
        <v>Chemical Products</v>
      </c>
      <c r="C65" s="9">
        <v>1</v>
      </c>
    </row>
    <row r="66" spans="1:3" x14ac:dyDescent="0.25">
      <c r="A66" s="9" t="s">
        <v>18</v>
      </c>
      <c r="B66" s="9" t="str">
        <f t="shared" si="3"/>
        <v>Wood Products</v>
      </c>
      <c r="C66" s="9">
        <v>-9</v>
      </c>
    </row>
    <row r="67" spans="1:3" x14ac:dyDescent="0.25">
      <c r="A67" s="9" t="s">
        <v>41</v>
      </c>
      <c r="B67" s="9" t="str">
        <f t="shared" si="3"/>
        <v>Printing &amp; Related Support Activities</v>
      </c>
      <c r="C67" s="9">
        <v>-8</v>
      </c>
    </row>
    <row r="68" spans="1:3" x14ac:dyDescent="0.25">
      <c r="A68" s="9" t="s">
        <v>38</v>
      </c>
      <c r="B68" s="9" t="str">
        <f t="shared" si="3"/>
        <v>Petroleum &amp; Coal Products</v>
      </c>
      <c r="C68" s="9">
        <v>-7</v>
      </c>
    </row>
    <row r="69" spans="1:3" x14ac:dyDescent="0.25">
      <c r="A69" s="9" t="s">
        <v>29</v>
      </c>
      <c r="B69" s="9" t="str">
        <f t="shared" si="3"/>
        <v>Primary Metals</v>
      </c>
      <c r="C69" s="9">
        <v>-6</v>
      </c>
    </row>
    <row r="70" spans="1:3" x14ac:dyDescent="0.25">
      <c r="A70" s="9" t="s">
        <v>35</v>
      </c>
      <c r="B70" s="9" t="str">
        <f t="shared" si="3"/>
        <v>Transportation Equipment</v>
      </c>
      <c r="C70" s="9">
        <v>-5</v>
      </c>
    </row>
    <row r="71" spans="1:3" x14ac:dyDescent="0.25">
      <c r="A71" s="9" t="s">
        <v>31</v>
      </c>
      <c r="B71" s="9" t="str">
        <f t="shared" si="3"/>
        <v>Electrical Equipment, Appliances &amp; Components</v>
      </c>
      <c r="C71" s="9">
        <v>-4</v>
      </c>
    </row>
    <row r="72" spans="1:3" x14ac:dyDescent="0.25">
      <c r="A72" s="9" t="s">
        <v>40</v>
      </c>
      <c r="B72" s="9" t="str">
        <f t="shared" si="3"/>
        <v>Nonmetallic Mineral Products</v>
      </c>
      <c r="C72" s="9">
        <v>-3</v>
      </c>
    </row>
    <row r="73" spans="1:3" x14ac:dyDescent="0.25">
      <c r="A73" s="9" t="s">
        <v>37</v>
      </c>
      <c r="B73" s="9" t="str">
        <f t="shared" si="3"/>
        <v>Fabricated Metal Products</v>
      </c>
      <c r="C73" s="9">
        <v>-2</v>
      </c>
    </row>
    <row r="74" spans="1:3" x14ac:dyDescent="0.25">
      <c r="A74" s="9" t="s">
        <v>11</v>
      </c>
      <c r="B74" s="9" t="str">
        <f t="shared" si="3"/>
        <v>Machinery</v>
      </c>
      <c r="C74" s="9">
        <v>-1</v>
      </c>
    </row>
    <row r="76" spans="1:3" x14ac:dyDescent="0.25">
      <c r="A76" s="180" t="s">
        <v>94</v>
      </c>
      <c r="B76" s="180"/>
      <c r="C76" s="180"/>
    </row>
    <row r="77" spans="1:3" x14ac:dyDescent="0.25">
      <c r="A77" s="9" t="s">
        <v>1</v>
      </c>
      <c r="B77" s="9" t="str">
        <f t="shared" ref="B77:B87" si="4">TRIM(A77)</f>
        <v>Textile Mills</v>
      </c>
      <c r="C77" s="9">
        <v>-7</v>
      </c>
    </row>
    <row r="78" spans="1:3" x14ac:dyDescent="0.25">
      <c r="A78" s="9" t="s">
        <v>49</v>
      </c>
      <c r="B78" s="9" t="str">
        <f t="shared" si="4"/>
        <v>Apparel, Leather &amp; Allied Products</v>
      </c>
      <c r="C78" s="9">
        <v>-6</v>
      </c>
    </row>
    <row r="79" spans="1:3" x14ac:dyDescent="0.25">
      <c r="A79" s="9" t="s">
        <v>34</v>
      </c>
      <c r="B79" s="9" t="str">
        <f t="shared" si="4"/>
        <v>Computer &amp; Electronic Products</v>
      </c>
      <c r="C79" s="9">
        <v>-5</v>
      </c>
    </row>
    <row r="80" spans="1:3" x14ac:dyDescent="0.25">
      <c r="A80" s="9" t="s">
        <v>30</v>
      </c>
      <c r="B80" s="9" t="str">
        <f t="shared" si="4"/>
        <v>Food, Beverage &amp; Tobacco Products</v>
      </c>
      <c r="C80" s="9">
        <v>-4</v>
      </c>
    </row>
    <row r="81" spans="1:3" x14ac:dyDescent="0.25">
      <c r="A81" s="9" t="s">
        <v>33</v>
      </c>
      <c r="B81" s="9" t="str">
        <f t="shared" si="4"/>
        <v>Miscellaneous Manufacturing</v>
      </c>
      <c r="C81" s="9">
        <v>-3</v>
      </c>
    </row>
    <row r="82" spans="1:3" x14ac:dyDescent="0.25">
      <c r="A82" s="9" t="s">
        <v>37</v>
      </c>
      <c r="B82" s="9" t="str">
        <f t="shared" si="4"/>
        <v>Fabricated Metal Products</v>
      </c>
      <c r="C82" s="9">
        <v>-2</v>
      </c>
    </row>
    <row r="83" spans="1:3" x14ac:dyDescent="0.25">
      <c r="A83" s="9" t="s">
        <v>14</v>
      </c>
      <c r="B83" s="9" t="str">
        <f t="shared" si="4"/>
        <v>Transportation Equipment</v>
      </c>
      <c r="C83" s="9">
        <v>-1</v>
      </c>
    </row>
    <row r="84" spans="1:3" x14ac:dyDescent="0.25">
      <c r="A84" s="9" t="s">
        <v>13</v>
      </c>
      <c r="B84" s="9" t="str">
        <f t="shared" si="4"/>
        <v>Electrical Equipment, Appliances &amp; Components</v>
      </c>
      <c r="C84" s="9">
        <v>4</v>
      </c>
    </row>
    <row r="85" spans="1:3" x14ac:dyDescent="0.25">
      <c r="A85" s="9" t="s">
        <v>26</v>
      </c>
      <c r="B85" s="9" t="str">
        <f t="shared" si="4"/>
        <v>Furniture &amp; Related Products</v>
      </c>
      <c r="C85" s="9">
        <v>3</v>
      </c>
    </row>
    <row r="86" spans="1:3" x14ac:dyDescent="0.25">
      <c r="A86" s="9" t="s">
        <v>27</v>
      </c>
      <c r="B86" s="9" t="str">
        <f t="shared" si="4"/>
        <v>Plastics &amp; Rubber Products</v>
      </c>
      <c r="C86" s="9">
        <v>2</v>
      </c>
    </row>
    <row r="87" spans="1:3" x14ac:dyDescent="0.25">
      <c r="A87" s="9" t="s">
        <v>11</v>
      </c>
      <c r="B87" s="9" t="str">
        <f t="shared" si="4"/>
        <v>Machinery</v>
      </c>
      <c r="C87" s="9">
        <v>1</v>
      </c>
    </row>
    <row r="89" spans="1:3" x14ac:dyDescent="0.25">
      <c r="A89" s="180" t="s">
        <v>95</v>
      </c>
      <c r="B89" s="180"/>
      <c r="C89" s="180"/>
    </row>
    <row r="90" spans="1:3" x14ac:dyDescent="0.25">
      <c r="A90" s="9" t="s">
        <v>4</v>
      </c>
      <c r="B90" s="9" t="str">
        <f t="shared" ref="B90:B104" si="5">TRIM(A90)</f>
        <v>Nonmetallic Mineral Products</v>
      </c>
      <c r="C90" s="9">
        <v>3</v>
      </c>
    </row>
    <row r="91" spans="1:3" x14ac:dyDescent="0.25">
      <c r="A91" s="9" t="s">
        <v>33</v>
      </c>
      <c r="B91" s="9" t="str">
        <f t="shared" si="5"/>
        <v>Miscellaneous Manufacturing</v>
      </c>
      <c r="C91" s="9">
        <v>2</v>
      </c>
    </row>
    <row r="92" spans="1:3" x14ac:dyDescent="0.25">
      <c r="A92" s="9" t="s">
        <v>3</v>
      </c>
      <c r="B92" s="9" t="str">
        <f t="shared" si="5"/>
        <v>Food, Beverage &amp; Tobacco Products</v>
      </c>
      <c r="C92" s="9">
        <v>1</v>
      </c>
    </row>
    <row r="93" spans="1:3" x14ac:dyDescent="0.25">
      <c r="A93" s="9" t="s">
        <v>17</v>
      </c>
      <c r="B93" s="9" t="str">
        <f t="shared" si="5"/>
        <v>Apparel, Leather &amp; Allied Products</v>
      </c>
      <c r="C93" s="9">
        <v>-12</v>
      </c>
    </row>
    <row r="94" spans="1:3" x14ac:dyDescent="0.25">
      <c r="A94" s="9" t="s">
        <v>41</v>
      </c>
      <c r="B94" s="9" t="str">
        <f t="shared" si="5"/>
        <v>Printing &amp; Related Support Activities</v>
      </c>
      <c r="C94" s="9">
        <v>-11</v>
      </c>
    </row>
    <row r="95" spans="1:3" x14ac:dyDescent="0.25">
      <c r="A95" s="9" t="s">
        <v>27</v>
      </c>
      <c r="B95" s="9" t="str">
        <f t="shared" si="5"/>
        <v>Plastics &amp; Rubber Products</v>
      </c>
      <c r="C95" s="9">
        <v>-10</v>
      </c>
    </row>
    <row r="96" spans="1:3" x14ac:dyDescent="0.25">
      <c r="A96" s="9" t="s">
        <v>39</v>
      </c>
      <c r="B96" s="9" t="str">
        <f t="shared" si="5"/>
        <v>Textile Mills</v>
      </c>
      <c r="C96" s="9">
        <v>-9</v>
      </c>
    </row>
    <row r="97" spans="1:3" x14ac:dyDescent="0.25">
      <c r="A97" s="9" t="s">
        <v>37</v>
      </c>
      <c r="B97" s="9" t="str">
        <f t="shared" si="5"/>
        <v>Fabricated Metal Products</v>
      </c>
      <c r="C97" s="9">
        <v>-8</v>
      </c>
    </row>
    <row r="98" spans="1:3" x14ac:dyDescent="0.25">
      <c r="A98" s="9" t="s">
        <v>32</v>
      </c>
      <c r="B98" s="9" t="str">
        <f t="shared" si="5"/>
        <v>Paper Products</v>
      </c>
      <c r="C98" s="9">
        <v>-7</v>
      </c>
    </row>
    <row r="99" spans="1:3" x14ac:dyDescent="0.25">
      <c r="A99" s="9" t="s">
        <v>38</v>
      </c>
      <c r="B99" s="9" t="str">
        <f t="shared" si="5"/>
        <v>Petroleum &amp; Coal Products</v>
      </c>
      <c r="C99" s="9">
        <v>-6</v>
      </c>
    </row>
    <row r="100" spans="1:3" x14ac:dyDescent="0.25">
      <c r="A100" s="9" t="s">
        <v>36</v>
      </c>
      <c r="B100" s="9" t="str">
        <f t="shared" si="5"/>
        <v>Chemical Products</v>
      </c>
      <c r="C100" s="9">
        <v>-5</v>
      </c>
    </row>
    <row r="101" spans="1:3" x14ac:dyDescent="0.25">
      <c r="A101" s="9" t="s">
        <v>28</v>
      </c>
      <c r="B101" s="9" t="str">
        <f t="shared" si="5"/>
        <v>Machinery</v>
      </c>
      <c r="C101" s="9">
        <v>-4</v>
      </c>
    </row>
    <row r="102" spans="1:3" x14ac:dyDescent="0.25">
      <c r="A102" s="9" t="s">
        <v>34</v>
      </c>
      <c r="B102" s="9" t="str">
        <f t="shared" si="5"/>
        <v>Computer &amp; Electronic Products</v>
      </c>
      <c r="C102" s="9">
        <v>-3</v>
      </c>
    </row>
    <row r="103" spans="1:3" x14ac:dyDescent="0.25">
      <c r="A103" s="9" t="s">
        <v>31</v>
      </c>
      <c r="B103" s="9" t="str">
        <f t="shared" si="5"/>
        <v>Electrical Equipment, Appliances &amp; Components</v>
      </c>
      <c r="C103" s="9">
        <v>-2</v>
      </c>
    </row>
    <row r="104" spans="1:3" x14ac:dyDescent="0.25">
      <c r="A104" s="9" t="s">
        <v>14</v>
      </c>
      <c r="B104" s="9" t="str">
        <f t="shared" si="5"/>
        <v>Transportation Equipment</v>
      </c>
      <c r="C104" s="9">
        <v>-1</v>
      </c>
    </row>
  </sheetData>
  <mergeCells count="7">
    <mergeCell ref="A89:C89"/>
    <mergeCell ref="A1:C1"/>
    <mergeCell ref="E1:G1"/>
    <mergeCell ref="A21:C21"/>
    <mergeCell ref="A40:C40"/>
    <mergeCell ref="A60:C60"/>
    <mergeCell ref="A76:C76"/>
  </mergeCells>
  <pageMargins left="0.7" right="0.7" top="0.75" bottom="0.75" header="0.3" footer="0.3"/>
  <pageSetup paperSize="9"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G100"/>
  <sheetViews>
    <sheetView workbookViewId="0">
      <selection activeCell="C86" sqref="C86:C100"/>
    </sheetView>
  </sheetViews>
  <sheetFormatPr defaultRowHeight="15" x14ac:dyDescent="0.25"/>
  <cols>
    <col min="1" max="1" width="45" bestFit="1" customWidth="1"/>
    <col min="2" max="2" width="44.5703125" bestFit="1" customWidth="1"/>
  </cols>
  <sheetData>
    <row r="1" spans="1:7" x14ac:dyDescent="0.25">
      <c r="A1" s="180" t="s">
        <v>89</v>
      </c>
      <c r="B1" s="180"/>
      <c r="C1" s="180"/>
      <c r="D1" s="35"/>
      <c r="E1" s="180" t="s">
        <v>134</v>
      </c>
      <c r="F1" s="180"/>
      <c r="G1" s="180"/>
    </row>
    <row r="2" spans="1:7" x14ac:dyDescent="0.25">
      <c r="A2" s="9" t="s">
        <v>3</v>
      </c>
      <c r="B2" s="9" t="str">
        <f>TRIM(A2)</f>
        <v>Food, Beverage &amp; Tobacco Products</v>
      </c>
      <c r="C2" s="9">
        <v>3</v>
      </c>
      <c r="E2" t="s">
        <v>438</v>
      </c>
    </row>
    <row r="3" spans="1:7" x14ac:dyDescent="0.25">
      <c r="A3" s="9" t="s">
        <v>33</v>
      </c>
      <c r="B3" s="9" t="str">
        <f t="shared" ref="B3:B19" si="0">TRIM(A3)</f>
        <v>Miscellaneous Manufacturing</v>
      </c>
      <c r="C3" s="9">
        <v>2</v>
      </c>
      <c r="E3" t="s">
        <v>439</v>
      </c>
    </row>
    <row r="4" spans="1:7" x14ac:dyDescent="0.25">
      <c r="A4" s="9" t="s">
        <v>5</v>
      </c>
      <c r="B4" s="9" t="str">
        <f t="shared" si="0"/>
        <v>Computer &amp; Electronic Products</v>
      </c>
      <c r="C4" s="9">
        <v>1</v>
      </c>
      <c r="E4" t="s">
        <v>440</v>
      </c>
    </row>
    <row r="5" spans="1:7" x14ac:dyDescent="0.25">
      <c r="A5" s="9" t="s">
        <v>49</v>
      </c>
      <c r="B5" s="9" t="str">
        <f t="shared" si="0"/>
        <v>Apparel, Leather &amp; Allied Products</v>
      </c>
      <c r="C5" s="9">
        <v>-15</v>
      </c>
      <c r="E5" t="s">
        <v>441</v>
      </c>
    </row>
    <row r="6" spans="1:7" x14ac:dyDescent="0.25">
      <c r="A6" s="9" t="s">
        <v>45</v>
      </c>
      <c r="B6" s="9" t="str">
        <f t="shared" si="0"/>
        <v>Wood Products</v>
      </c>
      <c r="C6" s="9">
        <v>-14</v>
      </c>
      <c r="E6" t="s">
        <v>442</v>
      </c>
    </row>
    <row r="7" spans="1:7" x14ac:dyDescent="0.25">
      <c r="A7" s="9" t="s">
        <v>41</v>
      </c>
      <c r="B7" s="9" t="str">
        <f t="shared" si="0"/>
        <v>Printing &amp; Related Support Activities</v>
      </c>
      <c r="C7" s="9">
        <v>-13</v>
      </c>
      <c r="E7" t="s">
        <v>443</v>
      </c>
    </row>
    <row r="8" spans="1:7" x14ac:dyDescent="0.25">
      <c r="A8" s="9" t="s">
        <v>26</v>
      </c>
      <c r="B8" s="9" t="str">
        <f t="shared" si="0"/>
        <v>Furniture &amp; Related Products</v>
      </c>
      <c r="C8" s="9">
        <v>-12</v>
      </c>
      <c r="E8" t="s">
        <v>444</v>
      </c>
    </row>
    <row r="9" spans="1:7" x14ac:dyDescent="0.25">
      <c r="A9" s="9" t="s">
        <v>35</v>
      </c>
      <c r="B9" s="9" t="str">
        <f t="shared" si="0"/>
        <v>Transportation Equipment</v>
      </c>
      <c r="C9" s="9">
        <v>-11</v>
      </c>
      <c r="E9" t="s">
        <v>445</v>
      </c>
    </row>
    <row r="10" spans="1:7" x14ac:dyDescent="0.25">
      <c r="A10" s="9" t="s">
        <v>40</v>
      </c>
      <c r="B10" s="9" t="str">
        <f t="shared" si="0"/>
        <v>Nonmetallic Mineral Products</v>
      </c>
      <c r="C10" s="9">
        <v>-10</v>
      </c>
      <c r="E10" t="s">
        <v>446</v>
      </c>
    </row>
    <row r="11" spans="1:7" x14ac:dyDescent="0.25">
      <c r="A11" s="9" t="s">
        <v>32</v>
      </c>
      <c r="B11" s="9" t="str">
        <f t="shared" si="0"/>
        <v>Paper Products</v>
      </c>
      <c r="C11" s="9">
        <v>-9</v>
      </c>
      <c r="E11" t="s">
        <v>447</v>
      </c>
    </row>
    <row r="12" spans="1:7" x14ac:dyDescent="0.25">
      <c r="A12" s="9" t="s">
        <v>37</v>
      </c>
      <c r="B12" s="9" t="str">
        <f t="shared" si="0"/>
        <v>Fabricated Metal Products</v>
      </c>
      <c r="C12" s="9">
        <v>-8</v>
      </c>
    </row>
    <row r="13" spans="1:7" x14ac:dyDescent="0.25">
      <c r="A13" s="9" t="s">
        <v>38</v>
      </c>
      <c r="B13" s="9" t="str">
        <f t="shared" si="0"/>
        <v>Petroleum &amp; Coal Products</v>
      </c>
      <c r="C13" s="9">
        <v>-7</v>
      </c>
    </row>
    <row r="14" spans="1:7" x14ac:dyDescent="0.25">
      <c r="A14" s="9" t="s">
        <v>31</v>
      </c>
      <c r="B14" s="9" t="str">
        <f t="shared" si="0"/>
        <v>Electrical Equipment, Appliances &amp; Components</v>
      </c>
      <c r="C14" s="9">
        <v>-6</v>
      </c>
    </row>
    <row r="15" spans="1:7" x14ac:dyDescent="0.25">
      <c r="A15" s="9" t="s">
        <v>39</v>
      </c>
      <c r="B15" s="9" t="str">
        <f t="shared" si="0"/>
        <v>Textile Mills</v>
      </c>
      <c r="C15" s="9">
        <v>-5</v>
      </c>
    </row>
    <row r="16" spans="1:7" x14ac:dyDescent="0.25">
      <c r="A16" s="9" t="s">
        <v>29</v>
      </c>
      <c r="B16" s="9" t="str">
        <f t="shared" si="0"/>
        <v>Primary Metals</v>
      </c>
      <c r="C16" s="9">
        <v>-4</v>
      </c>
    </row>
    <row r="17" spans="1:3" x14ac:dyDescent="0.25">
      <c r="A17" s="9" t="s">
        <v>36</v>
      </c>
      <c r="B17" s="9" t="str">
        <f t="shared" si="0"/>
        <v>Chemical Products</v>
      </c>
      <c r="C17" s="9">
        <v>-3</v>
      </c>
    </row>
    <row r="18" spans="1:3" x14ac:dyDescent="0.25">
      <c r="A18" s="9" t="s">
        <v>27</v>
      </c>
      <c r="B18" s="9" t="str">
        <f t="shared" si="0"/>
        <v>Plastics &amp; Rubber Products</v>
      </c>
      <c r="C18" s="9">
        <v>-2</v>
      </c>
    </row>
    <row r="19" spans="1:3" x14ac:dyDescent="0.25">
      <c r="A19" s="9" t="s">
        <v>28</v>
      </c>
      <c r="B19" s="9" t="str">
        <f t="shared" si="0"/>
        <v>Machinery</v>
      </c>
      <c r="C19" s="9">
        <v>-1</v>
      </c>
    </row>
    <row r="21" spans="1:3" x14ac:dyDescent="0.25">
      <c r="A21" s="180" t="s">
        <v>52</v>
      </c>
      <c r="B21" s="180"/>
      <c r="C21" s="180"/>
    </row>
    <row r="22" spans="1:3" x14ac:dyDescent="0.25">
      <c r="A22" s="9" t="s">
        <v>1</v>
      </c>
      <c r="B22" s="9" t="str">
        <f t="shared" ref="B22:B36" si="1">TRIM(A22)</f>
        <v>Textile Mills</v>
      </c>
      <c r="C22" s="9">
        <v>3</v>
      </c>
    </row>
    <row r="23" spans="1:3" x14ac:dyDescent="0.25">
      <c r="A23" s="9" t="s">
        <v>30</v>
      </c>
      <c r="B23" s="9" t="str">
        <f t="shared" si="1"/>
        <v>Food, Beverage &amp; Tobacco Products</v>
      </c>
      <c r="C23" s="9">
        <v>2</v>
      </c>
    </row>
    <row r="24" spans="1:3" x14ac:dyDescent="0.25">
      <c r="A24" s="9" t="s">
        <v>2</v>
      </c>
      <c r="B24" s="9" t="str">
        <f t="shared" si="1"/>
        <v>Miscellaneous Manufacturing</v>
      </c>
      <c r="C24" s="9">
        <v>1</v>
      </c>
    </row>
    <row r="25" spans="1:3" x14ac:dyDescent="0.25">
      <c r="A25" s="9" t="s">
        <v>18</v>
      </c>
      <c r="B25" s="9" t="str">
        <f t="shared" si="1"/>
        <v>Wood Products</v>
      </c>
      <c r="C25" s="9">
        <v>-12</v>
      </c>
    </row>
    <row r="26" spans="1:3" x14ac:dyDescent="0.25">
      <c r="A26" s="9" t="s">
        <v>26</v>
      </c>
      <c r="B26" s="9" t="str">
        <f t="shared" si="1"/>
        <v>Furniture &amp; Related Products</v>
      </c>
      <c r="C26" s="9">
        <v>-11</v>
      </c>
    </row>
    <row r="27" spans="1:3" x14ac:dyDescent="0.25">
      <c r="A27" s="9" t="s">
        <v>40</v>
      </c>
      <c r="B27" s="9" t="str">
        <f t="shared" si="1"/>
        <v>Nonmetallic Mineral Products</v>
      </c>
      <c r="C27" s="9">
        <v>-10</v>
      </c>
    </row>
    <row r="28" spans="1:3" x14ac:dyDescent="0.25">
      <c r="A28" s="9" t="s">
        <v>41</v>
      </c>
      <c r="B28" s="9" t="str">
        <f t="shared" si="1"/>
        <v>Printing &amp; Related Support Activities</v>
      </c>
      <c r="C28" s="9">
        <v>-9</v>
      </c>
    </row>
    <row r="29" spans="1:3" x14ac:dyDescent="0.25">
      <c r="A29" s="9" t="s">
        <v>35</v>
      </c>
      <c r="B29" s="9" t="str">
        <f t="shared" si="1"/>
        <v>Transportation Equipment</v>
      </c>
      <c r="C29" s="9">
        <v>-8</v>
      </c>
    </row>
    <row r="30" spans="1:3" x14ac:dyDescent="0.25">
      <c r="A30" s="9" t="s">
        <v>37</v>
      </c>
      <c r="B30" s="9" t="str">
        <f t="shared" si="1"/>
        <v>Fabricated Metal Products</v>
      </c>
      <c r="C30" s="9">
        <v>-7</v>
      </c>
    </row>
    <row r="31" spans="1:3" x14ac:dyDescent="0.25">
      <c r="A31" s="9" t="s">
        <v>31</v>
      </c>
      <c r="B31" s="9" t="str">
        <f t="shared" si="1"/>
        <v>Electrical Equipment, Appliances &amp; Components</v>
      </c>
      <c r="C31" s="9">
        <v>-6</v>
      </c>
    </row>
    <row r="32" spans="1:3" x14ac:dyDescent="0.25">
      <c r="A32" s="9" t="s">
        <v>32</v>
      </c>
      <c r="B32" s="9" t="str">
        <f t="shared" si="1"/>
        <v>Paper Products</v>
      </c>
      <c r="C32" s="9">
        <v>-5</v>
      </c>
    </row>
    <row r="33" spans="1:3" x14ac:dyDescent="0.25">
      <c r="A33" s="9" t="s">
        <v>29</v>
      </c>
      <c r="B33" s="9" t="str">
        <f t="shared" si="1"/>
        <v>Primary Metals</v>
      </c>
      <c r="C33" s="9">
        <v>-4</v>
      </c>
    </row>
    <row r="34" spans="1:3" x14ac:dyDescent="0.25">
      <c r="A34" s="9" t="s">
        <v>34</v>
      </c>
      <c r="B34" s="9" t="str">
        <f t="shared" si="1"/>
        <v>Computer &amp; Electronic Products</v>
      </c>
      <c r="C34" s="9">
        <v>-3</v>
      </c>
    </row>
    <row r="35" spans="1:3" x14ac:dyDescent="0.25">
      <c r="A35" s="9" t="s">
        <v>36</v>
      </c>
      <c r="B35" s="9" t="str">
        <f t="shared" si="1"/>
        <v>Chemical Products</v>
      </c>
      <c r="C35" s="9">
        <v>-2</v>
      </c>
    </row>
    <row r="36" spans="1:3" x14ac:dyDescent="0.25">
      <c r="A36" s="9" t="s">
        <v>11</v>
      </c>
      <c r="B36" s="9" t="str">
        <f t="shared" si="1"/>
        <v>Machinery</v>
      </c>
      <c r="C36" s="9">
        <v>-1</v>
      </c>
    </row>
    <row r="38" spans="1:3" x14ac:dyDescent="0.25">
      <c r="A38" s="180" t="s">
        <v>91</v>
      </c>
      <c r="B38" s="180"/>
      <c r="C38" s="180"/>
    </row>
    <row r="39" spans="1:3" x14ac:dyDescent="0.25">
      <c r="A39" s="9" t="s">
        <v>2</v>
      </c>
      <c r="B39" s="9" t="str">
        <f t="shared" ref="B39:B55" si="2">TRIM(A39)</f>
        <v>Miscellaneous Manufacturing</v>
      </c>
      <c r="C39" s="9">
        <v>3</v>
      </c>
    </row>
    <row r="40" spans="1:3" x14ac:dyDescent="0.25">
      <c r="A40" s="9" t="s">
        <v>30</v>
      </c>
      <c r="B40" s="9" t="str">
        <f t="shared" si="2"/>
        <v>Food, Beverage &amp; Tobacco Products</v>
      </c>
      <c r="C40" s="9">
        <v>2</v>
      </c>
    </row>
    <row r="41" spans="1:3" x14ac:dyDescent="0.25">
      <c r="A41" s="9" t="s">
        <v>11</v>
      </c>
      <c r="B41" s="9" t="str">
        <f t="shared" si="2"/>
        <v>Machinery</v>
      </c>
      <c r="C41" s="9">
        <v>1</v>
      </c>
    </row>
    <row r="42" spans="1:3" x14ac:dyDescent="0.25">
      <c r="A42" s="9" t="s">
        <v>17</v>
      </c>
      <c r="B42" s="9" t="str">
        <f t="shared" si="2"/>
        <v>Apparel, Leather &amp; Allied Products</v>
      </c>
      <c r="C42" s="9">
        <v>-14</v>
      </c>
    </row>
    <row r="43" spans="1:3" x14ac:dyDescent="0.25">
      <c r="A43" s="9" t="s">
        <v>45</v>
      </c>
      <c r="B43" s="9" t="str">
        <f t="shared" si="2"/>
        <v>Wood Products</v>
      </c>
      <c r="C43" s="9">
        <v>-13</v>
      </c>
    </row>
    <row r="44" spans="1:3" x14ac:dyDescent="0.25">
      <c r="A44" s="9" t="s">
        <v>40</v>
      </c>
      <c r="B44" s="9" t="str">
        <f t="shared" si="2"/>
        <v>Nonmetallic Mineral Products</v>
      </c>
      <c r="C44" s="9">
        <v>-12</v>
      </c>
    </row>
    <row r="45" spans="1:3" x14ac:dyDescent="0.25">
      <c r="A45" s="9" t="s">
        <v>41</v>
      </c>
      <c r="B45" s="9" t="str">
        <f t="shared" si="2"/>
        <v>Printing &amp; Related Support Activities</v>
      </c>
      <c r="C45" s="9">
        <v>-11</v>
      </c>
    </row>
    <row r="46" spans="1:3" x14ac:dyDescent="0.25">
      <c r="A46" s="9" t="s">
        <v>35</v>
      </c>
      <c r="B46" s="9" t="str">
        <f t="shared" si="2"/>
        <v>Transportation Equipment</v>
      </c>
      <c r="C46" s="9">
        <v>-10</v>
      </c>
    </row>
    <row r="47" spans="1:3" x14ac:dyDescent="0.25">
      <c r="A47" s="9" t="s">
        <v>39</v>
      </c>
      <c r="B47" s="9" t="str">
        <f t="shared" si="2"/>
        <v>Textile Mills</v>
      </c>
      <c r="C47" s="9">
        <v>-9</v>
      </c>
    </row>
    <row r="48" spans="1:3" x14ac:dyDescent="0.25">
      <c r="A48" s="9" t="s">
        <v>32</v>
      </c>
      <c r="B48" s="9" t="str">
        <f t="shared" si="2"/>
        <v>Paper Products</v>
      </c>
      <c r="C48" s="9">
        <v>-8</v>
      </c>
    </row>
    <row r="49" spans="1:3" x14ac:dyDescent="0.25">
      <c r="A49" s="9" t="s">
        <v>37</v>
      </c>
      <c r="B49" s="9" t="str">
        <f t="shared" si="2"/>
        <v>Fabricated Metal Products</v>
      </c>
      <c r="C49" s="9">
        <v>-7</v>
      </c>
    </row>
    <row r="50" spans="1:3" x14ac:dyDescent="0.25">
      <c r="A50" s="9" t="s">
        <v>38</v>
      </c>
      <c r="B50" s="9" t="str">
        <f t="shared" si="2"/>
        <v>Petroleum &amp; Coal Products</v>
      </c>
      <c r="C50" s="9">
        <v>-6</v>
      </c>
    </row>
    <row r="51" spans="1:3" x14ac:dyDescent="0.25">
      <c r="A51" s="9" t="s">
        <v>36</v>
      </c>
      <c r="B51" s="9" t="str">
        <f t="shared" si="2"/>
        <v>Chemical Products</v>
      </c>
      <c r="C51" s="9">
        <v>-5</v>
      </c>
    </row>
    <row r="52" spans="1:3" x14ac:dyDescent="0.25">
      <c r="A52" s="9" t="s">
        <v>26</v>
      </c>
      <c r="B52" s="9" t="str">
        <f t="shared" si="2"/>
        <v>Furniture &amp; Related Products</v>
      </c>
      <c r="C52" s="9">
        <v>-4</v>
      </c>
    </row>
    <row r="53" spans="1:3" x14ac:dyDescent="0.25">
      <c r="A53" s="9" t="s">
        <v>31</v>
      </c>
      <c r="B53" s="9" t="str">
        <f t="shared" si="2"/>
        <v>Electrical Equipment, Appliances &amp; Components</v>
      </c>
      <c r="C53" s="9">
        <v>-3</v>
      </c>
    </row>
    <row r="54" spans="1:3" x14ac:dyDescent="0.25">
      <c r="A54" s="9" t="s">
        <v>29</v>
      </c>
      <c r="B54" s="9" t="str">
        <f t="shared" si="2"/>
        <v>Primary Metals</v>
      </c>
      <c r="C54" s="9">
        <v>-2</v>
      </c>
    </row>
    <row r="55" spans="1:3" x14ac:dyDescent="0.25">
      <c r="A55" s="9" t="s">
        <v>5</v>
      </c>
      <c r="B55" s="9" t="str">
        <f t="shared" si="2"/>
        <v>Computer &amp; Electronic Products</v>
      </c>
      <c r="C55" s="9">
        <v>-1</v>
      </c>
    </row>
    <row r="57" spans="1:3" x14ac:dyDescent="0.25">
      <c r="A57" s="180" t="s">
        <v>92</v>
      </c>
      <c r="B57" s="180"/>
      <c r="C57" s="180"/>
    </row>
    <row r="58" spans="1:3" x14ac:dyDescent="0.25">
      <c r="A58" s="9" t="s">
        <v>15</v>
      </c>
      <c r="B58" s="9" t="str">
        <f t="shared" ref="B58:B70" si="3">TRIM(A58)</f>
        <v>Plastics &amp; Rubber Products</v>
      </c>
      <c r="C58" s="9">
        <v>2</v>
      </c>
    </row>
    <row r="59" spans="1:3" x14ac:dyDescent="0.25">
      <c r="A59" s="9" t="s">
        <v>5</v>
      </c>
      <c r="B59" s="9" t="str">
        <f t="shared" si="3"/>
        <v>Computer &amp; Electronic Products</v>
      </c>
      <c r="C59" s="9">
        <v>1</v>
      </c>
    </row>
    <row r="60" spans="1:3" x14ac:dyDescent="0.25">
      <c r="A60" s="9" t="s">
        <v>17</v>
      </c>
      <c r="B60" s="9" t="str">
        <f t="shared" si="3"/>
        <v>Apparel, Leather &amp; Allied Products</v>
      </c>
      <c r="C60" s="9">
        <v>-11</v>
      </c>
    </row>
    <row r="61" spans="1:3" x14ac:dyDescent="0.25">
      <c r="A61" s="9" t="s">
        <v>45</v>
      </c>
      <c r="B61" s="9" t="str">
        <f t="shared" si="3"/>
        <v>Wood Products</v>
      </c>
      <c r="C61" s="9">
        <v>-10</v>
      </c>
    </row>
    <row r="62" spans="1:3" x14ac:dyDescent="0.25">
      <c r="A62" s="9" t="s">
        <v>41</v>
      </c>
      <c r="B62" s="9" t="str">
        <f t="shared" si="3"/>
        <v>Printing &amp; Related Support Activities</v>
      </c>
      <c r="C62" s="9">
        <v>-9</v>
      </c>
    </row>
    <row r="63" spans="1:3" x14ac:dyDescent="0.25">
      <c r="A63" s="9" t="s">
        <v>38</v>
      </c>
      <c r="B63" s="9" t="str">
        <f t="shared" si="3"/>
        <v>Petroleum &amp; Coal Products</v>
      </c>
      <c r="C63" s="9">
        <v>-8</v>
      </c>
    </row>
    <row r="64" spans="1:3" x14ac:dyDescent="0.25">
      <c r="A64" s="9" t="s">
        <v>37</v>
      </c>
      <c r="B64" s="9" t="str">
        <f t="shared" si="3"/>
        <v>Fabricated Metal Products</v>
      </c>
      <c r="C64" s="9">
        <v>-7</v>
      </c>
    </row>
    <row r="65" spans="1:3" x14ac:dyDescent="0.25">
      <c r="A65" s="9" t="s">
        <v>39</v>
      </c>
      <c r="B65" s="9" t="str">
        <f t="shared" si="3"/>
        <v>Textile Mills</v>
      </c>
      <c r="C65" s="9">
        <v>-6</v>
      </c>
    </row>
    <row r="66" spans="1:3" x14ac:dyDescent="0.25">
      <c r="A66" s="9" t="s">
        <v>35</v>
      </c>
      <c r="B66" s="9" t="str">
        <f t="shared" si="3"/>
        <v>Transportation Equipment</v>
      </c>
      <c r="C66" s="9">
        <v>-5</v>
      </c>
    </row>
    <row r="67" spans="1:3" x14ac:dyDescent="0.25">
      <c r="A67" s="9" t="s">
        <v>31</v>
      </c>
      <c r="B67" s="9" t="str">
        <f t="shared" si="3"/>
        <v>Electrical Equipment, Appliances &amp; Components</v>
      </c>
      <c r="C67" s="9">
        <v>-4</v>
      </c>
    </row>
    <row r="68" spans="1:3" x14ac:dyDescent="0.25">
      <c r="A68" s="9" t="s">
        <v>40</v>
      </c>
      <c r="B68" s="9" t="str">
        <f t="shared" si="3"/>
        <v>Nonmetallic Mineral Products</v>
      </c>
      <c r="C68" s="9">
        <v>-3</v>
      </c>
    </row>
    <row r="69" spans="1:3" x14ac:dyDescent="0.25">
      <c r="A69" s="9" t="s">
        <v>36</v>
      </c>
      <c r="B69" s="9" t="str">
        <f t="shared" si="3"/>
        <v>Chemical Products</v>
      </c>
      <c r="C69" s="9">
        <v>-2</v>
      </c>
    </row>
    <row r="70" spans="1:3" x14ac:dyDescent="0.25">
      <c r="A70" s="9" t="s">
        <v>11</v>
      </c>
      <c r="B70" s="9" t="str">
        <f t="shared" si="3"/>
        <v>Machinery</v>
      </c>
      <c r="C70" s="9">
        <v>-1</v>
      </c>
    </row>
    <row r="72" spans="1:3" x14ac:dyDescent="0.25">
      <c r="A72" s="180" t="s">
        <v>94</v>
      </c>
      <c r="B72" s="180"/>
      <c r="C72" s="180"/>
    </row>
    <row r="73" spans="1:3" x14ac:dyDescent="0.25">
      <c r="A73" s="9" t="s">
        <v>12</v>
      </c>
      <c r="B73" s="9" t="str">
        <f t="shared" ref="B73:B83" si="4">TRIM(A73)</f>
        <v>Fabricated Metal Products</v>
      </c>
      <c r="C73" s="9">
        <v>-6</v>
      </c>
    </row>
    <row r="74" spans="1:3" x14ac:dyDescent="0.25">
      <c r="A74" s="9" t="s">
        <v>39</v>
      </c>
      <c r="B74" s="9" t="str">
        <f t="shared" si="4"/>
        <v>Textile Mills</v>
      </c>
      <c r="C74" s="9">
        <v>-5</v>
      </c>
    </row>
    <row r="75" spans="1:3" x14ac:dyDescent="0.25">
      <c r="A75" s="9" t="s">
        <v>34</v>
      </c>
      <c r="B75" s="9" t="str">
        <f t="shared" si="4"/>
        <v>Computer &amp; Electronic Products</v>
      </c>
      <c r="C75" s="9">
        <v>-4</v>
      </c>
    </row>
    <row r="76" spans="1:3" x14ac:dyDescent="0.25">
      <c r="A76" s="9" t="s">
        <v>28</v>
      </c>
      <c r="B76" s="9" t="str">
        <f t="shared" si="4"/>
        <v>Machinery</v>
      </c>
      <c r="C76" s="9">
        <v>-3</v>
      </c>
    </row>
    <row r="77" spans="1:3" x14ac:dyDescent="0.25">
      <c r="A77" s="9" t="s">
        <v>33</v>
      </c>
      <c r="B77" s="9" t="str">
        <f t="shared" si="4"/>
        <v>Miscellaneous Manufacturing</v>
      </c>
      <c r="C77" s="9">
        <v>-2</v>
      </c>
    </row>
    <row r="78" spans="1:3" x14ac:dyDescent="0.25">
      <c r="A78" s="9" t="s">
        <v>10</v>
      </c>
      <c r="B78" s="9" t="str">
        <f t="shared" si="4"/>
        <v>Chemical Products</v>
      </c>
      <c r="C78" s="9">
        <v>-1</v>
      </c>
    </row>
    <row r="79" spans="1:3" x14ac:dyDescent="0.25">
      <c r="A79" s="9" t="s">
        <v>18</v>
      </c>
      <c r="B79" s="9" t="str">
        <f t="shared" si="4"/>
        <v>Wood Products</v>
      </c>
      <c r="C79" s="9">
        <v>5</v>
      </c>
    </row>
    <row r="80" spans="1:3" x14ac:dyDescent="0.25">
      <c r="A80" s="9" t="s">
        <v>29</v>
      </c>
      <c r="B80" s="9" t="str">
        <f t="shared" si="4"/>
        <v>Primary Metals</v>
      </c>
      <c r="C80" s="9">
        <v>4</v>
      </c>
    </row>
    <row r="81" spans="1:3" x14ac:dyDescent="0.25">
      <c r="A81" s="9" t="s">
        <v>31</v>
      </c>
      <c r="B81" s="9" t="str">
        <f t="shared" si="4"/>
        <v>Electrical Equipment, Appliances &amp; Components</v>
      </c>
      <c r="C81" s="9">
        <v>3</v>
      </c>
    </row>
    <row r="82" spans="1:3" x14ac:dyDescent="0.25">
      <c r="A82" s="9" t="s">
        <v>27</v>
      </c>
      <c r="B82" s="9" t="str">
        <f t="shared" si="4"/>
        <v>Plastics &amp; Rubber Products</v>
      </c>
      <c r="C82" s="9">
        <v>2</v>
      </c>
    </row>
    <row r="83" spans="1:3" x14ac:dyDescent="0.25">
      <c r="A83" s="9" t="s">
        <v>14</v>
      </c>
      <c r="B83" s="9" t="str">
        <f t="shared" si="4"/>
        <v>Transportation Equipment</v>
      </c>
      <c r="C83" s="9">
        <v>1</v>
      </c>
    </row>
    <row r="85" spans="1:3" x14ac:dyDescent="0.25">
      <c r="A85" s="180" t="s">
        <v>166</v>
      </c>
      <c r="B85" s="180"/>
      <c r="C85" s="180"/>
    </row>
    <row r="86" spans="1:3" x14ac:dyDescent="0.25">
      <c r="A86" s="9" t="s">
        <v>4</v>
      </c>
      <c r="B86" s="9" t="str">
        <f t="shared" ref="B86:B100" si="5">TRIM(A86)</f>
        <v>Nonmetallic Mineral Products</v>
      </c>
      <c r="C86" s="9">
        <v>4</v>
      </c>
    </row>
    <row r="87" spans="1:3" x14ac:dyDescent="0.25">
      <c r="A87" s="9" t="s">
        <v>30</v>
      </c>
      <c r="B87" s="9" t="str">
        <f t="shared" si="5"/>
        <v>Food, Beverage &amp; Tobacco Products</v>
      </c>
      <c r="C87" s="9">
        <v>3</v>
      </c>
    </row>
    <row r="88" spans="1:3" x14ac:dyDescent="0.25">
      <c r="A88" s="9" t="s">
        <v>31</v>
      </c>
      <c r="B88" s="9" t="str">
        <f t="shared" si="5"/>
        <v>Electrical Equipment, Appliances &amp; Components</v>
      </c>
      <c r="C88" s="9">
        <v>2</v>
      </c>
    </row>
    <row r="89" spans="1:3" x14ac:dyDescent="0.25">
      <c r="A89" s="9" t="s">
        <v>5</v>
      </c>
      <c r="B89" s="9" t="str">
        <f t="shared" si="5"/>
        <v>Computer &amp; Electronic Products</v>
      </c>
      <c r="C89" s="9">
        <v>1</v>
      </c>
    </row>
    <row r="90" spans="1:3" x14ac:dyDescent="0.25">
      <c r="A90" s="9" t="s">
        <v>17</v>
      </c>
      <c r="B90" s="9" t="str">
        <f t="shared" si="5"/>
        <v>Apparel, Leather &amp; Allied Products</v>
      </c>
      <c r="C90" s="9">
        <v>-11</v>
      </c>
    </row>
    <row r="91" spans="1:3" x14ac:dyDescent="0.25">
      <c r="A91" s="9" t="s">
        <v>26</v>
      </c>
      <c r="B91" s="9" t="str">
        <f t="shared" si="5"/>
        <v>Furniture &amp; Related Products</v>
      </c>
      <c r="C91" s="9">
        <v>-10</v>
      </c>
    </row>
    <row r="92" spans="1:3" x14ac:dyDescent="0.25">
      <c r="A92" s="9" t="s">
        <v>39</v>
      </c>
      <c r="B92" s="9" t="str">
        <f t="shared" si="5"/>
        <v>Textile Mills</v>
      </c>
      <c r="C92" s="9">
        <v>-9</v>
      </c>
    </row>
    <row r="93" spans="1:3" x14ac:dyDescent="0.25">
      <c r="A93" s="9" t="s">
        <v>41</v>
      </c>
      <c r="B93" s="9" t="str">
        <f t="shared" si="5"/>
        <v>Printing &amp; Related Support Activities</v>
      </c>
      <c r="C93" s="9">
        <v>-8</v>
      </c>
    </row>
    <row r="94" spans="1:3" x14ac:dyDescent="0.25">
      <c r="A94" s="9" t="s">
        <v>32</v>
      </c>
      <c r="B94" s="9" t="str">
        <f t="shared" si="5"/>
        <v>Paper Products</v>
      </c>
      <c r="C94" s="9">
        <v>-7</v>
      </c>
    </row>
    <row r="95" spans="1:3" x14ac:dyDescent="0.25">
      <c r="A95" s="9" t="s">
        <v>27</v>
      </c>
      <c r="B95" s="9" t="str">
        <f t="shared" si="5"/>
        <v>Plastics &amp; Rubber Products</v>
      </c>
      <c r="C95" s="9">
        <v>-6</v>
      </c>
    </row>
    <row r="96" spans="1:3" x14ac:dyDescent="0.25">
      <c r="A96" s="9" t="s">
        <v>37</v>
      </c>
      <c r="B96" s="9" t="str">
        <f t="shared" si="5"/>
        <v>Fabricated Metal Products</v>
      </c>
      <c r="C96" s="9">
        <v>-5</v>
      </c>
    </row>
    <row r="97" spans="1:3" x14ac:dyDescent="0.25">
      <c r="A97" s="9" t="s">
        <v>33</v>
      </c>
      <c r="B97" s="9" t="str">
        <f t="shared" si="5"/>
        <v>Miscellaneous Manufacturing</v>
      </c>
      <c r="C97" s="9">
        <v>-4</v>
      </c>
    </row>
    <row r="98" spans="1:3" x14ac:dyDescent="0.25">
      <c r="A98" s="9" t="s">
        <v>28</v>
      </c>
      <c r="B98" s="9" t="str">
        <f t="shared" si="5"/>
        <v>Machinery</v>
      </c>
      <c r="C98" s="9">
        <v>-3</v>
      </c>
    </row>
    <row r="99" spans="1:3" x14ac:dyDescent="0.25">
      <c r="A99" s="9" t="s">
        <v>35</v>
      </c>
      <c r="B99" s="9" t="str">
        <f t="shared" si="5"/>
        <v>Transportation Equipment</v>
      </c>
      <c r="C99" s="9">
        <v>-2</v>
      </c>
    </row>
    <row r="100" spans="1:3" x14ac:dyDescent="0.25">
      <c r="A100" s="9" t="s">
        <v>10</v>
      </c>
      <c r="B100" s="9" t="str">
        <f t="shared" si="5"/>
        <v>Chemical Products</v>
      </c>
      <c r="C100" s="9">
        <v>-1</v>
      </c>
    </row>
  </sheetData>
  <mergeCells count="7">
    <mergeCell ref="A85:C85"/>
    <mergeCell ref="A1:C1"/>
    <mergeCell ref="E1:G1"/>
    <mergeCell ref="A21:C21"/>
    <mergeCell ref="A38:C38"/>
    <mergeCell ref="A57:C57"/>
    <mergeCell ref="A72:C72"/>
  </mergeCells>
  <pageMargins left="0.7" right="0.7" top="0.75" bottom="0.75" header="0.3" footer="0.3"/>
  <pageSetup paperSize="9"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69"/>
  <sheetViews>
    <sheetView workbookViewId="0">
      <selection activeCell="H68" sqref="H68"/>
    </sheetView>
  </sheetViews>
  <sheetFormatPr defaultRowHeight="15" x14ac:dyDescent="0.25"/>
  <cols>
    <col min="1" max="1" width="45" bestFit="1" customWidth="1"/>
    <col min="2" max="2" width="44.5703125" bestFit="1" customWidth="1"/>
  </cols>
  <sheetData>
    <row r="1" spans="1:6" x14ac:dyDescent="0.25">
      <c r="A1" s="180" t="s">
        <v>89</v>
      </c>
      <c r="B1" s="180"/>
      <c r="C1" s="180"/>
    </row>
    <row r="2" spans="1:6" x14ac:dyDescent="0.25">
      <c r="A2" s="9" t="s">
        <v>18</v>
      </c>
      <c r="B2" s="9" t="str">
        <f>TRIM(A2)</f>
        <v>Wood Products</v>
      </c>
      <c r="C2" s="9">
        <v>14</v>
      </c>
      <c r="F2" t="s">
        <v>825</v>
      </c>
    </row>
    <row r="3" spans="1:6" x14ac:dyDescent="0.25">
      <c r="A3" s="9" t="s">
        <v>26</v>
      </c>
      <c r="B3" s="9" t="str">
        <f t="shared" ref="B3:B18" si="0">TRIM(A3)</f>
        <v>Furniture &amp; Related Products</v>
      </c>
      <c r="C3" s="9">
        <v>13</v>
      </c>
      <c r="F3" t="s">
        <v>826</v>
      </c>
    </row>
    <row r="4" spans="1:6" x14ac:dyDescent="0.25">
      <c r="A4" s="9" t="s">
        <v>27</v>
      </c>
      <c r="B4" s="9" t="str">
        <f t="shared" si="0"/>
        <v>Plastics &amp; Rubber Products</v>
      </c>
      <c r="C4" s="9">
        <v>12</v>
      </c>
      <c r="F4" t="s">
        <v>827</v>
      </c>
    </row>
    <row r="5" spans="1:6" x14ac:dyDescent="0.25">
      <c r="A5" s="9" t="s">
        <v>41</v>
      </c>
      <c r="B5" s="9" t="str">
        <f t="shared" si="0"/>
        <v>Printing &amp; Related Support Activities</v>
      </c>
      <c r="C5" s="9">
        <v>11</v>
      </c>
      <c r="F5" t="s">
        <v>828</v>
      </c>
    </row>
    <row r="6" spans="1:6" x14ac:dyDescent="0.25">
      <c r="A6" s="9" t="s">
        <v>32</v>
      </c>
      <c r="B6" s="9" t="str">
        <f t="shared" si="0"/>
        <v>Paper Products</v>
      </c>
      <c r="C6" s="9">
        <v>10</v>
      </c>
      <c r="F6" t="s">
        <v>829</v>
      </c>
    </row>
    <row r="7" spans="1:6" x14ac:dyDescent="0.25">
      <c r="A7" s="9" t="s">
        <v>39</v>
      </c>
      <c r="B7" s="9" t="str">
        <f t="shared" si="0"/>
        <v>Textile Mills</v>
      </c>
      <c r="C7" s="9">
        <v>9</v>
      </c>
      <c r="F7" t="s">
        <v>830</v>
      </c>
    </row>
    <row r="8" spans="1:6" x14ac:dyDescent="0.25">
      <c r="A8" s="9" t="s">
        <v>29</v>
      </c>
      <c r="B8" s="9" t="str">
        <f t="shared" si="0"/>
        <v>Primary Metals</v>
      </c>
      <c r="C8" s="9">
        <v>8</v>
      </c>
      <c r="F8" t="s">
        <v>831</v>
      </c>
    </row>
    <row r="9" spans="1:6" x14ac:dyDescent="0.25">
      <c r="A9" s="9" t="s">
        <v>30</v>
      </c>
      <c r="B9" s="9" t="str">
        <f t="shared" si="0"/>
        <v>Food, Beverage &amp; Tobacco Products</v>
      </c>
      <c r="C9" s="9">
        <v>7</v>
      </c>
      <c r="F9" t="s">
        <v>832</v>
      </c>
    </row>
    <row r="10" spans="1:6" x14ac:dyDescent="0.25">
      <c r="A10" s="9" t="s">
        <v>34</v>
      </c>
      <c r="B10" s="9" t="str">
        <f t="shared" si="0"/>
        <v>Computer &amp; Electronic Products</v>
      </c>
      <c r="C10" s="9">
        <v>6</v>
      </c>
      <c r="F10" t="s">
        <v>833</v>
      </c>
    </row>
    <row r="11" spans="1:6" x14ac:dyDescent="0.25">
      <c r="A11" s="9" t="s">
        <v>33</v>
      </c>
      <c r="B11" s="9" t="str">
        <f t="shared" si="0"/>
        <v>Miscellaneous Manufacturing</v>
      </c>
      <c r="C11" s="9">
        <v>5</v>
      </c>
      <c r="F11" t="s">
        <v>834</v>
      </c>
    </row>
    <row r="12" spans="1:6" x14ac:dyDescent="0.25">
      <c r="A12" s="9" t="s">
        <v>31</v>
      </c>
      <c r="B12" s="9" t="str">
        <f t="shared" si="0"/>
        <v>Electrical Equipment, Appliances &amp; Components</v>
      </c>
      <c r="C12" s="9">
        <v>4</v>
      </c>
    </row>
    <row r="13" spans="1:6" x14ac:dyDescent="0.25">
      <c r="A13" s="9" t="s">
        <v>37</v>
      </c>
      <c r="B13" s="9" t="str">
        <f t="shared" si="0"/>
        <v>Fabricated Metal Products</v>
      </c>
      <c r="C13" s="9">
        <v>3</v>
      </c>
    </row>
    <row r="14" spans="1:6" x14ac:dyDescent="0.25">
      <c r="A14" s="9" t="s">
        <v>28</v>
      </c>
      <c r="B14" s="9" t="str">
        <f t="shared" si="0"/>
        <v>Machinery</v>
      </c>
      <c r="C14" s="9">
        <v>2</v>
      </c>
    </row>
    <row r="15" spans="1:6" x14ac:dyDescent="0.25">
      <c r="A15" s="9" t="s">
        <v>10</v>
      </c>
      <c r="B15" s="9" t="str">
        <f t="shared" si="0"/>
        <v>Chemical Products</v>
      </c>
      <c r="C15" s="9">
        <v>1</v>
      </c>
    </row>
    <row r="16" spans="1:6" x14ac:dyDescent="0.25">
      <c r="A16" s="9" t="s">
        <v>9</v>
      </c>
      <c r="B16" s="9" t="str">
        <f t="shared" si="0"/>
        <v>Petroleum &amp; Coal Products</v>
      </c>
      <c r="C16" s="9">
        <v>-3</v>
      </c>
    </row>
    <row r="17" spans="1:3" x14ac:dyDescent="0.25">
      <c r="A17" s="9" t="s">
        <v>35</v>
      </c>
      <c r="B17" s="9" t="str">
        <f t="shared" si="0"/>
        <v>Transportation Equipment</v>
      </c>
      <c r="C17" s="9">
        <v>-2</v>
      </c>
    </row>
    <row r="18" spans="1:3" x14ac:dyDescent="0.25">
      <c r="A18" s="9" t="s">
        <v>4</v>
      </c>
      <c r="B18" s="9" t="str">
        <f t="shared" si="0"/>
        <v>Nonmetallic Mineral Products</v>
      </c>
      <c r="C18" s="9">
        <v>-1</v>
      </c>
    </row>
    <row r="20" spans="1:3" x14ac:dyDescent="0.25">
      <c r="A20" s="180" t="s">
        <v>52</v>
      </c>
      <c r="B20" s="180"/>
      <c r="C20" s="180"/>
    </row>
    <row r="21" spans="1:3" x14ac:dyDescent="0.25">
      <c r="A21" s="9" t="s">
        <v>18</v>
      </c>
      <c r="B21" s="9" t="str">
        <f t="shared" ref="B21:B38" si="1">TRIM(A21)</f>
        <v>Wood Products</v>
      </c>
      <c r="C21" s="9">
        <v>16</v>
      </c>
    </row>
    <row r="22" spans="1:3" x14ac:dyDescent="0.25">
      <c r="A22" s="9" t="s">
        <v>32</v>
      </c>
      <c r="B22" s="9" t="str">
        <f t="shared" si="1"/>
        <v>Paper Products</v>
      </c>
      <c r="C22" s="9">
        <v>15</v>
      </c>
    </row>
    <row r="23" spans="1:3" x14ac:dyDescent="0.25">
      <c r="A23" s="9" t="s">
        <v>41</v>
      </c>
      <c r="B23" s="9" t="str">
        <f t="shared" si="1"/>
        <v>Printing &amp; Related Support Activities</v>
      </c>
      <c r="C23" s="9">
        <v>14</v>
      </c>
    </row>
    <row r="24" spans="1:3" x14ac:dyDescent="0.25">
      <c r="A24" s="9" t="s">
        <v>29</v>
      </c>
      <c r="B24" s="9" t="str">
        <f t="shared" si="1"/>
        <v>Primary Metals</v>
      </c>
      <c r="C24" s="9">
        <v>13</v>
      </c>
    </row>
    <row r="25" spans="1:3" x14ac:dyDescent="0.25">
      <c r="A25" s="9" t="s">
        <v>49</v>
      </c>
      <c r="B25" s="9" t="str">
        <f t="shared" si="1"/>
        <v>Apparel, Leather &amp; Allied Products</v>
      </c>
      <c r="C25" s="9">
        <v>12</v>
      </c>
    </row>
    <row r="26" spans="1:3" x14ac:dyDescent="0.25">
      <c r="A26" s="9" t="s">
        <v>31</v>
      </c>
      <c r="B26" s="9" t="str">
        <f t="shared" si="1"/>
        <v>Electrical Equipment, Appliances &amp; Components</v>
      </c>
      <c r="C26" s="9">
        <v>11</v>
      </c>
    </row>
    <row r="27" spans="1:3" x14ac:dyDescent="0.25">
      <c r="A27" s="9" t="s">
        <v>27</v>
      </c>
      <c r="B27" s="9" t="str">
        <f t="shared" si="1"/>
        <v>Plastics &amp; Rubber Products</v>
      </c>
      <c r="C27" s="9">
        <v>10</v>
      </c>
    </row>
    <row r="28" spans="1:3" x14ac:dyDescent="0.25">
      <c r="A28" s="9" t="s">
        <v>39</v>
      </c>
      <c r="B28" s="9" t="str">
        <f t="shared" si="1"/>
        <v>Textile Mills</v>
      </c>
      <c r="C28" s="9">
        <v>9</v>
      </c>
    </row>
    <row r="29" spans="1:3" x14ac:dyDescent="0.25">
      <c r="A29" s="9" t="s">
        <v>26</v>
      </c>
      <c r="B29" s="9" t="str">
        <f t="shared" si="1"/>
        <v>Furniture &amp; Related Products</v>
      </c>
      <c r="C29" s="9">
        <v>8</v>
      </c>
    </row>
    <row r="30" spans="1:3" x14ac:dyDescent="0.25">
      <c r="A30" s="9" t="s">
        <v>34</v>
      </c>
      <c r="B30" s="9" t="str">
        <f t="shared" si="1"/>
        <v>Computer &amp; Electronic Products</v>
      </c>
      <c r="C30" s="9">
        <v>7</v>
      </c>
    </row>
    <row r="31" spans="1:3" x14ac:dyDescent="0.25">
      <c r="A31" s="9" t="s">
        <v>33</v>
      </c>
      <c r="B31" s="9" t="str">
        <f t="shared" si="1"/>
        <v>Miscellaneous Manufacturing</v>
      </c>
      <c r="C31" s="9">
        <v>6</v>
      </c>
    </row>
    <row r="32" spans="1:3" x14ac:dyDescent="0.25">
      <c r="A32" s="9" t="s">
        <v>40</v>
      </c>
      <c r="B32" s="9" t="str">
        <f t="shared" si="1"/>
        <v>Nonmetallic Mineral Products</v>
      </c>
      <c r="C32" s="9">
        <v>5</v>
      </c>
    </row>
    <row r="33" spans="1:3" x14ac:dyDescent="0.25">
      <c r="A33" s="9" t="s">
        <v>37</v>
      </c>
      <c r="B33" s="9" t="str">
        <f t="shared" si="1"/>
        <v>Fabricated Metal Products</v>
      </c>
      <c r="C33" s="9">
        <v>4</v>
      </c>
    </row>
    <row r="34" spans="1:3" x14ac:dyDescent="0.25">
      <c r="A34" s="9" t="s">
        <v>28</v>
      </c>
      <c r="B34" s="9" t="str">
        <f t="shared" si="1"/>
        <v>Machinery</v>
      </c>
      <c r="C34" s="9">
        <v>3</v>
      </c>
    </row>
    <row r="35" spans="1:3" x14ac:dyDescent="0.25">
      <c r="A35" s="9" t="s">
        <v>30</v>
      </c>
      <c r="B35" s="9" t="str">
        <f t="shared" si="1"/>
        <v>Food, Beverage &amp; Tobacco Products</v>
      </c>
      <c r="C35" s="9">
        <v>2</v>
      </c>
    </row>
    <row r="36" spans="1:3" x14ac:dyDescent="0.25">
      <c r="A36" s="9" t="s">
        <v>10</v>
      </c>
      <c r="B36" s="9" t="str">
        <f t="shared" si="1"/>
        <v>Chemical Products</v>
      </c>
      <c r="C36" s="9">
        <v>1</v>
      </c>
    </row>
    <row r="37" spans="1:3" x14ac:dyDescent="0.25">
      <c r="A37" s="9" t="s">
        <v>9</v>
      </c>
      <c r="B37" s="9" t="str">
        <f t="shared" si="1"/>
        <v>Petroleum &amp; Coal Products</v>
      </c>
      <c r="C37" s="9">
        <v>-2</v>
      </c>
    </row>
    <row r="38" spans="1:3" x14ac:dyDescent="0.25">
      <c r="A38" s="9" t="s">
        <v>14</v>
      </c>
      <c r="B38" s="9" t="str">
        <f t="shared" si="1"/>
        <v>Transportation Equipment</v>
      </c>
      <c r="C38" s="9">
        <v>-1</v>
      </c>
    </row>
    <row r="40" spans="1:3" x14ac:dyDescent="0.25">
      <c r="A40" s="180" t="s">
        <v>91</v>
      </c>
      <c r="B40" s="180"/>
      <c r="C40" s="180"/>
    </row>
    <row r="41" spans="1:3" x14ac:dyDescent="0.25">
      <c r="A41" s="9" t="s">
        <v>18</v>
      </c>
      <c r="B41" s="9" t="str">
        <f t="shared" ref="B41:B55" si="2">TRIM(A41)</f>
        <v>Wood Products</v>
      </c>
      <c r="C41" s="9">
        <v>12</v>
      </c>
    </row>
    <row r="42" spans="1:3" x14ac:dyDescent="0.25">
      <c r="A42" s="9" t="s">
        <v>32</v>
      </c>
      <c r="B42" s="9" t="str">
        <f t="shared" si="2"/>
        <v>Paper Products</v>
      </c>
      <c r="C42" s="9">
        <v>11</v>
      </c>
    </row>
    <row r="43" spans="1:3" x14ac:dyDescent="0.25">
      <c r="A43" s="9" t="s">
        <v>41</v>
      </c>
      <c r="B43" s="9" t="str">
        <f t="shared" si="2"/>
        <v>Printing &amp; Related Support Activities</v>
      </c>
      <c r="C43" s="9">
        <v>10</v>
      </c>
    </row>
    <row r="44" spans="1:3" x14ac:dyDescent="0.25">
      <c r="A44" s="9" t="s">
        <v>26</v>
      </c>
      <c r="B44" s="9" t="str">
        <f t="shared" si="2"/>
        <v>Furniture &amp; Related Products</v>
      </c>
      <c r="C44" s="9">
        <v>9</v>
      </c>
    </row>
    <row r="45" spans="1:3" x14ac:dyDescent="0.25">
      <c r="A45" s="9" t="s">
        <v>27</v>
      </c>
      <c r="B45" s="9" t="str">
        <f t="shared" si="2"/>
        <v>Plastics &amp; Rubber Products</v>
      </c>
      <c r="C45" s="9">
        <v>8</v>
      </c>
    </row>
    <row r="46" spans="1:3" x14ac:dyDescent="0.25">
      <c r="A46" s="9" t="s">
        <v>29</v>
      </c>
      <c r="B46" s="9" t="str">
        <f t="shared" si="2"/>
        <v>Primary Metals</v>
      </c>
      <c r="C46" s="9">
        <v>7</v>
      </c>
    </row>
    <row r="47" spans="1:3" x14ac:dyDescent="0.25">
      <c r="A47" s="9" t="s">
        <v>39</v>
      </c>
      <c r="B47" s="9" t="str">
        <f t="shared" si="2"/>
        <v>Textile Mills</v>
      </c>
      <c r="C47" s="9">
        <v>6</v>
      </c>
    </row>
    <row r="48" spans="1:3" x14ac:dyDescent="0.25">
      <c r="A48" s="9" t="s">
        <v>33</v>
      </c>
      <c r="B48" s="9" t="str">
        <f t="shared" si="2"/>
        <v>Miscellaneous Manufacturing</v>
      </c>
      <c r="C48" s="9">
        <v>5</v>
      </c>
    </row>
    <row r="49" spans="1:3" x14ac:dyDescent="0.25">
      <c r="A49" s="9" t="s">
        <v>37</v>
      </c>
      <c r="B49" s="9" t="str">
        <f t="shared" si="2"/>
        <v>Fabricated Metal Products</v>
      </c>
      <c r="C49" s="9">
        <v>4</v>
      </c>
    </row>
    <row r="50" spans="1:3" x14ac:dyDescent="0.25">
      <c r="A50" s="9" t="s">
        <v>28</v>
      </c>
      <c r="B50" s="9" t="str">
        <f t="shared" si="2"/>
        <v>Machinery</v>
      </c>
      <c r="C50" s="9">
        <v>3</v>
      </c>
    </row>
    <row r="51" spans="1:3" x14ac:dyDescent="0.25">
      <c r="A51" s="9" t="s">
        <v>31</v>
      </c>
      <c r="B51" s="9" t="str">
        <f t="shared" si="2"/>
        <v>Electrical Equipment, Appliances &amp; Components</v>
      </c>
      <c r="C51" s="9">
        <v>2</v>
      </c>
    </row>
    <row r="52" spans="1:3" x14ac:dyDescent="0.25">
      <c r="A52" s="9" t="s">
        <v>3</v>
      </c>
      <c r="B52" s="9" t="str">
        <f t="shared" si="2"/>
        <v>Food, Beverage &amp; Tobacco Products</v>
      </c>
      <c r="C52" s="9">
        <v>1</v>
      </c>
    </row>
    <row r="53" spans="1:3" x14ac:dyDescent="0.25">
      <c r="A53" s="9" t="s">
        <v>17</v>
      </c>
      <c r="B53" s="9" t="str">
        <f t="shared" si="2"/>
        <v>Apparel, Leather &amp; Allied Products</v>
      </c>
      <c r="C53" s="9">
        <v>-3</v>
      </c>
    </row>
    <row r="54" spans="1:3" x14ac:dyDescent="0.25">
      <c r="A54" s="9" t="s">
        <v>40</v>
      </c>
      <c r="B54" s="9" t="str">
        <f t="shared" si="2"/>
        <v>Nonmetallic Mineral Products</v>
      </c>
      <c r="C54" s="9">
        <v>-2</v>
      </c>
    </row>
    <row r="55" spans="1:3" x14ac:dyDescent="0.25">
      <c r="A55" s="9" t="s">
        <v>14</v>
      </c>
      <c r="B55" s="9" t="str">
        <f t="shared" si="2"/>
        <v>Transportation Equipment</v>
      </c>
      <c r="C55" s="9">
        <v>-1</v>
      </c>
    </row>
    <row r="57" spans="1:3" x14ac:dyDescent="0.25">
      <c r="A57" s="180" t="s">
        <v>92</v>
      </c>
      <c r="B57" s="180"/>
      <c r="C57" s="180"/>
    </row>
    <row r="58" spans="1:3" x14ac:dyDescent="0.25">
      <c r="A58" t="s">
        <v>3</v>
      </c>
      <c r="B58" s="9" t="str">
        <f t="shared" ref="B58:B69" si="3">TRIM(A58)</f>
        <v>Food, Beverage &amp; Tobacco Products</v>
      </c>
      <c r="C58">
        <v>3</v>
      </c>
    </row>
    <row r="59" spans="1:3" x14ac:dyDescent="0.25">
      <c r="A59" t="s">
        <v>27</v>
      </c>
      <c r="B59" s="9" t="str">
        <f t="shared" si="3"/>
        <v>Plastics &amp; Rubber Products</v>
      </c>
      <c r="C59">
        <v>2</v>
      </c>
    </row>
    <row r="60" spans="1:3" x14ac:dyDescent="0.25">
      <c r="A60" t="s">
        <v>5</v>
      </c>
      <c r="B60" s="9" t="str">
        <f t="shared" si="3"/>
        <v>Computer &amp; Electronic Products</v>
      </c>
      <c r="C60">
        <v>1</v>
      </c>
    </row>
    <row r="61" spans="1:3" x14ac:dyDescent="0.25">
      <c r="A61" t="s">
        <v>9</v>
      </c>
      <c r="B61" s="9" t="str">
        <f t="shared" si="3"/>
        <v>Petroleum &amp; Coal Products</v>
      </c>
    </row>
    <row r="62" spans="1:3" x14ac:dyDescent="0.25">
      <c r="A62" t="s">
        <v>32</v>
      </c>
      <c r="B62" s="9" t="str">
        <f t="shared" si="3"/>
        <v>Paper Products</v>
      </c>
    </row>
    <row r="63" spans="1:3" x14ac:dyDescent="0.25">
      <c r="A63" t="s">
        <v>29</v>
      </c>
      <c r="B63" s="9" t="str">
        <f t="shared" si="3"/>
        <v>Primary Metals</v>
      </c>
    </row>
    <row r="64" spans="1:3" x14ac:dyDescent="0.25">
      <c r="A64" t="s">
        <v>39</v>
      </c>
      <c r="B64" s="9" t="str">
        <f t="shared" si="3"/>
        <v>Textile Mills</v>
      </c>
    </row>
    <row r="65" spans="1:2" x14ac:dyDescent="0.25">
      <c r="A65" t="s">
        <v>35</v>
      </c>
      <c r="B65" s="9" t="str">
        <f t="shared" si="3"/>
        <v>Transportation Equipment</v>
      </c>
    </row>
    <row r="66" spans="1:2" x14ac:dyDescent="0.25">
      <c r="A66" t="s">
        <v>28</v>
      </c>
      <c r="B66" s="9" t="str">
        <f t="shared" si="3"/>
        <v>Machinery</v>
      </c>
    </row>
    <row r="67" spans="1:2" x14ac:dyDescent="0.25">
      <c r="A67" t="s">
        <v>33</v>
      </c>
      <c r="B67" s="9" t="str">
        <f t="shared" si="3"/>
        <v>Miscellaneous Manufacturing</v>
      </c>
    </row>
    <row r="68" spans="1:2" x14ac:dyDescent="0.25">
      <c r="A68" t="s">
        <v>37</v>
      </c>
      <c r="B68" s="9" t="str">
        <f t="shared" si="3"/>
        <v>Fabricated Metal Products</v>
      </c>
    </row>
    <row r="69" spans="1:2" x14ac:dyDescent="0.25">
      <c r="A69" t="s">
        <v>10</v>
      </c>
      <c r="B69" s="9" t="str">
        <f t="shared" si="3"/>
        <v>Chemical Products</v>
      </c>
    </row>
  </sheetData>
  <mergeCells count="4">
    <mergeCell ref="A1:C1"/>
    <mergeCell ref="A20:C20"/>
    <mergeCell ref="A40:C40"/>
    <mergeCell ref="A57:C57"/>
  </mergeCells>
  <pageMargins left="0.7" right="0.7" top="0.75" bottom="0.75" header="0.3" footer="0.3"/>
  <pageSetup paperSize="9"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5"/>
  <sheetViews>
    <sheetView workbookViewId="0">
      <selection activeCell="B2" sqref="B2:B17"/>
    </sheetView>
  </sheetViews>
  <sheetFormatPr defaultRowHeight="15" x14ac:dyDescent="0.25"/>
  <cols>
    <col min="1" max="1" width="45" bestFit="1" customWidth="1"/>
    <col min="2" max="2" width="44.5703125" bestFit="1" customWidth="1"/>
  </cols>
  <sheetData>
    <row r="1" spans="1:6" x14ac:dyDescent="0.25">
      <c r="A1" s="180" t="s">
        <v>89</v>
      </c>
      <c r="B1" s="180"/>
      <c r="C1" s="180"/>
    </row>
    <row r="2" spans="1:6" x14ac:dyDescent="0.25">
      <c r="A2" s="9" t="s">
        <v>8</v>
      </c>
      <c r="B2" s="9" t="str">
        <f>TRIM(A2)</f>
        <v>Printing &amp; Related Support Activities</v>
      </c>
      <c r="C2" s="9">
        <v>10</v>
      </c>
      <c r="F2" t="s">
        <v>815</v>
      </c>
    </row>
    <row r="3" spans="1:6" x14ac:dyDescent="0.25">
      <c r="A3" s="9" t="s">
        <v>30</v>
      </c>
      <c r="B3" s="9" t="str">
        <f t="shared" ref="B3:B17" si="0">TRIM(A3)</f>
        <v>Food, Beverage &amp; Tobacco Products</v>
      </c>
      <c r="C3" s="9">
        <v>9</v>
      </c>
      <c r="F3" t="s">
        <v>816</v>
      </c>
    </row>
    <row r="4" spans="1:6" x14ac:dyDescent="0.25">
      <c r="A4" s="9" t="s">
        <v>49</v>
      </c>
      <c r="B4" s="9" t="str">
        <f t="shared" si="0"/>
        <v>Apparel, Leather &amp; Allied Products</v>
      </c>
      <c r="C4" s="9">
        <v>8</v>
      </c>
      <c r="F4" t="s">
        <v>817</v>
      </c>
    </row>
    <row r="5" spans="1:6" x14ac:dyDescent="0.25">
      <c r="A5" s="9" t="s">
        <v>45</v>
      </c>
      <c r="B5" s="9" t="str">
        <f t="shared" si="0"/>
        <v>Wood Products</v>
      </c>
      <c r="C5" s="9">
        <v>7</v>
      </c>
      <c r="F5" t="s">
        <v>818</v>
      </c>
    </row>
    <row r="6" spans="1:6" x14ac:dyDescent="0.25">
      <c r="A6" s="9" t="s">
        <v>32</v>
      </c>
      <c r="B6" s="9" t="str">
        <f t="shared" si="0"/>
        <v>Paper Products</v>
      </c>
      <c r="C6" s="9">
        <v>6</v>
      </c>
      <c r="F6" t="s">
        <v>819</v>
      </c>
    </row>
    <row r="7" spans="1:6" x14ac:dyDescent="0.25">
      <c r="A7" s="9" t="s">
        <v>36</v>
      </c>
      <c r="B7" s="9" t="str">
        <f t="shared" si="0"/>
        <v>Chemical Products</v>
      </c>
      <c r="C7" s="9">
        <v>5</v>
      </c>
      <c r="F7" t="s">
        <v>820</v>
      </c>
    </row>
    <row r="8" spans="1:6" x14ac:dyDescent="0.25">
      <c r="A8" s="9" t="s">
        <v>34</v>
      </c>
      <c r="B8" s="9" t="str">
        <f t="shared" si="0"/>
        <v>Computer &amp; Electronic Products</v>
      </c>
      <c r="C8" s="9">
        <v>4</v>
      </c>
      <c r="F8" t="s">
        <v>821</v>
      </c>
    </row>
    <row r="9" spans="1:6" x14ac:dyDescent="0.25">
      <c r="A9" s="9" t="s">
        <v>29</v>
      </c>
      <c r="B9" s="9" t="str">
        <f t="shared" si="0"/>
        <v>Primary Metals</v>
      </c>
      <c r="C9" s="9">
        <v>3</v>
      </c>
      <c r="F9" t="s">
        <v>822</v>
      </c>
    </row>
    <row r="10" spans="1:6" x14ac:dyDescent="0.25">
      <c r="A10" s="9" t="s">
        <v>33</v>
      </c>
      <c r="B10" s="9" t="str">
        <f t="shared" si="0"/>
        <v>Miscellaneous Manufacturing</v>
      </c>
      <c r="C10" s="9">
        <v>2</v>
      </c>
      <c r="F10" t="s">
        <v>823</v>
      </c>
    </row>
    <row r="11" spans="1:6" x14ac:dyDescent="0.25">
      <c r="A11" s="9" t="s">
        <v>15</v>
      </c>
      <c r="B11" s="9" t="str">
        <f t="shared" si="0"/>
        <v>Plastics &amp; Rubber Products</v>
      </c>
      <c r="C11" s="9">
        <v>1</v>
      </c>
      <c r="F11" t="s">
        <v>824</v>
      </c>
    </row>
    <row r="12" spans="1:6" x14ac:dyDescent="0.25">
      <c r="A12" s="9" t="s">
        <v>9</v>
      </c>
      <c r="B12" s="9" t="str">
        <f t="shared" si="0"/>
        <v>Petroleum &amp; Coal Products</v>
      </c>
      <c r="C12" s="9">
        <v>-6</v>
      </c>
    </row>
    <row r="13" spans="1:6" x14ac:dyDescent="0.25">
      <c r="A13" s="9" t="s">
        <v>39</v>
      </c>
      <c r="B13" s="9" t="str">
        <f t="shared" si="0"/>
        <v>Textile Mills</v>
      </c>
      <c r="C13" s="9">
        <v>-5</v>
      </c>
    </row>
    <row r="14" spans="1:6" x14ac:dyDescent="0.25">
      <c r="A14" s="9" t="s">
        <v>35</v>
      </c>
      <c r="B14" s="9" t="str">
        <f t="shared" si="0"/>
        <v>Transportation Equipment</v>
      </c>
      <c r="C14" s="9">
        <v>-4</v>
      </c>
    </row>
    <row r="15" spans="1:6" x14ac:dyDescent="0.25">
      <c r="A15" s="9" t="s">
        <v>26</v>
      </c>
      <c r="B15" s="9" t="str">
        <f t="shared" si="0"/>
        <v>Furniture &amp; Related Products</v>
      </c>
      <c r="C15" s="9">
        <v>-3</v>
      </c>
    </row>
    <row r="16" spans="1:6" x14ac:dyDescent="0.25">
      <c r="A16" s="9" t="s">
        <v>37</v>
      </c>
      <c r="B16" s="9" t="str">
        <f t="shared" si="0"/>
        <v>Fabricated Metal Products</v>
      </c>
      <c r="C16" s="9">
        <v>-2</v>
      </c>
    </row>
    <row r="17" spans="1:3" x14ac:dyDescent="0.25">
      <c r="A17" s="9" t="s">
        <v>11</v>
      </c>
      <c r="B17" s="9" t="str">
        <f t="shared" si="0"/>
        <v>Machinery</v>
      </c>
      <c r="C17" s="9">
        <v>-1</v>
      </c>
    </row>
    <row r="19" spans="1:3" x14ac:dyDescent="0.25">
      <c r="A19" s="180" t="s">
        <v>99</v>
      </c>
      <c r="B19" s="180"/>
      <c r="C19" s="180"/>
    </row>
    <row r="20" spans="1:3" x14ac:dyDescent="0.25">
      <c r="A20" s="9" t="s">
        <v>18</v>
      </c>
      <c r="B20" s="9" t="str">
        <f t="shared" ref="B20:B37" si="1">TRIM(A20)</f>
        <v>Wood Products</v>
      </c>
      <c r="C20" s="9">
        <v>9</v>
      </c>
    </row>
    <row r="21" spans="1:3" x14ac:dyDescent="0.25">
      <c r="A21" s="9" t="s">
        <v>41</v>
      </c>
      <c r="B21" s="9" t="str">
        <f t="shared" si="1"/>
        <v>Printing &amp; Related Support Activities</v>
      </c>
      <c r="C21" s="9">
        <v>8</v>
      </c>
    </row>
    <row r="22" spans="1:3" x14ac:dyDescent="0.25">
      <c r="A22" s="9" t="s">
        <v>49</v>
      </c>
      <c r="B22" s="9" t="str">
        <f t="shared" si="1"/>
        <v>Apparel, Leather &amp; Allied Products</v>
      </c>
      <c r="C22" s="9">
        <v>7</v>
      </c>
    </row>
    <row r="23" spans="1:3" x14ac:dyDescent="0.25">
      <c r="A23" s="9" t="s">
        <v>30</v>
      </c>
      <c r="B23" s="9" t="str">
        <f t="shared" si="1"/>
        <v>Food, Beverage &amp; Tobacco Products</v>
      </c>
      <c r="C23" s="9">
        <v>6</v>
      </c>
    </row>
    <row r="24" spans="1:3" x14ac:dyDescent="0.25">
      <c r="A24" s="9" t="s">
        <v>31</v>
      </c>
      <c r="B24" s="9" t="str">
        <f t="shared" si="1"/>
        <v>Electrical Equipment, Appliances &amp; Components</v>
      </c>
      <c r="C24" s="9">
        <v>5</v>
      </c>
    </row>
    <row r="25" spans="1:3" x14ac:dyDescent="0.25">
      <c r="A25" s="9" t="s">
        <v>27</v>
      </c>
      <c r="B25" s="9" t="str">
        <f t="shared" si="1"/>
        <v>Plastics &amp; Rubber Products</v>
      </c>
      <c r="C25" s="9">
        <v>4</v>
      </c>
    </row>
    <row r="26" spans="1:3" x14ac:dyDescent="0.25">
      <c r="A26" s="9" t="s">
        <v>32</v>
      </c>
      <c r="B26" s="9" t="str">
        <f t="shared" si="1"/>
        <v>Paper Products</v>
      </c>
      <c r="C26" s="9">
        <v>3</v>
      </c>
    </row>
    <row r="27" spans="1:3" x14ac:dyDescent="0.25">
      <c r="A27" s="9" t="s">
        <v>36</v>
      </c>
      <c r="B27" s="9" t="str">
        <f t="shared" si="1"/>
        <v>Chemical Products</v>
      </c>
      <c r="C27" s="9">
        <v>2</v>
      </c>
    </row>
    <row r="28" spans="1:3" x14ac:dyDescent="0.25">
      <c r="A28" s="9" t="s">
        <v>5</v>
      </c>
      <c r="B28" s="9" t="str">
        <f t="shared" si="1"/>
        <v>Computer &amp; Electronic Products</v>
      </c>
      <c r="C28" s="9">
        <v>1</v>
      </c>
    </row>
    <row r="29" spans="1:3" x14ac:dyDescent="0.25">
      <c r="A29" s="9" t="s">
        <v>9</v>
      </c>
      <c r="B29" s="9" t="str">
        <f t="shared" si="1"/>
        <v>Petroleum &amp; Coal Products</v>
      </c>
      <c r="C29" s="9">
        <v>-9</v>
      </c>
    </row>
    <row r="30" spans="1:3" x14ac:dyDescent="0.25">
      <c r="A30" s="9" t="s">
        <v>35</v>
      </c>
      <c r="B30" s="9" t="str">
        <f t="shared" si="1"/>
        <v>Transportation Equipment</v>
      </c>
      <c r="C30" s="9">
        <v>-8</v>
      </c>
    </row>
    <row r="31" spans="1:3" x14ac:dyDescent="0.25">
      <c r="A31" s="9" t="s">
        <v>29</v>
      </c>
      <c r="B31" s="9" t="str">
        <f t="shared" si="1"/>
        <v>Primary Metals</v>
      </c>
      <c r="C31" s="9">
        <v>-7</v>
      </c>
    </row>
    <row r="32" spans="1:3" x14ac:dyDescent="0.25">
      <c r="A32" s="9" t="s">
        <v>39</v>
      </c>
      <c r="B32" s="9" t="str">
        <f t="shared" si="1"/>
        <v>Textile Mills</v>
      </c>
      <c r="C32" s="9">
        <v>-6</v>
      </c>
    </row>
    <row r="33" spans="1:3" x14ac:dyDescent="0.25">
      <c r="A33" s="9" t="s">
        <v>40</v>
      </c>
      <c r="B33" s="9" t="str">
        <f t="shared" si="1"/>
        <v>Nonmetallic Mineral Products</v>
      </c>
      <c r="C33" s="9">
        <v>-5</v>
      </c>
    </row>
    <row r="34" spans="1:3" x14ac:dyDescent="0.25">
      <c r="A34" s="9" t="s">
        <v>26</v>
      </c>
      <c r="B34" s="9" t="str">
        <f t="shared" si="1"/>
        <v>Furniture &amp; Related Products</v>
      </c>
      <c r="C34" s="9">
        <v>-4</v>
      </c>
    </row>
    <row r="35" spans="1:3" x14ac:dyDescent="0.25">
      <c r="A35" s="9" t="s">
        <v>33</v>
      </c>
      <c r="B35" s="9" t="str">
        <f t="shared" si="1"/>
        <v>Miscellaneous Manufacturing</v>
      </c>
      <c r="C35" s="9">
        <v>-3</v>
      </c>
    </row>
    <row r="36" spans="1:3" x14ac:dyDescent="0.25">
      <c r="A36" s="9" t="s">
        <v>37</v>
      </c>
      <c r="B36" s="9" t="str">
        <f t="shared" si="1"/>
        <v>Fabricated Metal Products</v>
      </c>
      <c r="C36" s="9">
        <v>-2</v>
      </c>
    </row>
    <row r="37" spans="1:3" x14ac:dyDescent="0.25">
      <c r="A37" s="9" t="s">
        <v>11</v>
      </c>
      <c r="B37" s="9" t="str">
        <f t="shared" si="1"/>
        <v>Machinery</v>
      </c>
      <c r="C37" s="9">
        <v>-1</v>
      </c>
    </row>
    <row r="39" spans="1:3" x14ac:dyDescent="0.25">
      <c r="A39" s="180" t="s">
        <v>91</v>
      </c>
      <c r="B39" s="180"/>
      <c r="C39" s="180"/>
    </row>
    <row r="40" spans="1:3" x14ac:dyDescent="0.25">
      <c r="A40" s="9" t="s">
        <v>18</v>
      </c>
      <c r="B40" s="9" t="str">
        <f t="shared" ref="B40:B51" si="2">TRIM(A40)</f>
        <v>Wood Products</v>
      </c>
      <c r="C40" s="9">
        <v>7</v>
      </c>
    </row>
    <row r="41" spans="1:3" x14ac:dyDescent="0.25">
      <c r="A41" s="9" t="s">
        <v>41</v>
      </c>
      <c r="B41" s="9" t="str">
        <f t="shared" si="2"/>
        <v>Printing &amp; Related Support Activities</v>
      </c>
      <c r="C41" s="9">
        <v>6</v>
      </c>
    </row>
    <row r="42" spans="1:3" x14ac:dyDescent="0.25">
      <c r="A42" s="9" t="s">
        <v>49</v>
      </c>
      <c r="B42" s="9" t="str">
        <f t="shared" si="2"/>
        <v>Apparel, Leather &amp; Allied Products</v>
      </c>
      <c r="C42" s="9">
        <v>5</v>
      </c>
    </row>
    <row r="43" spans="1:3" x14ac:dyDescent="0.25">
      <c r="A43" s="9" t="s">
        <v>29</v>
      </c>
      <c r="B43" s="9" t="str">
        <f t="shared" si="2"/>
        <v>Primary Metals</v>
      </c>
      <c r="C43" s="9">
        <v>4</v>
      </c>
    </row>
    <row r="44" spans="1:3" x14ac:dyDescent="0.25">
      <c r="A44" s="9" t="s">
        <v>30</v>
      </c>
      <c r="B44" s="9" t="str">
        <f t="shared" si="2"/>
        <v>Food, Beverage &amp; Tobacco Products</v>
      </c>
      <c r="C44" s="9">
        <v>3</v>
      </c>
    </row>
    <row r="45" spans="1:3" x14ac:dyDescent="0.25">
      <c r="A45" s="9" t="s">
        <v>36</v>
      </c>
      <c r="B45" s="9" t="str">
        <f t="shared" si="2"/>
        <v>Chemical Products</v>
      </c>
      <c r="C45" s="9">
        <v>2</v>
      </c>
    </row>
    <row r="46" spans="1:3" x14ac:dyDescent="0.25">
      <c r="A46" s="9" t="s">
        <v>13</v>
      </c>
      <c r="B46" s="9" t="str">
        <f t="shared" si="2"/>
        <v>Electrical Equipment, Appliances &amp; Components</v>
      </c>
      <c r="C46" s="9">
        <v>1</v>
      </c>
    </row>
    <row r="47" spans="1:3" x14ac:dyDescent="0.25">
      <c r="A47" s="9" t="s">
        <v>14</v>
      </c>
      <c r="B47" s="9" t="str">
        <f t="shared" si="2"/>
        <v>Transportation Equipment</v>
      </c>
      <c r="C47" s="9">
        <v>-5</v>
      </c>
    </row>
    <row r="48" spans="1:3" x14ac:dyDescent="0.25">
      <c r="A48" s="9" t="s">
        <v>39</v>
      </c>
      <c r="B48" s="9" t="str">
        <f t="shared" si="2"/>
        <v>Textile Mills</v>
      </c>
      <c r="C48" s="9">
        <v>-4</v>
      </c>
    </row>
    <row r="49" spans="1:3" x14ac:dyDescent="0.25">
      <c r="A49" s="9" t="s">
        <v>37</v>
      </c>
      <c r="B49" s="9" t="str">
        <f t="shared" si="2"/>
        <v>Fabricated Metal Products</v>
      </c>
      <c r="C49" s="9">
        <v>-3</v>
      </c>
    </row>
    <row r="50" spans="1:3" x14ac:dyDescent="0.25">
      <c r="A50" s="9" t="s">
        <v>34</v>
      </c>
      <c r="B50" s="9" t="str">
        <f t="shared" si="2"/>
        <v>Computer &amp; Electronic Products</v>
      </c>
      <c r="C50" s="9">
        <v>-2</v>
      </c>
    </row>
    <row r="51" spans="1:3" x14ac:dyDescent="0.25">
      <c r="A51" s="9" t="s">
        <v>11</v>
      </c>
      <c r="B51" s="9" t="str">
        <f t="shared" si="2"/>
        <v>Machinery</v>
      </c>
      <c r="C51" s="9">
        <v>-1</v>
      </c>
    </row>
    <row r="53" spans="1:3" x14ac:dyDescent="0.25">
      <c r="A53" s="180" t="s">
        <v>92</v>
      </c>
      <c r="B53" s="180"/>
      <c r="C53" s="180"/>
    </row>
    <row r="54" spans="1:3" x14ac:dyDescent="0.25">
      <c r="A54" s="9" t="s">
        <v>8</v>
      </c>
      <c r="B54" s="9" t="str">
        <f t="shared" ref="B54:B69" si="3">TRIM(A54)</f>
        <v>Printing &amp; Related Support Activities</v>
      </c>
      <c r="C54" s="9">
        <v>3</v>
      </c>
    </row>
    <row r="55" spans="1:3" x14ac:dyDescent="0.25">
      <c r="A55" s="9" t="s">
        <v>3</v>
      </c>
      <c r="B55" s="9" t="str">
        <f t="shared" si="3"/>
        <v>Food, Beverage &amp; Tobacco Products</v>
      </c>
      <c r="C55" s="9">
        <v>2</v>
      </c>
    </row>
    <row r="56" spans="1:3" x14ac:dyDescent="0.25">
      <c r="A56" s="9" t="s">
        <v>5</v>
      </c>
      <c r="B56" s="9" t="str">
        <f t="shared" si="3"/>
        <v>Computer &amp; Electronic Products</v>
      </c>
      <c r="C56" s="9">
        <v>1</v>
      </c>
    </row>
    <row r="57" spans="1:3" x14ac:dyDescent="0.25">
      <c r="A57" s="9" t="s">
        <v>9</v>
      </c>
      <c r="B57" s="9" t="str">
        <f t="shared" si="3"/>
        <v>Petroleum &amp; Coal Products</v>
      </c>
      <c r="C57" s="9">
        <v>-13</v>
      </c>
    </row>
    <row r="58" spans="1:3" x14ac:dyDescent="0.25">
      <c r="A58" s="9" t="s">
        <v>39</v>
      </c>
      <c r="B58" s="9" t="str">
        <f t="shared" si="3"/>
        <v>Textile Mills</v>
      </c>
      <c r="C58" s="9">
        <v>-12</v>
      </c>
    </row>
    <row r="59" spans="1:3" x14ac:dyDescent="0.25">
      <c r="A59" s="9" t="s">
        <v>49</v>
      </c>
      <c r="B59" s="9" t="str">
        <f t="shared" si="3"/>
        <v>Apparel, Leather &amp; Allied Products</v>
      </c>
      <c r="C59" s="9">
        <v>-11</v>
      </c>
    </row>
    <row r="60" spans="1:3" x14ac:dyDescent="0.25">
      <c r="A60" s="9" t="s">
        <v>45</v>
      </c>
      <c r="B60" s="9" t="str">
        <f t="shared" si="3"/>
        <v>Wood Products</v>
      </c>
      <c r="C60" s="9">
        <v>-10</v>
      </c>
    </row>
    <row r="61" spans="1:3" x14ac:dyDescent="0.25">
      <c r="A61" s="9" t="s">
        <v>35</v>
      </c>
      <c r="B61" s="9" t="str">
        <f t="shared" si="3"/>
        <v>Transportation Equipment</v>
      </c>
      <c r="C61" s="9">
        <v>-9</v>
      </c>
    </row>
    <row r="62" spans="1:3" x14ac:dyDescent="0.25">
      <c r="A62" s="9" t="s">
        <v>37</v>
      </c>
      <c r="B62" s="9" t="str">
        <f t="shared" si="3"/>
        <v>Fabricated Metal Products</v>
      </c>
      <c r="C62" s="9">
        <v>-8</v>
      </c>
    </row>
    <row r="63" spans="1:3" x14ac:dyDescent="0.25">
      <c r="A63" s="9" t="s">
        <v>27</v>
      </c>
      <c r="B63" s="9" t="str">
        <f t="shared" si="3"/>
        <v>Plastics &amp; Rubber Products</v>
      </c>
      <c r="C63" s="9">
        <v>-7</v>
      </c>
    </row>
    <row r="64" spans="1:3" x14ac:dyDescent="0.25">
      <c r="A64" s="9" t="s">
        <v>29</v>
      </c>
      <c r="B64" s="9" t="str">
        <f t="shared" si="3"/>
        <v>Primary Metals</v>
      </c>
      <c r="C64" s="9">
        <v>-6</v>
      </c>
    </row>
    <row r="65" spans="1:3" x14ac:dyDescent="0.25">
      <c r="A65" s="9" t="s">
        <v>26</v>
      </c>
      <c r="B65" s="9" t="str">
        <f t="shared" si="3"/>
        <v>Furniture &amp; Related Products</v>
      </c>
      <c r="C65" s="9">
        <v>-5</v>
      </c>
    </row>
    <row r="66" spans="1:3" x14ac:dyDescent="0.25">
      <c r="A66" s="9" t="s">
        <v>33</v>
      </c>
      <c r="B66" s="9" t="str">
        <f t="shared" si="3"/>
        <v>Miscellaneous Manufacturing</v>
      </c>
      <c r="C66" s="9">
        <v>-4</v>
      </c>
    </row>
    <row r="67" spans="1:3" x14ac:dyDescent="0.25">
      <c r="A67" s="9" t="s">
        <v>31</v>
      </c>
      <c r="B67" s="9" t="str">
        <f t="shared" si="3"/>
        <v>Electrical Equipment, Appliances &amp; Components</v>
      </c>
      <c r="C67" s="9">
        <v>-3</v>
      </c>
    </row>
    <row r="68" spans="1:3" x14ac:dyDescent="0.25">
      <c r="A68" s="9" t="s">
        <v>36</v>
      </c>
      <c r="B68" s="9" t="str">
        <f t="shared" si="3"/>
        <v>Chemical Products</v>
      </c>
      <c r="C68" s="9">
        <v>-2</v>
      </c>
    </row>
    <row r="69" spans="1:3" x14ac:dyDescent="0.25">
      <c r="A69" s="9" t="s">
        <v>11</v>
      </c>
      <c r="B69" s="9" t="str">
        <f t="shared" si="3"/>
        <v>Machinery</v>
      </c>
      <c r="C69" s="9">
        <v>-1</v>
      </c>
    </row>
    <row r="71" spans="1:3" x14ac:dyDescent="0.25">
      <c r="A71" s="180" t="s">
        <v>94</v>
      </c>
      <c r="B71" s="180"/>
      <c r="C71" s="180"/>
    </row>
    <row r="72" spans="1:3" x14ac:dyDescent="0.25">
      <c r="A72" s="9" t="s">
        <v>17</v>
      </c>
      <c r="B72" s="9" t="str">
        <f t="shared" ref="B72:B87" si="4">TRIM(A72)</f>
        <v>Apparel, Leather &amp; Allied Products</v>
      </c>
      <c r="C72" s="9">
        <v>-16</v>
      </c>
    </row>
    <row r="73" spans="1:3" x14ac:dyDescent="0.25">
      <c r="A73" s="9" t="s">
        <v>39</v>
      </c>
      <c r="B73" s="9" t="str">
        <f t="shared" si="4"/>
        <v>Textile Mills</v>
      </c>
      <c r="C73" s="9">
        <v>-15</v>
      </c>
    </row>
    <row r="74" spans="1:3" x14ac:dyDescent="0.25">
      <c r="A74" s="9" t="s">
        <v>35</v>
      </c>
      <c r="B74" s="9" t="str">
        <f t="shared" si="4"/>
        <v>Transportation Equipment</v>
      </c>
      <c r="C74" s="9">
        <v>-14</v>
      </c>
    </row>
    <row r="75" spans="1:3" x14ac:dyDescent="0.25">
      <c r="A75" s="9" t="s">
        <v>29</v>
      </c>
      <c r="B75" s="9" t="str">
        <f t="shared" si="4"/>
        <v>Primary Metals</v>
      </c>
      <c r="C75" s="9">
        <v>-13</v>
      </c>
    </row>
    <row r="76" spans="1:3" x14ac:dyDescent="0.25">
      <c r="A76" s="9" t="s">
        <v>34</v>
      </c>
      <c r="B76" s="9" t="str">
        <f t="shared" si="4"/>
        <v>Computer &amp; Electronic Products</v>
      </c>
      <c r="C76" s="9">
        <v>-12</v>
      </c>
    </row>
    <row r="77" spans="1:3" x14ac:dyDescent="0.25">
      <c r="A77" s="9" t="s">
        <v>32</v>
      </c>
      <c r="B77" s="9" t="str">
        <f t="shared" si="4"/>
        <v>Paper Products</v>
      </c>
      <c r="C77" s="9">
        <v>-11</v>
      </c>
    </row>
    <row r="78" spans="1:3" x14ac:dyDescent="0.25">
      <c r="A78" s="9" t="s">
        <v>38</v>
      </c>
      <c r="B78" s="9" t="str">
        <f t="shared" si="4"/>
        <v>Petroleum &amp; Coal Products</v>
      </c>
      <c r="C78" s="9">
        <v>-10</v>
      </c>
    </row>
    <row r="79" spans="1:3" x14ac:dyDescent="0.25">
      <c r="A79" s="9" t="s">
        <v>28</v>
      </c>
      <c r="B79" s="9" t="str">
        <f t="shared" si="4"/>
        <v>Machinery</v>
      </c>
      <c r="C79" s="9">
        <v>-9</v>
      </c>
    </row>
    <row r="80" spans="1:3" x14ac:dyDescent="0.25">
      <c r="A80" s="9" t="s">
        <v>30</v>
      </c>
      <c r="B80" s="9" t="str">
        <f t="shared" si="4"/>
        <v>Food, Beverage &amp; Tobacco Products</v>
      </c>
      <c r="C80" s="9">
        <v>-8</v>
      </c>
    </row>
    <row r="81" spans="1:3" x14ac:dyDescent="0.25">
      <c r="A81" s="9" t="s">
        <v>27</v>
      </c>
      <c r="B81" s="9" t="str">
        <f t="shared" si="4"/>
        <v>Plastics &amp; Rubber Products</v>
      </c>
      <c r="C81" s="9">
        <v>-7</v>
      </c>
    </row>
    <row r="82" spans="1:3" x14ac:dyDescent="0.25">
      <c r="A82" s="9" t="s">
        <v>37</v>
      </c>
      <c r="B82" s="9" t="str">
        <f t="shared" si="4"/>
        <v>Fabricated Metal Products</v>
      </c>
      <c r="C82" s="9">
        <v>-6</v>
      </c>
    </row>
    <row r="83" spans="1:3" x14ac:dyDescent="0.25">
      <c r="A83" s="9" t="s">
        <v>36</v>
      </c>
      <c r="B83" s="9" t="str">
        <f t="shared" si="4"/>
        <v>Chemical Products</v>
      </c>
      <c r="C83" s="9">
        <v>-5</v>
      </c>
    </row>
    <row r="84" spans="1:3" x14ac:dyDescent="0.25">
      <c r="A84" s="9" t="s">
        <v>40</v>
      </c>
      <c r="B84" s="9" t="str">
        <f t="shared" si="4"/>
        <v>Nonmetallic Mineral Products</v>
      </c>
      <c r="C84" s="9">
        <v>-4</v>
      </c>
    </row>
    <row r="85" spans="1:3" x14ac:dyDescent="0.25">
      <c r="A85" s="9" t="s">
        <v>26</v>
      </c>
      <c r="B85" s="9" t="str">
        <f t="shared" si="4"/>
        <v>Furniture &amp; Related Products</v>
      </c>
      <c r="C85" s="9">
        <v>-3</v>
      </c>
    </row>
    <row r="86" spans="1:3" x14ac:dyDescent="0.25">
      <c r="A86" s="9" t="s">
        <v>33</v>
      </c>
      <c r="B86" s="9" t="str">
        <f t="shared" si="4"/>
        <v>Miscellaneous Manufacturing</v>
      </c>
      <c r="C86" s="9">
        <v>-2</v>
      </c>
    </row>
    <row r="87" spans="1:3" x14ac:dyDescent="0.25">
      <c r="A87" s="9" t="s">
        <v>13</v>
      </c>
      <c r="B87" s="9" t="str">
        <f t="shared" si="4"/>
        <v>Electrical Equipment, Appliances &amp; Components</v>
      </c>
      <c r="C87" s="9">
        <v>-1</v>
      </c>
    </row>
    <row r="89" spans="1:3" x14ac:dyDescent="0.25">
      <c r="A89" s="180" t="s">
        <v>166</v>
      </c>
      <c r="B89" s="180"/>
      <c r="C89" s="180"/>
    </row>
    <row r="90" spans="1:3" x14ac:dyDescent="0.25">
      <c r="A90" s="9" t="s">
        <v>8</v>
      </c>
      <c r="B90" s="9" t="str">
        <f t="shared" ref="B90:B105" si="5">TRIM(A90)</f>
        <v>Printing &amp; Related Support Activities</v>
      </c>
      <c r="C90" s="9">
        <v>5</v>
      </c>
    </row>
    <row r="91" spans="1:3" x14ac:dyDescent="0.25">
      <c r="A91" s="9" t="s">
        <v>33</v>
      </c>
      <c r="B91" s="9" t="str">
        <f t="shared" si="5"/>
        <v>Miscellaneous Manufacturing</v>
      </c>
      <c r="C91" s="9">
        <v>4</v>
      </c>
    </row>
    <row r="92" spans="1:3" x14ac:dyDescent="0.25">
      <c r="A92" s="9" t="s">
        <v>30</v>
      </c>
      <c r="B92" s="9" t="str">
        <f t="shared" si="5"/>
        <v>Food, Beverage &amp; Tobacco Products</v>
      </c>
      <c r="C92" s="9">
        <v>3</v>
      </c>
    </row>
    <row r="93" spans="1:3" x14ac:dyDescent="0.25">
      <c r="A93" s="9" t="s">
        <v>29</v>
      </c>
      <c r="B93" s="9" t="str">
        <f t="shared" si="5"/>
        <v>Primary Metals</v>
      </c>
      <c r="C93" s="9">
        <v>2</v>
      </c>
    </row>
    <row r="94" spans="1:3" x14ac:dyDescent="0.25">
      <c r="A94" s="9" t="s">
        <v>10</v>
      </c>
      <c r="B94" s="9" t="str">
        <f t="shared" si="5"/>
        <v>Chemical Products</v>
      </c>
      <c r="C94" s="9">
        <v>1</v>
      </c>
    </row>
    <row r="95" spans="1:3" x14ac:dyDescent="0.25">
      <c r="A95" s="9" t="s">
        <v>17</v>
      </c>
      <c r="B95" s="9" t="str">
        <f t="shared" si="5"/>
        <v>Apparel, Leather &amp; Allied Products</v>
      </c>
      <c r="C95" s="9">
        <v>-11</v>
      </c>
    </row>
    <row r="96" spans="1:3" x14ac:dyDescent="0.25">
      <c r="A96" s="9" t="s">
        <v>26</v>
      </c>
      <c r="B96" s="9" t="str">
        <f t="shared" si="5"/>
        <v>Furniture &amp; Related Products</v>
      </c>
      <c r="C96" s="9">
        <v>-10</v>
      </c>
    </row>
    <row r="97" spans="1:3" x14ac:dyDescent="0.25">
      <c r="A97" s="9" t="s">
        <v>31</v>
      </c>
      <c r="B97" s="9" t="str">
        <f t="shared" si="5"/>
        <v>Electrical Equipment, Appliances &amp; Components</v>
      </c>
      <c r="C97" s="9">
        <v>-9</v>
      </c>
    </row>
    <row r="98" spans="1:3" x14ac:dyDescent="0.25">
      <c r="A98" s="9" t="s">
        <v>38</v>
      </c>
      <c r="B98" s="9" t="str">
        <f t="shared" si="5"/>
        <v>Petroleum &amp; Coal Products</v>
      </c>
      <c r="C98" s="9">
        <v>-8</v>
      </c>
    </row>
    <row r="99" spans="1:3" x14ac:dyDescent="0.25">
      <c r="A99" s="9" t="s">
        <v>45</v>
      </c>
      <c r="B99" s="9" t="str">
        <f t="shared" si="5"/>
        <v>Wood Products</v>
      </c>
      <c r="C99" s="9">
        <v>-7</v>
      </c>
    </row>
    <row r="100" spans="1:3" x14ac:dyDescent="0.25">
      <c r="A100" s="9" t="s">
        <v>39</v>
      </c>
      <c r="B100" s="9" t="str">
        <f t="shared" si="5"/>
        <v>Textile Mills</v>
      </c>
      <c r="C100" s="9">
        <v>-6</v>
      </c>
    </row>
    <row r="101" spans="1:3" x14ac:dyDescent="0.25">
      <c r="A101" s="9" t="s">
        <v>28</v>
      </c>
      <c r="B101" s="9" t="str">
        <f t="shared" si="5"/>
        <v>Machinery</v>
      </c>
      <c r="C101" s="9">
        <v>-5</v>
      </c>
    </row>
    <row r="102" spans="1:3" x14ac:dyDescent="0.25">
      <c r="A102" s="9" t="s">
        <v>27</v>
      </c>
      <c r="B102" s="9" t="str">
        <f t="shared" si="5"/>
        <v>Plastics &amp; Rubber Products</v>
      </c>
      <c r="C102" s="9">
        <v>-4</v>
      </c>
    </row>
    <row r="103" spans="1:3" x14ac:dyDescent="0.25">
      <c r="A103" s="9" t="s">
        <v>35</v>
      </c>
      <c r="B103" s="9" t="str">
        <f t="shared" si="5"/>
        <v>Transportation Equipment</v>
      </c>
      <c r="C103" s="9">
        <v>-3</v>
      </c>
    </row>
    <row r="104" spans="1:3" x14ac:dyDescent="0.25">
      <c r="A104" s="9" t="s">
        <v>37</v>
      </c>
      <c r="B104" s="9" t="str">
        <f t="shared" si="5"/>
        <v>Fabricated Metal Products</v>
      </c>
      <c r="C104" s="9">
        <v>-2</v>
      </c>
    </row>
    <row r="105" spans="1:3" x14ac:dyDescent="0.25">
      <c r="A105" s="9" t="s">
        <v>5</v>
      </c>
      <c r="B105" s="9" t="str">
        <f t="shared" si="5"/>
        <v>Computer &amp; Electronic Products</v>
      </c>
      <c r="C105" s="9">
        <v>-1</v>
      </c>
    </row>
  </sheetData>
  <mergeCells count="6">
    <mergeCell ref="A89:C89"/>
    <mergeCell ref="A1:C1"/>
    <mergeCell ref="A19:C19"/>
    <mergeCell ref="A39:C39"/>
    <mergeCell ref="A53:C53"/>
    <mergeCell ref="A71:C71"/>
  </mergeCells>
  <pageMargins left="0.7" right="0.7" top="0.75" bottom="0.75" header="0.3" footer="0.3"/>
  <pageSetup paperSize="9"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12"/>
  <sheetViews>
    <sheetView topLeftCell="A52" workbookViewId="0">
      <selection activeCell="A2" sqref="A2"/>
    </sheetView>
  </sheetViews>
  <sheetFormatPr defaultRowHeight="15" x14ac:dyDescent="0.25"/>
  <cols>
    <col min="1" max="1" width="45" bestFit="1" customWidth="1"/>
    <col min="2" max="2" width="44.5703125" bestFit="1" customWidth="1"/>
  </cols>
  <sheetData>
    <row r="1" spans="1:7" x14ac:dyDescent="0.25">
      <c r="A1" s="180" t="s">
        <v>89</v>
      </c>
      <c r="B1" s="180"/>
      <c r="C1" s="180"/>
      <c r="D1" s="35"/>
      <c r="E1" s="180" t="s">
        <v>134</v>
      </c>
      <c r="F1" s="180"/>
      <c r="G1" s="180"/>
    </row>
    <row r="2" spans="1:7" x14ac:dyDescent="0.25">
      <c r="A2" s="9" t="s">
        <v>7</v>
      </c>
      <c r="B2" s="9" t="str">
        <f>TRIM(A2)</f>
        <v>Paper Products</v>
      </c>
      <c r="C2" s="9">
        <v>2</v>
      </c>
      <c r="E2" t="s">
        <v>748</v>
      </c>
    </row>
    <row r="3" spans="1:7" x14ac:dyDescent="0.25">
      <c r="A3" s="9" t="s">
        <v>3</v>
      </c>
      <c r="B3" s="9" t="str">
        <f t="shared" ref="B3:B18" si="0">TRIM(A3)</f>
        <v>Food, Beverage &amp; Tobacco Products</v>
      </c>
      <c r="C3" s="9">
        <v>1</v>
      </c>
      <c r="E3" t="s">
        <v>749</v>
      </c>
    </row>
    <row r="4" spans="1:7" x14ac:dyDescent="0.25">
      <c r="A4" s="9" t="s">
        <v>8</v>
      </c>
      <c r="B4" s="9" t="str">
        <f t="shared" si="0"/>
        <v>Printing &amp; Related Support Activities</v>
      </c>
      <c r="C4" s="9">
        <v>-15</v>
      </c>
      <c r="E4" t="s">
        <v>750</v>
      </c>
    </row>
    <row r="5" spans="1:7" x14ac:dyDescent="0.25">
      <c r="A5" s="9" t="s">
        <v>26</v>
      </c>
      <c r="B5" s="9" t="str">
        <f t="shared" si="0"/>
        <v>Furniture &amp; Related Products</v>
      </c>
      <c r="C5" s="9">
        <v>-14</v>
      </c>
      <c r="E5" t="s">
        <v>751</v>
      </c>
    </row>
    <row r="6" spans="1:7" x14ac:dyDescent="0.25">
      <c r="A6" s="9" t="s">
        <v>35</v>
      </c>
      <c r="B6" s="9" t="str">
        <f t="shared" si="0"/>
        <v>Transportation Equipment</v>
      </c>
      <c r="C6" s="9">
        <v>-13</v>
      </c>
      <c r="E6" t="s">
        <v>752</v>
      </c>
    </row>
    <row r="7" spans="1:7" x14ac:dyDescent="0.25">
      <c r="A7" s="9" t="s">
        <v>39</v>
      </c>
      <c r="B7" s="9" t="str">
        <f t="shared" si="0"/>
        <v>Textile Mills</v>
      </c>
      <c r="C7" s="9">
        <v>-12</v>
      </c>
      <c r="E7" t="s">
        <v>753</v>
      </c>
    </row>
    <row r="8" spans="1:7" x14ac:dyDescent="0.25">
      <c r="A8" s="9" t="s">
        <v>37</v>
      </c>
      <c r="B8" s="9" t="str">
        <f t="shared" si="0"/>
        <v>Fabricated Metal Products</v>
      </c>
      <c r="C8" s="9">
        <v>-11</v>
      </c>
      <c r="E8" t="s">
        <v>754</v>
      </c>
    </row>
    <row r="9" spans="1:7" x14ac:dyDescent="0.25">
      <c r="A9" s="9" t="s">
        <v>40</v>
      </c>
      <c r="B9" s="9" t="str">
        <f t="shared" si="0"/>
        <v>Nonmetallic Mineral Products</v>
      </c>
      <c r="C9" s="9">
        <v>-10</v>
      </c>
      <c r="E9" t="s">
        <v>755</v>
      </c>
    </row>
    <row r="10" spans="1:7" x14ac:dyDescent="0.25">
      <c r="A10" s="9" t="s">
        <v>28</v>
      </c>
      <c r="B10" s="9" t="str">
        <f t="shared" si="0"/>
        <v>Machinery</v>
      </c>
      <c r="C10" s="9">
        <v>-9</v>
      </c>
      <c r="E10" t="s">
        <v>756</v>
      </c>
    </row>
    <row r="11" spans="1:7" x14ac:dyDescent="0.25">
      <c r="A11" s="9" t="s">
        <v>27</v>
      </c>
      <c r="B11" s="9" t="str">
        <f t="shared" si="0"/>
        <v>Plastics &amp; Rubber Products</v>
      </c>
      <c r="C11" s="9">
        <v>-8</v>
      </c>
      <c r="E11" t="s">
        <v>757</v>
      </c>
    </row>
    <row r="12" spans="1:7" x14ac:dyDescent="0.25">
      <c r="A12" s="9" t="s">
        <v>31</v>
      </c>
      <c r="B12" s="9" t="str">
        <f t="shared" si="0"/>
        <v>Electrical Equipment, Appliances &amp; Components</v>
      </c>
      <c r="C12" s="9">
        <v>-7</v>
      </c>
    </row>
    <row r="13" spans="1:7" x14ac:dyDescent="0.25">
      <c r="A13" s="9" t="s">
        <v>38</v>
      </c>
      <c r="B13" s="9" t="str">
        <f t="shared" si="0"/>
        <v>Petroleum &amp; Coal Products</v>
      </c>
      <c r="C13" s="9">
        <v>-6</v>
      </c>
    </row>
    <row r="14" spans="1:7" x14ac:dyDescent="0.25">
      <c r="A14" s="9" t="s">
        <v>45</v>
      </c>
      <c r="B14" s="9" t="str">
        <f t="shared" si="0"/>
        <v>Wood Products</v>
      </c>
      <c r="C14" s="9">
        <v>-5</v>
      </c>
    </row>
    <row r="15" spans="1:7" x14ac:dyDescent="0.25">
      <c r="A15" s="9" t="s">
        <v>33</v>
      </c>
      <c r="B15" s="9" t="str">
        <f t="shared" si="0"/>
        <v>Miscellaneous Manufacturing</v>
      </c>
      <c r="C15" s="9">
        <v>-4</v>
      </c>
    </row>
    <row r="16" spans="1:7" x14ac:dyDescent="0.25">
      <c r="A16" s="9" t="s">
        <v>34</v>
      </c>
      <c r="B16" s="9" t="str">
        <f t="shared" si="0"/>
        <v>Computer &amp; Electronic Products</v>
      </c>
      <c r="C16" s="9">
        <v>-3</v>
      </c>
    </row>
    <row r="17" spans="1:3" x14ac:dyDescent="0.25">
      <c r="A17" s="9" t="s">
        <v>29</v>
      </c>
      <c r="B17" s="9" t="str">
        <f t="shared" si="0"/>
        <v>Primary Metals</v>
      </c>
      <c r="C17" s="9">
        <v>-2</v>
      </c>
    </row>
    <row r="18" spans="1:3" x14ac:dyDescent="0.25">
      <c r="A18" s="9" t="s">
        <v>10</v>
      </c>
      <c r="B18" s="9" t="str">
        <f t="shared" si="0"/>
        <v>Chemical Products</v>
      </c>
      <c r="C18" s="9">
        <v>-1</v>
      </c>
    </row>
    <row r="20" spans="1:3" x14ac:dyDescent="0.25">
      <c r="A20" s="180" t="s">
        <v>52</v>
      </c>
      <c r="B20" s="180"/>
      <c r="C20" s="180"/>
    </row>
    <row r="21" spans="1:3" x14ac:dyDescent="0.25">
      <c r="A21" s="9" t="s">
        <v>3</v>
      </c>
      <c r="B21" s="9" t="str">
        <f t="shared" ref="B21:B37" si="1">TRIM(A21)</f>
        <v>Food, Beverage &amp; Tobacco Products</v>
      </c>
      <c r="C21" s="9">
        <v>2</v>
      </c>
    </row>
    <row r="22" spans="1:3" x14ac:dyDescent="0.25">
      <c r="A22" s="9" t="s">
        <v>7</v>
      </c>
      <c r="B22" s="9" t="str">
        <f t="shared" si="1"/>
        <v>Paper Products</v>
      </c>
      <c r="C22" s="9">
        <v>1</v>
      </c>
    </row>
    <row r="23" spans="1:3" x14ac:dyDescent="0.25">
      <c r="A23" s="9" t="s">
        <v>1</v>
      </c>
      <c r="B23" s="9" t="str">
        <f t="shared" si="1"/>
        <v>Textile Mills</v>
      </c>
      <c r="C23" s="9">
        <v>-15</v>
      </c>
    </row>
    <row r="24" spans="1:3" x14ac:dyDescent="0.25">
      <c r="A24" s="9" t="s">
        <v>41</v>
      </c>
      <c r="B24" s="9" t="str">
        <f t="shared" si="1"/>
        <v>Printing &amp; Related Support Activities</v>
      </c>
      <c r="C24" s="9">
        <v>-14</v>
      </c>
    </row>
    <row r="25" spans="1:3" x14ac:dyDescent="0.25">
      <c r="A25" s="9" t="s">
        <v>40</v>
      </c>
      <c r="B25" s="9" t="str">
        <f t="shared" si="1"/>
        <v>Nonmetallic Mineral Products</v>
      </c>
      <c r="C25" s="9">
        <v>-13</v>
      </c>
    </row>
    <row r="26" spans="1:3" x14ac:dyDescent="0.25">
      <c r="A26" s="9" t="s">
        <v>35</v>
      </c>
      <c r="B26" s="9" t="str">
        <f t="shared" si="1"/>
        <v>Transportation Equipment</v>
      </c>
      <c r="C26" s="9">
        <v>-12</v>
      </c>
    </row>
    <row r="27" spans="1:3" x14ac:dyDescent="0.25">
      <c r="A27" s="9" t="s">
        <v>38</v>
      </c>
      <c r="B27" s="9" t="str">
        <f t="shared" si="1"/>
        <v>Petroleum &amp; Coal Products</v>
      </c>
      <c r="C27" s="9">
        <v>-11</v>
      </c>
    </row>
    <row r="28" spans="1:3" x14ac:dyDescent="0.25">
      <c r="A28" s="9" t="s">
        <v>26</v>
      </c>
      <c r="B28" s="9" t="str">
        <f t="shared" si="1"/>
        <v>Furniture &amp; Related Products</v>
      </c>
      <c r="C28" s="9">
        <v>-10</v>
      </c>
    </row>
    <row r="29" spans="1:3" x14ac:dyDescent="0.25">
      <c r="A29" s="9" t="s">
        <v>37</v>
      </c>
      <c r="B29" s="9" t="str">
        <f t="shared" si="1"/>
        <v>Fabricated Metal Products</v>
      </c>
      <c r="C29" s="9">
        <v>-9</v>
      </c>
    </row>
    <row r="30" spans="1:3" x14ac:dyDescent="0.25">
      <c r="A30" s="9" t="s">
        <v>28</v>
      </c>
      <c r="B30" s="9" t="str">
        <f t="shared" si="1"/>
        <v>Machinery</v>
      </c>
      <c r="C30" s="9">
        <v>-8</v>
      </c>
    </row>
    <row r="31" spans="1:3" x14ac:dyDescent="0.25">
      <c r="A31" s="9" t="s">
        <v>31</v>
      </c>
      <c r="B31" s="9" t="str">
        <f t="shared" si="1"/>
        <v>Electrical Equipment, Appliances &amp; Components</v>
      </c>
      <c r="C31" s="9">
        <v>-7</v>
      </c>
    </row>
    <row r="32" spans="1:3" x14ac:dyDescent="0.25">
      <c r="A32" s="9" t="s">
        <v>27</v>
      </c>
      <c r="B32" s="9" t="str">
        <f t="shared" si="1"/>
        <v>Plastics &amp; Rubber Products</v>
      </c>
      <c r="C32" s="9">
        <v>-6</v>
      </c>
    </row>
    <row r="33" spans="1:3" x14ac:dyDescent="0.25">
      <c r="A33" s="9" t="s">
        <v>33</v>
      </c>
      <c r="B33" s="9" t="str">
        <f t="shared" si="1"/>
        <v>Miscellaneous Manufacturing</v>
      </c>
      <c r="C33" s="9">
        <v>-5</v>
      </c>
    </row>
    <row r="34" spans="1:3" x14ac:dyDescent="0.25">
      <c r="A34" s="9" t="s">
        <v>34</v>
      </c>
      <c r="B34" s="9" t="str">
        <f t="shared" si="1"/>
        <v>Computer &amp; Electronic Products</v>
      </c>
      <c r="C34" s="9">
        <v>-4</v>
      </c>
    </row>
    <row r="35" spans="1:3" x14ac:dyDescent="0.25">
      <c r="A35" s="9" t="s">
        <v>45</v>
      </c>
      <c r="B35" s="9" t="str">
        <f t="shared" si="1"/>
        <v>Wood Products</v>
      </c>
      <c r="C35" s="9">
        <v>-3</v>
      </c>
    </row>
    <row r="36" spans="1:3" x14ac:dyDescent="0.25">
      <c r="A36" s="9" t="s">
        <v>29</v>
      </c>
      <c r="B36" s="9" t="str">
        <f t="shared" si="1"/>
        <v>Primary Metals</v>
      </c>
      <c r="C36" s="9">
        <v>-2</v>
      </c>
    </row>
    <row r="37" spans="1:3" x14ac:dyDescent="0.25">
      <c r="A37" s="9" t="s">
        <v>10</v>
      </c>
      <c r="B37" s="9" t="str">
        <f t="shared" si="1"/>
        <v>Chemical Products</v>
      </c>
      <c r="C37" s="9">
        <v>-1</v>
      </c>
    </row>
    <row r="39" spans="1:3" x14ac:dyDescent="0.25">
      <c r="A39" s="180" t="s">
        <v>91</v>
      </c>
      <c r="B39" s="180"/>
      <c r="C39" s="180"/>
    </row>
    <row r="40" spans="1:3" x14ac:dyDescent="0.25">
      <c r="A40" s="9" t="s">
        <v>7</v>
      </c>
      <c r="B40" s="9" t="str">
        <f t="shared" ref="B40:B55" si="2">TRIM(A40)</f>
        <v>Paper Products</v>
      </c>
      <c r="C40" s="9">
        <v>2</v>
      </c>
    </row>
    <row r="41" spans="1:3" x14ac:dyDescent="0.25">
      <c r="A41" s="9" t="s">
        <v>3</v>
      </c>
      <c r="B41" s="9" t="str">
        <f t="shared" si="2"/>
        <v>Food, Beverage &amp; Tobacco Products</v>
      </c>
      <c r="C41" s="9">
        <v>1</v>
      </c>
    </row>
    <row r="42" spans="1:3" x14ac:dyDescent="0.25">
      <c r="A42" s="9" t="s">
        <v>1</v>
      </c>
      <c r="B42" s="9" t="str">
        <f t="shared" si="2"/>
        <v>Textile Mills</v>
      </c>
      <c r="C42" s="9">
        <v>-14</v>
      </c>
    </row>
    <row r="43" spans="1:3" x14ac:dyDescent="0.25">
      <c r="A43" s="9" t="s">
        <v>41</v>
      </c>
      <c r="B43" s="9" t="str">
        <f t="shared" si="2"/>
        <v>Printing &amp; Related Support Activities</v>
      </c>
      <c r="C43" s="9">
        <v>-13</v>
      </c>
    </row>
    <row r="44" spans="1:3" x14ac:dyDescent="0.25">
      <c r="A44" s="9" t="s">
        <v>26</v>
      </c>
      <c r="B44" s="9" t="str">
        <f t="shared" si="2"/>
        <v>Furniture &amp; Related Products</v>
      </c>
      <c r="C44" s="9">
        <v>-12</v>
      </c>
    </row>
    <row r="45" spans="1:3" x14ac:dyDescent="0.25">
      <c r="A45" s="9" t="s">
        <v>35</v>
      </c>
      <c r="B45" s="9" t="str">
        <f t="shared" si="2"/>
        <v>Transportation Equipment</v>
      </c>
      <c r="C45" s="9">
        <v>-11</v>
      </c>
    </row>
    <row r="46" spans="1:3" x14ac:dyDescent="0.25">
      <c r="A46" s="9" t="s">
        <v>27</v>
      </c>
      <c r="B46" s="9" t="str">
        <f t="shared" si="2"/>
        <v>Plastics &amp; Rubber Products</v>
      </c>
      <c r="C46" s="9">
        <v>-10</v>
      </c>
    </row>
    <row r="47" spans="1:3" x14ac:dyDescent="0.25">
      <c r="A47" s="9" t="s">
        <v>37</v>
      </c>
      <c r="B47" s="9" t="str">
        <f t="shared" si="2"/>
        <v>Fabricated Metal Products</v>
      </c>
      <c r="C47" s="9">
        <v>-9</v>
      </c>
    </row>
    <row r="48" spans="1:3" x14ac:dyDescent="0.25">
      <c r="A48" s="9" t="s">
        <v>28</v>
      </c>
      <c r="B48" s="9" t="str">
        <f t="shared" si="2"/>
        <v>Machinery</v>
      </c>
      <c r="C48" s="9">
        <v>-8</v>
      </c>
    </row>
    <row r="49" spans="1:3" x14ac:dyDescent="0.25">
      <c r="A49" s="9" t="s">
        <v>40</v>
      </c>
      <c r="B49" s="9" t="str">
        <f t="shared" si="2"/>
        <v>Nonmetallic Mineral Products</v>
      </c>
      <c r="C49" s="9">
        <v>-7</v>
      </c>
    </row>
    <row r="50" spans="1:3" x14ac:dyDescent="0.25">
      <c r="A50" s="9" t="s">
        <v>33</v>
      </c>
      <c r="B50" s="9" t="str">
        <f t="shared" si="2"/>
        <v>Miscellaneous Manufacturing</v>
      </c>
      <c r="C50" s="9">
        <v>-6</v>
      </c>
    </row>
    <row r="51" spans="1:3" x14ac:dyDescent="0.25">
      <c r="A51" s="9" t="s">
        <v>38</v>
      </c>
      <c r="B51" s="9" t="str">
        <f t="shared" si="2"/>
        <v>Petroleum &amp; Coal Products</v>
      </c>
      <c r="C51" s="9">
        <v>-5</v>
      </c>
    </row>
    <row r="52" spans="1:3" x14ac:dyDescent="0.25">
      <c r="A52" s="9" t="s">
        <v>31</v>
      </c>
      <c r="B52" s="9" t="str">
        <f t="shared" si="2"/>
        <v>Electrical Equipment, Appliances &amp; Components</v>
      </c>
      <c r="C52" s="9">
        <v>-4</v>
      </c>
    </row>
    <row r="53" spans="1:3" x14ac:dyDescent="0.25">
      <c r="A53" s="9" t="s">
        <v>34</v>
      </c>
      <c r="B53" s="9" t="str">
        <f t="shared" si="2"/>
        <v>Computer &amp; Electronic Products</v>
      </c>
      <c r="C53" s="9">
        <v>-3</v>
      </c>
    </row>
    <row r="54" spans="1:3" x14ac:dyDescent="0.25">
      <c r="A54" s="9" t="s">
        <v>36</v>
      </c>
      <c r="B54" s="9" t="str">
        <f t="shared" si="2"/>
        <v>Chemical Products</v>
      </c>
      <c r="C54" s="9">
        <v>-2</v>
      </c>
    </row>
    <row r="55" spans="1:3" x14ac:dyDescent="0.25">
      <c r="A55" s="9" t="s">
        <v>16</v>
      </c>
      <c r="B55" s="9" t="str">
        <f t="shared" si="2"/>
        <v>Primary Metals</v>
      </c>
      <c r="C55" s="9">
        <v>-1</v>
      </c>
    </row>
    <row r="57" spans="1:3" x14ac:dyDescent="0.25">
      <c r="A57" s="180" t="s">
        <v>92</v>
      </c>
      <c r="B57" s="180"/>
      <c r="C57" s="180"/>
    </row>
    <row r="58" spans="1:3" x14ac:dyDescent="0.25">
      <c r="A58" s="9" t="s">
        <v>758</v>
      </c>
      <c r="B58" s="9" t="str">
        <f t="shared" ref="B58:B74" si="3">TRIM(A58)</f>
        <v>April is Apparel, Leather &amp; Allied Products</v>
      </c>
      <c r="C58" s="9">
        <v>1</v>
      </c>
    </row>
    <row r="59" spans="1:3" x14ac:dyDescent="0.25">
      <c r="A59" s="9" t="s">
        <v>8</v>
      </c>
      <c r="B59" s="9" t="str">
        <f t="shared" si="3"/>
        <v>Printing &amp; Related Support Activities</v>
      </c>
      <c r="C59" s="9">
        <v>-16</v>
      </c>
    </row>
    <row r="60" spans="1:3" x14ac:dyDescent="0.25">
      <c r="A60" s="9" t="s">
        <v>26</v>
      </c>
      <c r="B60" s="9" t="str">
        <f t="shared" si="3"/>
        <v>Furniture &amp; Related Products</v>
      </c>
      <c r="C60" s="9">
        <v>-15</v>
      </c>
    </row>
    <row r="61" spans="1:3" x14ac:dyDescent="0.25">
      <c r="A61" s="9" t="s">
        <v>35</v>
      </c>
      <c r="B61" s="9" t="str">
        <f t="shared" si="3"/>
        <v>Transportation Equipment</v>
      </c>
      <c r="C61" s="9">
        <v>-14</v>
      </c>
    </row>
    <row r="62" spans="1:3" x14ac:dyDescent="0.25">
      <c r="A62" s="9" t="s">
        <v>39</v>
      </c>
      <c r="B62" s="9" t="str">
        <f t="shared" si="3"/>
        <v>Textile Mills</v>
      </c>
      <c r="C62" s="9">
        <v>-13</v>
      </c>
    </row>
    <row r="63" spans="1:3" x14ac:dyDescent="0.25">
      <c r="A63" s="9" t="s">
        <v>28</v>
      </c>
      <c r="B63" s="9" t="str">
        <f t="shared" si="3"/>
        <v>Machinery</v>
      </c>
      <c r="C63" s="9">
        <v>-12</v>
      </c>
    </row>
    <row r="64" spans="1:3" x14ac:dyDescent="0.25">
      <c r="A64" s="9" t="s">
        <v>31</v>
      </c>
      <c r="B64" s="9" t="str">
        <f t="shared" si="3"/>
        <v>Electrical Equipment, Appliances &amp; Components</v>
      </c>
      <c r="C64" s="9">
        <v>-11</v>
      </c>
    </row>
    <row r="65" spans="1:3" x14ac:dyDescent="0.25">
      <c r="A65" s="9" t="s">
        <v>37</v>
      </c>
      <c r="B65" s="9" t="str">
        <f t="shared" si="3"/>
        <v>Fabricated Metal Products</v>
      </c>
      <c r="C65" s="9">
        <v>-10</v>
      </c>
    </row>
    <row r="66" spans="1:3" x14ac:dyDescent="0.25">
      <c r="A66" s="9" t="s">
        <v>27</v>
      </c>
      <c r="B66" s="9" t="str">
        <f t="shared" si="3"/>
        <v>Plastics &amp; Rubber Products</v>
      </c>
      <c r="C66" s="9">
        <v>-9</v>
      </c>
    </row>
    <row r="67" spans="1:3" x14ac:dyDescent="0.25">
      <c r="A67" s="9" t="s">
        <v>38</v>
      </c>
      <c r="B67" s="9" t="str">
        <f t="shared" si="3"/>
        <v>Petroleum &amp; Coal Products</v>
      </c>
      <c r="C67" s="9">
        <v>-8</v>
      </c>
    </row>
    <row r="68" spans="1:3" x14ac:dyDescent="0.25">
      <c r="A68" s="9" t="s">
        <v>40</v>
      </c>
      <c r="B68" s="9" t="str">
        <f t="shared" si="3"/>
        <v>Nonmetallic Mineral Products</v>
      </c>
      <c r="C68" s="9">
        <v>-7</v>
      </c>
    </row>
    <row r="69" spans="1:3" x14ac:dyDescent="0.25">
      <c r="A69" s="9" t="s">
        <v>29</v>
      </c>
      <c r="B69" s="9" t="str">
        <f t="shared" si="3"/>
        <v>Primary Metals</v>
      </c>
      <c r="C69" s="9">
        <v>-6</v>
      </c>
    </row>
    <row r="70" spans="1:3" x14ac:dyDescent="0.25">
      <c r="A70" s="9" t="s">
        <v>33</v>
      </c>
      <c r="B70" s="9" t="str">
        <f t="shared" si="3"/>
        <v>Miscellaneous Manufacturing</v>
      </c>
      <c r="C70" s="9">
        <v>-5</v>
      </c>
    </row>
    <row r="71" spans="1:3" x14ac:dyDescent="0.25">
      <c r="A71" s="9" t="s">
        <v>45</v>
      </c>
      <c r="B71" s="9" t="str">
        <f t="shared" si="3"/>
        <v>Wood Products</v>
      </c>
      <c r="C71" s="9">
        <v>-4</v>
      </c>
    </row>
    <row r="72" spans="1:3" x14ac:dyDescent="0.25">
      <c r="A72" s="9" t="s">
        <v>34</v>
      </c>
      <c r="B72" s="9" t="str">
        <f t="shared" si="3"/>
        <v>Computer &amp; Electronic Products</v>
      </c>
      <c r="C72" s="9">
        <v>-3</v>
      </c>
    </row>
    <row r="73" spans="1:3" x14ac:dyDescent="0.25">
      <c r="A73" s="9" t="s">
        <v>36</v>
      </c>
      <c r="B73" s="9" t="str">
        <f t="shared" si="3"/>
        <v>Chemical Products</v>
      </c>
      <c r="C73" s="9">
        <v>-2</v>
      </c>
    </row>
    <row r="74" spans="1:3" x14ac:dyDescent="0.25">
      <c r="A74" s="9" t="s">
        <v>3</v>
      </c>
      <c r="B74" s="9" t="str">
        <f t="shared" si="3"/>
        <v>Food, Beverage &amp; Tobacco Products</v>
      </c>
      <c r="C74" s="9">
        <v>-1</v>
      </c>
    </row>
    <row r="76" spans="1:3" x14ac:dyDescent="0.25">
      <c r="A76" s="180" t="s">
        <v>94</v>
      </c>
      <c r="B76" s="180"/>
      <c r="C76" s="180"/>
    </row>
    <row r="77" spans="1:3" x14ac:dyDescent="0.25">
      <c r="A77" s="9" t="s">
        <v>8</v>
      </c>
      <c r="B77" s="9" t="str">
        <f t="shared" ref="B77:B94" si="4">TRIM(A77)</f>
        <v>Printing &amp; Related Support Activities</v>
      </c>
      <c r="C77" s="9">
        <v>-17</v>
      </c>
    </row>
    <row r="78" spans="1:3" x14ac:dyDescent="0.25">
      <c r="A78" s="9" t="s">
        <v>38</v>
      </c>
      <c r="B78" s="9" t="str">
        <f t="shared" si="4"/>
        <v>Petroleum &amp; Coal Products</v>
      </c>
      <c r="C78" s="9">
        <v>-16</v>
      </c>
    </row>
    <row r="79" spans="1:3" x14ac:dyDescent="0.25">
      <c r="A79" s="9" t="s">
        <v>39</v>
      </c>
      <c r="B79" s="9" t="str">
        <f t="shared" si="4"/>
        <v>Textile Mills</v>
      </c>
      <c r="C79" s="9">
        <v>-15</v>
      </c>
    </row>
    <row r="80" spans="1:3" x14ac:dyDescent="0.25">
      <c r="A80" s="9" t="s">
        <v>33</v>
      </c>
      <c r="B80" s="9" t="str">
        <f t="shared" si="4"/>
        <v>Miscellaneous Manufacturing</v>
      </c>
      <c r="C80" s="9">
        <v>-14</v>
      </c>
    </row>
    <row r="81" spans="1:3" x14ac:dyDescent="0.25">
      <c r="A81" s="9" t="s">
        <v>34</v>
      </c>
      <c r="B81" s="9" t="str">
        <f t="shared" si="4"/>
        <v>Computer &amp; Electronic Products</v>
      </c>
      <c r="C81" s="9">
        <v>-13</v>
      </c>
    </row>
    <row r="82" spans="1:3" x14ac:dyDescent="0.25">
      <c r="A82" s="9" t="s">
        <v>30</v>
      </c>
      <c r="B82" s="9" t="str">
        <f t="shared" si="4"/>
        <v>Food, Beverage &amp; Tobacco Products</v>
      </c>
      <c r="C82" s="9">
        <v>-12</v>
      </c>
    </row>
    <row r="83" spans="1:3" x14ac:dyDescent="0.25">
      <c r="A83" s="9" t="s">
        <v>35</v>
      </c>
      <c r="B83" s="9" t="str">
        <f t="shared" si="4"/>
        <v>Transportation Equipment</v>
      </c>
      <c r="C83" s="9">
        <v>-11</v>
      </c>
    </row>
    <row r="84" spans="1:3" x14ac:dyDescent="0.25">
      <c r="A84" s="9" t="s">
        <v>31</v>
      </c>
      <c r="B84" s="9" t="str">
        <f t="shared" si="4"/>
        <v>Electrical Equipment, Appliances &amp; Components</v>
      </c>
      <c r="C84" s="9">
        <v>-10</v>
      </c>
    </row>
    <row r="85" spans="1:3" x14ac:dyDescent="0.25">
      <c r="A85" s="9" t="s">
        <v>49</v>
      </c>
      <c r="B85" s="9" t="str">
        <f t="shared" si="4"/>
        <v>Apparel, Leather &amp; Allied Products</v>
      </c>
      <c r="C85" s="9">
        <v>-9</v>
      </c>
    </row>
    <row r="86" spans="1:3" x14ac:dyDescent="0.25">
      <c r="A86" s="9" t="s">
        <v>26</v>
      </c>
      <c r="B86" s="9" t="str">
        <f t="shared" si="4"/>
        <v>Furniture &amp; Related Products</v>
      </c>
      <c r="C86" s="9">
        <v>-8</v>
      </c>
    </row>
    <row r="87" spans="1:3" x14ac:dyDescent="0.25">
      <c r="A87" s="9" t="s">
        <v>28</v>
      </c>
      <c r="B87" s="9" t="str">
        <f t="shared" si="4"/>
        <v>Machinery</v>
      </c>
      <c r="C87" s="9">
        <v>-7</v>
      </c>
    </row>
    <row r="88" spans="1:3" x14ac:dyDescent="0.25">
      <c r="A88" s="9" t="s">
        <v>36</v>
      </c>
      <c r="B88" s="9" t="str">
        <f t="shared" si="4"/>
        <v>Chemical Products</v>
      </c>
      <c r="C88" s="9">
        <v>-6</v>
      </c>
    </row>
    <row r="89" spans="1:3" x14ac:dyDescent="0.25">
      <c r="A89" s="9" t="s">
        <v>27</v>
      </c>
      <c r="B89" s="9" t="str">
        <f t="shared" si="4"/>
        <v>Plastics &amp; Rubber Products</v>
      </c>
      <c r="C89" s="9">
        <v>-5</v>
      </c>
    </row>
    <row r="90" spans="1:3" x14ac:dyDescent="0.25">
      <c r="A90" s="9" t="s">
        <v>32</v>
      </c>
      <c r="B90" s="9" t="str">
        <f t="shared" si="4"/>
        <v>Paper Products</v>
      </c>
      <c r="C90" s="9">
        <v>-4</v>
      </c>
    </row>
    <row r="91" spans="1:3" x14ac:dyDescent="0.25">
      <c r="A91" s="9" t="s">
        <v>40</v>
      </c>
      <c r="B91" s="9" t="str">
        <f t="shared" si="4"/>
        <v>Nonmetallic Mineral Products</v>
      </c>
      <c r="C91" s="9">
        <v>-3</v>
      </c>
    </row>
    <row r="92" spans="1:3" x14ac:dyDescent="0.25">
      <c r="A92" s="9" t="s">
        <v>37</v>
      </c>
      <c r="B92" s="9" t="str">
        <f t="shared" si="4"/>
        <v>Fabricated Metal Products</v>
      </c>
      <c r="C92" s="9">
        <v>-2</v>
      </c>
    </row>
    <row r="93" spans="1:3" x14ac:dyDescent="0.25">
      <c r="A93" s="9" t="s">
        <v>16</v>
      </c>
      <c r="B93" s="9" t="str">
        <f t="shared" si="4"/>
        <v>Primary Metals</v>
      </c>
      <c r="C93" s="9">
        <v>-1</v>
      </c>
    </row>
    <row r="94" spans="1:3" x14ac:dyDescent="0.25">
      <c r="A94" s="9" t="s">
        <v>18</v>
      </c>
      <c r="B94" s="9" t="str">
        <f t="shared" si="4"/>
        <v>Wood Products</v>
      </c>
      <c r="C94" s="9">
        <v>1</v>
      </c>
    </row>
    <row r="96" spans="1:3" x14ac:dyDescent="0.25">
      <c r="A96" s="180" t="s">
        <v>166</v>
      </c>
      <c r="B96" s="180"/>
      <c r="C96" s="180"/>
    </row>
    <row r="97" spans="1:3" x14ac:dyDescent="0.25">
      <c r="A97" s="9" t="s">
        <v>18</v>
      </c>
      <c r="B97" s="9" t="str">
        <f t="shared" ref="B97:B112" si="5">TRIM(A97)</f>
        <v>Wood Products</v>
      </c>
      <c r="C97" s="9">
        <v>10</v>
      </c>
    </row>
    <row r="98" spans="1:3" x14ac:dyDescent="0.25">
      <c r="A98" s="9" t="s">
        <v>32</v>
      </c>
      <c r="B98" s="9" t="str">
        <f t="shared" si="5"/>
        <v>Paper Products</v>
      </c>
      <c r="C98" s="9">
        <v>9</v>
      </c>
    </row>
    <row r="99" spans="1:3" x14ac:dyDescent="0.25">
      <c r="A99" s="9" t="s">
        <v>39</v>
      </c>
      <c r="B99" s="9" t="str">
        <f t="shared" si="5"/>
        <v>Textile Mills</v>
      </c>
      <c r="C99" s="9">
        <v>8</v>
      </c>
    </row>
    <row r="100" spans="1:3" x14ac:dyDescent="0.25">
      <c r="A100" s="9" t="s">
        <v>26</v>
      </c>
      <c r="B100" s="9" t="str">
        <f t="shared" si="5"/>
        <v>Furniture &amp; Related Products</v>
      </c>
      <c r="C100" s="9">
        <v>7</v>
      </c>
    </row>
    <row r="101" spans="1:3" x14ac:dyDescent="0.25">
      <c r="A101" s="9" t="s">
        <v>29</v>
      </c>
      <c r="B101" s="9" t="str">
        <f t="shared" si="5"/>
        <v>Primary Metals</v>
      </c>
      <c r="C101" s="9">
        <v>6</v>
      </c>
    </row>
    <row r="102" spans="1:3" x14ac:dyDescent="0.25">
      <c r="A102" s="9" t="s">
        <v>38</v>
      </c>
      <c r="B102" s="9" t="str">
        <f t="shared" si="5"/>
        <v>Petroleum &amp; Coal Products</v>
      </c>
      <c r="C102" s="9">
        <v>5</v>
      </c>
    </row>
    <row r="103" spans="1:3" x14ac:dyDescent="0.25">
      <c r="A103" s="9" t="s">
        <v>37</v>
      </c>
      <c r="B103" s="9" t="str">
        <f t="shared" si="5"/>
        <v>Fabricated Metal Products</v>
      </c>
      <c r="C103" s="9">
        <v>4</v>
      </c>
    </row>
    <row r="104" spans="1:3" x14ac:dyDescent="0.25">
      <c r="A104" s="9" t="s">
        <v>31</v>
      </c>
      <c r="B104" s="9" t="str">
        <f t="shared" si="5"/>
        <v>Electrical Equipment, Appliances &amp; Components</v>
      </c>
      <c r="C104" s="9">
        <v>3</v>
      </c>
    </row>
    <row r="105" spans="1:3" x14ac:dyDescent="0.25">
      <c r="A105" s="9" t="s">
        <v>28</v>
      </c>
      <c r="B105" s="9" t="str">
        <f t="shared" si="5"/>
        <v>Machinery</v>
      </c>
      <c r="C105" s="9">
        <v>2</v>
      </c>
    </row>
    <row r="106" spans="1:3" x14ac:dyDescent="0.25">
      <c r="A106" s="9" t="s">
        <v>14</v>
      </c>
      <c r="B106" s="9" t="str">
        <f t="shared" si="5"/>
        <v>Transportation Equipment</v>
      </c>
      <c r="C106" s="9">
        <v>1</v>
      </c>
    </row>
    <row r="107" spans="1:3" x14ac:dyDescent="0.25">
      <c r="A107" s="9" t="s">
        <v>17</v>
      </c>
      <c r="B107" s="9" t="str">
        <f t="shared" si="5"/>
        <v>Apparel, Leather &amp; Allied Products</v>
      </c>
      <c r="C107" s="9">
        <v>-6</v>
      </c>
    </row>
    <row r="108" spans="1:3" x14ac:dyDescent="0.25">
      <c r="A108" s="9" t="s">
        <v>41</v>
      </c>
      <c r="B108" s="9" t="str">
        <f t="shared" si="5"/>
        <v>Printing &amp; Related Support Activities</v>
      </c>
      <c r="C108" s="9">
        <v>-5</v>
      </c>
    </row>
    <row r="109" spans="1:3" x14ac:dyDescent="0.25">
      <c r="A109" s="9" t="s">
        <v>34</v>
      </c>
      <c r="B109" s="9" t="str">
        <f t="shared" si="5"/>
        <v>Computer &amp; Electronic Products</v>
      </c>
      <c r="C109" s="9">
        <v>-4</v>
      </c>
    </row>
    <row r="110" spans="1:3" x14ac:dyDescent="0.25">
      <c r="A110" s="9" t="s">
        <v>30</v>
      </c>
      <c r="B110" s="9" t="str">
        <f t="shared" si="5"/>
        <v>Food, Beverage &amp; Tobacco Products</v>
      </c>
      <c r="C110" s="9">
        <v>-3</v>
      </c>
    </row>
    <row r="111" spans="1:3" x14ac:dyDescent="0.25">
      <c r="A111" s="9" t="s">
        <v>27</v>
      </c>
      <c r="B111" s="9" t="str">
        <f t="shared" si="5"/>
        <v>Plastics &amp; Rubber Products</v>
      </c>
      <c r="C111" s="9">
        <v>-2</v>
      </c>
    </row>
    <row r="112" spans="1:3" x14ac:dyDescent="0.25">
      <c r="A112" s="9" t="s">
        <v>10</v>
      </c>
      <c r="B112" s="9" t="str">
        <f t="shared" si="5"/>
        <v>Chemical Products</v>
      </c>
      <c r="C112" s="9">
        <v>-1</v>
      </c>
    </row>
  </sheetData>
  <mergeCells count="7">
    <mergeCell ref="A96:C96"/>
    <mergeCell ref="A1:C1"/>
    <mergeCell ref="E1:G1"/>
    <mergeCell ref="A20:C20"/>
    <mergeCell ref="A39:C39"/>
    <mergeCell ref="A57:C57"/>
    <mergeCell ref="A76:C76"/>
  </mergeCells>
  <pageMargins left="0.7" right="0.7" top="0.75" bottom="0.75" header="0.3" footer="0.3"/>
  <pageSetup paperSize="9"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9"/>
  <sheetViews>
    <sheetView topLeftCell="A7" workbookViewId="0">
      <selection activeCell="E1" sqref="A1:G1"/>
    </sheetView>
  </sheetViews>
  <sheetFormatPr defaultRowHeight="15" x14ac:dyDescent="0.25"/>
  <cols>
    <col min="1" max="1" width="45" bestFit="1" customWidth="1"/>
    <col min="2" max="2" width="44.5703125" bestFit="1" customWidth="1"/>
  </cols>
  <sheetData>
    <row r="1" spans="1:7" x14ac:dyDescent="0.25">
      <c r="A1" s="180" t="s">
        <v>89</v>
      </c>
      <c r="B1" s="180"/>
      <c r="C1" s="180"/>
      <c r="D1" s="35"/>
      <c r="E1" s="180" t="s">
        <v>134</v>
      </c>
      <c r="F1" s="180"/>
      <c r="G1" s="180"/>
    </row>
    <row r="2" spans="1:7" x14ac:dyDescent="0.25">
      <c r="A2" s="9" t="s">
        <v>4</v>
      </c>
      <c r="B2" s="9" t="str">
        <f>TRIM(A2)</f>
        <v>Nonmetallic Mineral Products</v>
      </c>
      <c r="C2" s="9">
        <v>6</v>
      </c>
      <c r="E2" t="s">
        <v>738</v>
      </c>
    </row>
    <row r="3" spans="1:7" x14ac:dyDescent="0.25">
      <c r="A3" s="9" t="s">
        <v>26</v>
      </c>
      <c r="B3" s="9" t="str">
        <f t="shared" ref="B3:B18" si="0">TRIM(A3)</f>
        <v>Furniture &amp; Related Products</v>
      </c>
      <c r="C3" s="9">
        <v>5</v>
      </c>
      <c r="E3" t="s">
        <v>739</v>
      </c>
    </row>
    <row r="4" spans="1:7" x14ac:dyDescent="0.25">
      <c r="A4" s="9" t="s">
        <v>49</v>
      </c>
      <c r="B4" s="9" t="str">
        <f t="shared" si="0"/>
        <v>Apparel, Leather &amp; Allied Products</v>
      </c>
      <c r="C4" s="9">
        <v>4</v>
      </c>
      <c r="E4" t="s">
        <v>740</v>
      </c>
    </row>
    <row r="5" spans="1:7" x14ac:dyDescent="0.25">
      <c r="A5" s="9" t="s">
        <v>30</v>
      </c>
      <c r="B5" s="9" t="str">
        <f t="shared" si="0"/>
        <v>Food, Beverage &amp; Tobacco Products</v>
      </c>
      <c r="C5" s="9">
        <v>3</v>
      </c>
      <c r="E5" t="s">
        <v>741</v>
      </c>
    </row>
    <row r="6" spans="1:7" x14ac:dyDescent="0.25">
      <c r="A6" s="9" t="s">
        <v>32</v>
      </c>
      <c r="B6" s="9" t="str">
        <f t="shared" si="0"/>
        <v>Paper Products</v>
      </c>
      <c r="C6" s="9">
        <v>2</v>
      </c>
      <c r="E6" t="s">
        <v>742</v>
      </c>
    </row>
    <row r="7" spans="1:7" x14ac:dyDescent="0.25">
      <c r="A7" s="9" t="s">
        <v>18</v>
      </c>
      <c r="B7" s="9" t="str">
        <f t="shared" si="0"/>
        <v>Wood Products</v>
      </c>
      <c r="C7" s="9">
        <v>1</v>
      </c>
      <c r="E7" t="s">
        <v>743</v>
      </c>
    </row>
    <row r="8" spans="1:7" x14ac:dyDescent="0.25">
      <c r="A8" s="9" t="s">
        <v>8</v>
      </c>
      <c r="B8" s="9" t="str">
        <f t="shared" si="0"/>
        <v>Printing &amp; Related Support Activities</v>
      </c>
      <c r="C8" s="9">
        <v>-11</v>
      </c>
      <c r="E8" t="s">
        <v>744</v>
      </c>
    </row>
    <row r="9" spans="1:7" x14ac:dyDescent="0.25">
      <c r="A9" s="9" t="s">
        <v>29</v>
      </c>
      <c r="B9" s="9" t="str">
        <f t="shared" si="0"/>
        <v>Primary Metals</v>
      </c>
      <c r="C9" s="9">
        <v>-10</v>
      </c>
      <c r="E9" t="s">
        <v>745</v>
      </c>
    </row>
    <row r="10" spans="1:7" x14ac:dyDescent="0.25">
      <c r="A10" s="9" t="s">
        <v>35</v>
      </c>
      <c r="B10" s="9" t="str">
        <f t="shared" si="0"/>
        <v>Transportation Equipment</v>
      </c>
      <c r="C10" s="9">
        <v>-9</v>
      </c>
      <c r="E10" t="s">
        <v>746</v>
      </c>
    </row>
    <row r="11" spans="1:7" x14ac:dyDescent="0.25">
      <c r="A11" s="9" t="s">
        <v>38</v>
      </c>
      <c r="B11" s="9" t="str">
        <f t="shared" si="0"/>
        <v>Petroleum &amp; Coal Products</v>
      </c>
      <c r="C11" s="9">
        <v>-8</v>
      </c>
      <c r="E11" t="s">
        <v>747</v>
      </c>
    </row>
    <row r="12" spans="1:7" x14ac:dyDescent="0.25">
      <c r="A12" s="9" t="s">
        <v>37</v>
      </c>
      <c r="B12" s="9" t="str">
        <f t="shared" si="0"/>
        <v>Fabricated Metal Products</v>
      </c>
      <c r="C12" s="9">
        <v>-7</v>
      </c>
    </row>
    <row r="13" spans="1:7" x14ac:dyDescent="0.25">
      <c r="A13" s="9" t="s">
        <v>28</v>
      </c>
      <c r="B13" s="9" t="str">
        <f t="shared" si="0"/>
        <v>Machinery</v>
      </c>
      <c r="C13" s="9">
        <v>-6</v>
      </c>
    </row>
    <row r="14" spans="1:7" x14ac:dyDescent="0.25">
      <c r="A14" s="9" t="s">
        <v>33</v>
      </c>
      <c r="B14" s="9" t="str">
        <f t="shared" si="0"/>
        <v>Miscellaneous Manufacturing</v>
      </c>
      <c r="C14" s="9">
        <v>-5</v>
      </c>
    </row>
    <row r="15" spans="1:7" x14ac:dyDescent="0.25">
      <c r="A15" s="9" t="s">
        <v>31</v>
      </c>
      <c r="B15" s="9" t="str">
        <f t="shared" si="0"/>
        <v>Electrical Equipment, Appliances &amp; Components</v>
      </c>
      <c r="C15" s="9">
        <v>-4</v>
      </c>
    </row>
    <row r="16" spans="1:7" x14ac:dyDescent="0.25">
      <c r="A16" s="9" t="s">
        <v>36</v>
      </c>
      <c r="B16" s="9" t="str">
        <f t="shared" si="0"/>
        <v>Chemical Products</v>
      </c>
      <c r="C16" s="9">
        <v>-3</v>
      </c>
    </row>
    <row r="17" spans="1:3" x14ac:dyDescent="0.25">
      <c r="A17" s="9" t="s">
        <v>34</v>
      </c>
      <c r="B17" s="9" t="str">
        <f t="shared" si="0"/>
        <v>Computer &amp; Electronic Products</v>
      </c>
      <c r="C17" s="9">
        <v>-2</v>
      </c>
    </row>
    <row r="18" spans="1:3" x14ac:dyDescent="0.25">
      <c r="A18" s="9" t="s">
        <v>15</v>
      </c>
      <c r="B18" s="9" t="str">
        <f t="shared" si="0"/>
        <v>Plastics &amp; Rubber Products</v>
      </c>
      <c r="C18" s="9">
        <v>-1</v>
      </c>
    </row>
    <row r="20" spans="1:3" x14ac:dyDescent="0.25">
      <c r="A20" s="180" t="s">
        <v>52</v>
      </c>
      <c r="B20" s="180"/>
      <c r="C20" s="180"/>
    </row>
    <row r="21" spans="1:3" x14ac:dyDescent="0.25">
      <c r="A21" s="9" t="s">
        <v>1</v>
      </c>
      <c r="B21" s="9" t="str">
        <f t="shared" ref="B21:B36" si="1">TRIM(A21)</f>
        <v>Textile Mills</v>
      </c>
      <c r="C21" s="9">
        <v>4</v>
      </c>
    </row>
    <row r="22" spans="1:3" x14ac:dyDescent="0.25">
      <c r="A22" s="9" t="s">
        <v>40</v>
      </c>
      <c r="B22" s="9" t="str">
        <f t="shared" si="1"/>
        <v>Nonmetallic Mineral Products</v>
      </c>
      <c r="C22" s="9">
        <v>3</v>
      </c>
    </row>
    <row r="23" spans="1:3" x14ac:dyDescent="0.25">
      <c r="A23" s="9" t="s">
        <v>30</v>
      </c>
      <c r="B23" s="9" t="str">
        <f t="shared" si="1"/>
        <v>Food, Beverage &amp; Tobacco Products</v>
      </c>
      <c r="C23" s="9">
        <v>2</v>
      </c>
    </row>
    <row r="24" spans="1:3" x14ac:dyDescent="0.25">
      <c r="A24" s="9" t="s">
        <v>7</v>
      </c>
      <c r="B24" s="9" t="str">
        <f t="shared" si="1"/>
        <v>Paper Products</v>
      </c>
      <c r="C24" s="9">
        <v>1</v>
      </c>
    </row>
    <row r="25" spans="1:3" x14ac:dyDescent="0.25">
      <c r="A25" s="9" t="s">
        <v>8</v>
      </c>
      <c r="B25" s="9" t="str">
        <f t="shared" si="1"/>
        <v>Printing &amp; Related Support Activities</v>
      </c>
      <c r="C25" s="9">
        <v>-12</v>
      </c>
    </row>
    <row r="26" spans="1:3" x14ac:dyDescent="0.25">
      <c r="A26" s="9" t="s">
        <v>35</v>
      </c>
      <c r="B26" s="9" t="str">
        <f t="shared" si="1"/>
        <v>Transportation Equipment</v>
      </c>
      <c r="C26" s="9">
        <v>-11</v>
      </c>
    </row>
    <row r="27" spans="1:3" x14ac:dyDescent="0.25">
      <c r="A27" s="9" t="s">
        <v>29</v>
      </c>
      <c r="B27" s="9" t="str">
        <f t="shared" si="1"/>
        <v>Primary Metals</v>
      </c>
      <c r="C27" s="9">
        <v>-10</v>
      </c>
    </row>
    <row r="28" spans="1:3" x14ac:dyDescent="0.25">
      <c r="A28" s="9" t="s">
        <v>37</v>
      </c>
      <c r="B28" s="9" t="str">
        <f t="shared" si="1"/>
        <v>Fabricated Metal Products</v>
      </c>
      <c r="C28" s="9">
        <v>-9</v>
      </c>
    </row>
    <row r="29" spans="1:3" x14ac:dyDescent="0.25">
      <c r="A29" s="9" t="s">
        <v>33</v>
      </c>
      <c r="B29" s="9" t="str">
        <f t="shared" si="1"/>
        <v>Miscellaneous Manufacturing</v>
      </c>
      <c r="C29" s="9">
        <v>-8</v>
      </c>
    </row>
    <row r="30" spans="1:3" x14ac:dyDescent="0.25">
      <c r="A30" s="9" t="s">
        <v>38</v>
      </c>
      <c r="B30" s="9" t="str">
        <f t="shared" si="1"/>
        <v>Petroleum &amp; Coal Products</v>
      </c>
      <c r="C30" s="9">
        <v>-7</v>
      </c>
    </row>
    <row r="31" spans="1:3" x14ac:dyDescent="0.25">
      <c r="A31" s="9" t="s">
        <v>34</v>
      </c>
      <c r="B31" s="9" t="str">
        <f t="shared" si="1"/>
        <v>Computer &amp; Electronic Products</v>
      </c>
      <c r="C31" s="9">
        <v>-6</v>
      </c>
    </row>
    <row r="32" spans="1:3" x14ac:dyDescent="0.25">
      <c r="A32" s="9" t="s">
        <v>27</v>
      </c>
      <c r="B32" s="9" t="str">
        <f t="shared" si="1"/>
        <v>Plastics &amp; Rubber Products</v>
      </c>
      <c r="C32" s="9">
        <v>-5</v>
      </c>
    </row>
    <row r="33" spans="1:3" x14ac:dyDescent="0.25">
      <c r="A33" s="9" t="s">
        <v>28</v>
      </c>
      <c r="B33" s="9" t="str">
        <f t="shared" si="1"/>
        <v>Machinery</v>
      </c>
      <c r="C33" s="9">
        <v>-4</v>
      </c>
    </row>
    <row r="34" spans="1:3" x14ac:dyDescent="0.25">
      <c r="A34" s="9" t="s">
        <v>36</v>
      </c>
      <c r="B34" s="9" t="str">
        <f t="shared" si="1"/>
        <v>Chemical Products</v>
      </c>
      <c r="C34" s="9">
        <v>-3</v>
      </c>
    </row>
    <row r="35" spans="1:3" x14ac:dyDescent="0.25">
      <c r="A35" s="9" t="s">
        <v>45</v>
      </c>
      <c r="B35" s="9" t="str">
        <f t="shared" si="1"/>
        <v>Wood Products</v>
      </c>
      <c r="C35" s="9">
        <v>-2</v>
      </c>
    </row>
    <row r="36" spans="1:3" x14ac:dyDescent="0.25">
      <c r="A36" s="9" t="s">
        <v>13</v>
      </c>
      <c r="B36" s="9" t="str">
        <f t="shared" si="1"/>
        <v>Electrical Equipment, Appliances &amp; Components</v>
      </c>
      <c r="C36" s="9">
        <v>-1</v>
      </c>
    </row>
    <row r="38" spans="1:3" x14ac:dyDescent="0.25">
      <c r="A38" s="180" t="s">
        <v>91</v>
      </c>
      <c r="B38" s="180"/>
      <c r="C38" s="180"/>
    </row>
    <row r="39" spans="1:3" x14ac:dyDescent="0.25">
      <c r="A39" s="9" t="s">
        <v>6</v>
      </c>
      <c r="B39" s="9" t="str">
        <f t="shared" ref="B39:B53" si="2">TRIM(A39)</f>
        <v>Furniture &amp; Related Products</v>
      </c>
      <c r="C39" s="9">
        <v>4</v>
      </c>
    </row>
    <row r="40" spans="1:3" x14ac:dyDescent="0.25">
      <c r="A40" s="9" t="s">
        <v>45</v>
      </c>
      <c r="B40" s="9" t="str">
        <f t="shared" si="2"/>
        <v>Wood Products</v>
      </c>
      <c r="C40" s="9">
        <v>3</v>
      </c>
    </row>
    <row r="41" spans="1:3" x14ac:dyDescent="0.25">
      <c r="A41" s="9" t="s">
        <v>30</v>
      </c>
      <c r="B41" s="9" t="str">
        <f t="shared" si="2"/>
        <v>Food, Beverage &amp; Tobacco Products</v>
      </c>
      <c r="C41" s="9">
        <v>2</v>
      </c>
    </row>
    <row r="42" spans="1:3" x14ac:dyDescent="0.25">
      <c r="A42" s="9" t="s">
        <v>7</v>
      </c>
      <c r="B42" s="9" t="str">
        <f t="shared" si="2"/>
        <v>Paper Products</v>
      </c>
      <c r="C42" s="9">
        <v>1</v>
      </c>
    </row>
    <row r="43" spans="1:3" x14ac:dyDescent="0.25">
      <c r="A43" s="9" t="s">
        <v>8</v>
      </c>
      <c r="B43" s="9" t="str">
        <f t="shared" si="2"/>
        <v>Printing &amp; Related Support Activities</v>
      </c>
      <c r="C43" s="9">
        <v>11</v>
      </c>
    </row>
    <row r="44" spans="1:3" x14ac:dyDescent="0.25">
      <c r="A44" s="9" t="s">
        <v>33</v>
      </c>
      <c r="B44" s="9" t="str">
        <f t="shared" si="2"/>
        <v>Miscellaneous Manufacturing</v>
      </c>
      <c r="C44" s="9">
        <v>10</v>
      </c>
    </row>
    <row r="45" spans="1:3" x14ac:dyDescent="0.25">
      <c r="A45" s="9" t="s">
        <v>29</v>
      </c>
      <c r="B45" s="9" t="str">
        <f t="shared" si="2"/>
        <v>Primary Metals</v>
      </c>
      <c r="C45" s="9">
        <v>9</v>
      </c>
    </row>
    <row r="46" spans="1:3" x14ac:dyDescent="0.25">
      <c r="A46" s="9" t="s">
        <v>38</v>
      </c>
      <c r="B46" s="9" t="str">
        <f t="shared" si="2"/>
        <v>Petroleum &amp; Coal Products</v>
      </c>
      <c r="C46" s="9">
        <v>8</v>
      </c>
    </row>
    <row r="47" spans="1:3" x14ac:dyDescent="0.25">
      <c r="A47" s="9" t="s">
        <v>28</v>
      </c>
      <c r="B47" s="9" t="str">
        <f t="shared" si="2"/>
        <v>Machinery</v>
      </c>
      <c r="C47" s="9">
        <v>7</v>
      </c>
    </row>
    <row r="48" spans="1:3" x14ac:dyDescent="0.25">
      <c r="A48" s="9" t="s">
        <v>35</v>
      </c>
      <c r="B48" s="9" t="str">
        <f t="shared" si="2"/>
        <v>Transportation Equipment</v>
      </c>
      <c r="C48" s="9">
        <v>6</v>
      </c>
    </row>
    <row r="49" spans="1:3" x14ac:dyDescent="0.25">
      <c r="A49" s="9" t="s">
        <v>37</v>
      </c>
      <c r="B49" s="9" t="str">
        <f t="shared" si="2"/>
        <v>Fabricated Metal Products</v>
      </c>
      <c r="C49" s="9">
        <v>5</v>
      </c>
    </row>
    <row r="50" spans="1:3" x14ac:dyDescent="0.25">
      <c r="A50" s="9" t="s">
        <v>36</v>
      </c>
      <c r="B50" s="9" t="str">
        <f t="shared" si="2"/>
        <v>Chemical Products</v>
      </c>
      <c r="C50" s="9">
        <v>4</v>
      </c>
    </row>
    <row r="51" spans="1:3" x14ac:dyDescent="0.25">
      <c r="A51" s="9" t="s">
        <v>27</v>
      </c>
      <c r="B51" s="9" t="str">
        <f t="shared" si="2"/>
        <v>Plastics &amp; Rubber Products</v>
      </c>
      <c r="C51" s="9">
        <v>3</v>
      </c>
    </row>
    <row r="52" spans="1:3" x14ac:dyDescent="0.25">
      <c r="A52" s="9" t="s">
        <v>34</v>
      </c>
      <c r="B52" s="9" t="str">
        <f t="shared" si="2"/>
        <v>Computer &amp; Electronic Products</v>
      </c>
      <c r="C52" s="9">
        <v>2</v>
      </c>
    </row>
    <row r="53" spans="1:3" x14ac:dyDescent="0.25">
      <c r="A53" s="9" t="s">
        <v>13</v>
      </c>
      <c r="B53" s="9" t="str">
        <f t="shared" si="2"/>
        <v>Electrical Equipment, Appliances &amp; Components</v>
      </c>
      <c r="C53" s="9">
        <v>1</v>
      </c>
    </row>
    <row r="55" spans="1:3" x14ac:dyDescent="0.25">
      <c r="A55" s="180" t="s">
        <v>92</v>
      </c>
      <c r="B55" s="180"/>
      <c r="C55" s="180"/>
    </row>
    <row r="56" spans="1:3" x14ac:dyDescent="0.25">
      <c r="A56" s="9" t="s">
        <v>17</v>
      </c>
      <c r="B56" s="9" t="str">
        <f t="shared" ref="B56:B73" si="3">TRIM(A56)</f>
        <v>Apparel, Leather &amp; Allied Products</v>
      </c>
      <c r="C56" s="9">
        <v>2</v>
      </c>
    </row>
    <row r="57" spans="1:3" x14ac:dyDescent="0.25">
      <c r="A57" s="9" t="s">
        <v>7</v>
      </c>
      <c r="B57" s="9" t="str">
        <f t="shared" si="3"/>
        <v>Paper Products</v>
      </c>
      <c r="C57" s="9">
        <v>1</v>
      </c>
    </row>
    <row r="58" spans="1:3" x14ac:dyDescent="0.25">
      <c r="A58" s="9" t="s">
        <v>8</v>
      </c>
      <c r="B58" s="9" t="str">
        <f t="shared" si="3"/>
        <v>Printing &amp; Related Support Activities</v>
      </c>
      <c r="C58" s="9">
        <v>-16</v>
      </c>
    </row>
    <row r="59" spans="1:3" x14ac:dyDescent="0.25">
      <c r="A59" s="9" t="s">
        <v>39</v>
      </c>
      <c r="B59" s="9" t="str">
        <f t="shared" si="3"/>
        <v>Textile Mills</v>
      </c>
      <c r="C59" s="9">
        <v>-15</v>
      </c>
    </row>
    <row r="60" spans="1:3" x14ac:dyDescent="0.25">
      <c r="A60" s="9" t="s">
        <v>26</v>
      </c>
      <c r="B60" s="9" t="str">
        <f t="shared" si="3"/>
        <v>Furniture &amp; Related Products</v>
      </c>
      <c r="C60" s="9">
        <v>-14</v>
      </c>
    </row>
    <row r="61" spans="1:3" x14ac:dyDescent="0.25">
      <c r="A61" s="9" t="s">
        <v>35</v>
      </c>
      <c r="B61" s="9" t="str">
        <f t="shared" si="3"/>
        <v>Transportation Equipment</v>
      </c>
      <c r="C61" s="9">
        <v>-13</v>
      </c>
    </row>
    <row r="62" spans="1:3" x14ac:dyDescent="0.25">
      <c r="A62" s="9" t="s">
        <v>29</v>
      </c>
      <c r="B62" s="9" t="str">
        <f t="shared" si="3"/>
        <v>Primary Metals</v>
      </c>
      <c r="C62" s="9">
        <v>-12</v>
      </c>
    </row>
    <row r="63" spans="1:3" x14ac:dyDescent="0.25">
      <c r="A63" s="9" t="s">
        <v>38</v>
      </c>
      <c r="B63" s="9" t="str">
        <f t="shared" si="3"/>
        <v>Petroleum &amp; Coal Products</v>
      </c>
      <c r="C63" s="9">
        <v>-11</v>
      </c>
    </row>
    <row r="64" spans="1:3" x14ac:dyDescent="0.25">
      <c r="A64" s="9" t="s">
        <v>28</v>
      </c>
      <c r="B64" s="9" t="str">
        <f t="shared" si="3"/>
        <v>Machinery</v>
      </c>
      <c r="C64" s="9">
        <v>-10</v>
      </c>
    </row>
    <row r="65" spans="1:3" x14ac:dyDescent="0.25">
      <c r="A65" s="9" t="s">
        <v>31</v>
      </c>
      <c r="B65" s="9" t="str">
        <f t="shared" si="3"/>
        <v>Electrical Equipment, Appliances &amp; Components</v>
      </c>
      <c r="C65" s="9">
        <v>-9</v>
      </c>
    </row>
    <row r="66" spans="1:3" x14ac:dyDescent="0.25">
      <c r="A66" s="9" t="s">
        <v>34</v>
      </c>
      <c r="B66" s="9" t="str">
        <f t="shared" si="3"/>
        <v>Computer &amp; Electronic Products</v>
      </c>
      <c r="C66" s="9">
        <v>-8</v>
      </c>
    </row>
    <row r="67" spans="1:3" x14ac:dyDescent="0.25">
      <c r="A67" s="9" t="s">
        <v>37</v>
      </c>
      <c r="B67" s="9" t="str">
        <f t="shared" si="3"/>
        <v>Fabricated Metal Products</v>
      </c>
      <c r="C67" s="9">
        <v>-7</v>
      </c>
    </row>
    <row r="68" spans="1:3" x14ac:dyDescent="0.25">
      <c r="A68" s="9" t="s">
        <v>45</v>
      </c>
      <c r="B68" s="9" t="str">
        <f t="shared" si="3"/>
        <v>Wood Products</v>
      </c>
      <c r="C68" s="9">
        <v>-6</v>
      </c>
    </row>
    <row r="69" spans="1:3" x14ac:dyDescent="0.25">
      <c r="A69" s="9" t="s">
        <v>30</v>
      </c>
      <c r="B69" s="9" t="str">
        <f t="shared" si="3"/>
        <v>Food, Beverage &amp; Tobacco Products</v>
      </c>
      <c r="C69" s="9">
        <v>-5</v>
      </c>
    </row>
    <row r="70" spans="1:3" x14ac:dyDescent="0.25">
      <c r="A70" s="9" t="s">
        <v>36</v>
      </c>
      <c r="B70" s="9" t="str">
        <f t="shared" si="3"/>
        <v>Chemical Products</v>
      </c>
      <c r="C70" s="9">
        <v>-4</v>
      </c>
    </row>
    <row r="71" spans="1:3" x14ac:dyDescent="0.25">
      <c r="A71" s="9" t="s">
        <v>33</v>
      </c>
      <c r="B71" s="9" t="str">
        <f t="shared" si="3"/>
        <v>Miscellaneous Manufacturing</v>
      </c>
      <c r="C71" s="9">
        <v>-3</v>
      </c>
    </row>
    <row r="72" spans="1:3" x14ac:dyDescent="0.25">
      <c r="A72" s="9" t="s">
        <v>40</v>
      </c>
      <c r="B72" s="9" t="str">
        <f t="shared" si="3"/>
        <v>Nonmetallic Mineral Products</v>
      </c>
      <c r="C72" s="9">
        <v>-2</v>
      </c>
    </row>
    <row r="73" spans="1:3" x14ac:dyDescent="0.25">
      <c r="A73" s="9" t="s">
        <v>15</v>
      </c>
      <c r="B73" s="9" t="str">
        <f t="shared" si="3"/>
        <v>Plastics &amp; Rubber Products</v>
      </c>
      <c r="C73" s="9">
        <v>-1</v>
      </c>
    </row>
    <row r="75" spans="1:3" x14ac:dyDescent="0.25">
      <c r="A75" s="180" t="s">
        <v>94</v>
      </c>
      <c r="B75" s="180"/>
      <c r="C75" s="180"/>
    </row>
    <row r="76" spans="1:3" x14ac:dyDescent="0.25">
      <c r="A76" s="9" t="s">
        <v>2</v>
      </c>
      <c r="B76" s="9" t="str">
        <f t="shared" ref="B76:B93" si="4">TRIM(A76)</f>
        <v>Miscellaneous Manufacturing</v>
      </c>
      <c r="C76" s="9">
        <v>-18</v>
      </c>
    </row>
    <row r="77" spans="1:3" x14ac:dyDescent="0.25">
      <c r="A77" s="9" t="s">
        <v>49</v>
      </c>
      <c r="B77" s="9" t="str">
        <f t="shared" si="4"/>
        <v>Apparel, Leather &amp; Allied Products</v>
      </c>
      <c r="C77" s="9">
        <v>-17</v>
      </c>
    </row>
    <row r="78" spans="1:3" x14ac:dyDescent="0.25">
      <c r="A78" s="9" t="s">
        <v>41</v>
      </c>
      <c r="B78" s="9" t="str">
        <f t="shared" si="4"/>
        <v>Printing &amp; Related Support Activities</v>
      </c>
      <c r="C78" s="9">
        <v>-16</v>
      </c>
    </row>
    <row r="79" spans="1:3" x14ac:dyDescent="0.25">
      <c r="A79" s="9" t="s">
        <v>28</v>
      </c>
      <c r="B79" s="9" t="str">
        <f t="shared" si="4"/>
        <v>Machinery</v>
      </c>
      <c r="C79" s="9">
        <v>-15</v>
      </c>
    </row>
    <row r="80" spans="1:3" x14ac:dyDescent="0.25">
      <c r="A80" s="9" t="s">
        <v>34</v>
      </c>
      <c r="B80" s="9" t="str">
        <f t="shared" si="4"/>
        <v>Computer &amp; Electronic Products</v>
      </c>
      <c r="C80" s="9">
        <v>-14</v>
      </c>
    </row>
    <row r="81" spans="1:3" x14ac:dyDescent="0.25">
      <c r="A81" s="9" t="s">
        <v>30</v>
      </c>
      <c r="B81" s="9" t="str">
        <f t="shared" si="4"/>
        <v>Food, Beverage &amp; Tobacco Products</v>
      </c>
      <c r="C81" s="9">
        <v>-13</v>
      </c>
    </row>
    <row r="82" spans="1:3" x14ac:dyDescent="0.25">
      <c r="A82" s="9" t="s">
        <v>36</v>
      </c>
      <c r="B82" s="9" t="str">
        <f t="shared" si="4"/>
        <v>Chemical Products</v>
      </c>
      <c r="C82" s="9">
        <v>-12</v>
      </c>
    </row>
    <row r="83" spans="1:3" x14ac:dyDescent="0.25">
      <c r="A83" s="9" t="s">
        <v>35</v>
      </c>
      <c r="B83" s="9" t="str">
        <f t="shared" si="4"/>
        <v>Transportation Equipment</v>
      </c>
      <c r="C83" s="9">
        <v>-11</v>
      </c>
    </row>
    <row r="84" spans="1:3" x14ac:dyDescent="0.25">
      <c r="A84" s="9" t="s">
        <v>40</v>
      </c>
      <c r="B84" s="9" t="str">
        <f t="shared" si="4"/>
        <v>Nonmetallic Mineral Products</v>
      </c>
      <c r="C84" s="9">
        <v>-10</v>
      </c>
    </row>
    <row r="85" spans="1:3" x14ac:dyDescent="0.25">
      <c r="A85" s="9" t="s">
        <v>26</v>
      </c>
      <c r="B85" s="9" t="str">
        <f t="shared" si="4"/>
        <v>Furniture &amp; Related Products</v>
      </c>
      <c r="C85" s="9">
        <v>-9</v>
      </c>
    </row>
    <row r="86" spans="1:3" x14ac:dyDescent="0.25">
      <c r="A86" s="9" t="s">
        <v>27</v>
      </c>
      <c r="B86" s="9" t="str">
        <f t="shared" si="4"/>
        <v>Plastics &amp; Rubber Products</v>
      </c>
      <c r="C86" s="9">
        <v>-8</v>
      </c>
    </row>
    <row r="87" spans="1:3" x14ac:dyDescent="0.25">
      <c r="A87" s="9" t="s">
        <v>29</v>
      </c>
      <c r="B87" s="9" t="str">
        <f t="shared" si="4"/>
        <v>Primary Metals</v>
      </c>
      <c r="C87" s="9">
        <v>-7</v>
      </c>
    </row>
    <row r="88" spans="1:3" x14ac:dyDescent="0.25">
      <c r="A88" s="9" t="s">
        <v>39</v>
      </c>
      <c r="B88" s="9" t="str">
        <f t="shared" si="4"/>
        <v>Textile Mills</v>
      </c>
      <c r="C88" s="9">
        <v>-6</v>
      </c>
    </row>
    <row r="89" spans="1:3" x14ac:dyDescent="0.25">
      <c r="A89" s="9" t="s">
        <v>45</v>
      </c>
      <c r="B89" s="9" t="str">
        <f t="shared" si="4"/>
        <v>Wood Products</v>
      </c>
      <c r="C89" s="9">
        <v>-5</v>
      </c>
    </row>
    <row r="90" spans="1:3" x14ac:dyDescent="0.25">
      <c r="A90" s="9" t="s">
        <v>37</v>
      </c>
      <c r="B90" s="9" t="str">
        <f t="shared" si="4"/>
        <v>Fabricated Metal Products</v>
      </c>
      <c r="C90" s="9">
        <v>-4</v>
      </c>
    </row>
    <row r="91" spans="1:3" x14ac:dyDescent="0.25">
      <c r="A91" s="9" t="s">
        <v>38</v>
      </c>
      <c r="B91" s="9" t="str">
        <f t="shared" si="4"/>
        <v>Petroleum &amp; Coal Products</v>
      </c>
      <c r="C91" s="9">
        <v>-3</v>
      </c>
    </row>
    <row r="92" spans="1:3" x14ac:dyDescent="0.25">
      <c r="A92" s="9" t="s">
        <v>31</v>
      </c>
      <c r="B92" s="9" t="str">
        <f t="shared" si="4"/>
        <v>Electrical Equipment, Appliances &amp; Components</v>
      </c>
      <c r="C92" s="9">
        <v>-2</v>
      </c>
    </row>
    <row r="93" spans="1:3" x14ac:dyDescent="0.25">
      <c r="A93" s="9" t="s">
        <v>7</v>
      </c>
      <c r="B93" s="9" t="str">
        <f t="shared" si="4"/>
        <v>Paper Products</v>
      </c>
      <c r="C93" s="9">
        <v>-1</v>
      </c>
    </row>
    <row r="95" spans="1:3" x14ac:dyDescent="0.25">
      <c r="A95" s="180" t="s">
        <v>166</v>
      </c>
      <c r="B95" s="180"/>
      <c r="C95" s="180"/>
    </row>
    <row r="96" spans="1:3" x14ac:dyDescent="0.25">
      <c r="A96" s="9" t="s">
        <v>4</v>
      </c>
      <c r="B96" s="9" t="str">
        <f t="shared" ref="B96:B109" si="5">TRIM(A96)</f>
        <v>Nonmetallic Mineral Products</v>
      </c>
      <c r="C96" s="9">
        <v>7</v>
      </c>
    </row>
    <row r="97" spans="1:3" x14ac:dyDescent="0.25">
      <c r="A97" s="9" t="s">
        <v>27</v>
      </c>
      <c r="B97" s="9" t="str">
        <f t="shared" si="5"/>
        <v>Plastics &amp; Rubber Products</v>
      </c>
      <c r="C97" s="9">
        <v>6</v>
      </c>
    </row>
    <row r="98" spans="1:3" x14ac:dyDescent="0.25">
      <c r="A98" s="9" t="s">
        <v>26</v>
      </c>
      <c r="B98" s="9" t="str">
        <f t="shared" si="5"/>
        <v>Furniture &amp; Related Products</v>
      </c>
      <c r="C98" s="9">
        <v>5</v>
      </c>
    </row>
    <row r="99" spans="1:3" x14ac:dyDescent="0.25">
      <c r="A99" s="9" t="s">
        <v>29</v>
      </c>
      <c r="B99" s="9" t="str">
        <f t="shared" si="5"/>
        <v>Primary Metals</v>
      </c>
      <c r="C99" s="9">
        <v>4</v>
      </c>
    </row>
    <row r="100" spans="1:3" x14ac:dyDescent="0.25">
      <c r="A100" s="9" t="s">
        <v>35</v>
      </c>
      <c r="B100" s="9" t="str">
        <f t="shared" si="5"/>
        <v>Transportation Equipment</v>
      </c>
      <c r="C100" s="9">
        <v>3</v>
      </c>
    </row>
    <row r="101" spans="1:3" x14ac:dyDescent="0.25">
      <c r="A101" s="9" t="s">
        <v>34</v>
      </c>
      <c r="B101" s="9" t="str">
        <f t="shared" si="5"/>
        <v>Computer &amp; Electronic Products</v>
      </c>
      <c r="C101" s="9">
        <v>2</v>
      </c>
    </row>
    <row r="102" spans="1:3" x14ac:dyDescent="0.25">
      <c r="A102" s="9" t="s">
        <v>13</v>
      </c>
      <c r="B102" s="9" t="str">
        <f t="shared" si="5"/>
        <v>Electrical Equipment, Appliances &amp; Components</v>
      </c>
      <c r="C102" s="9">
        <v>1</v>
      </c>
    </row>
    <row r="103" spans="1:3" x14ac:dyDescent="0.25">
      <c r="A103" s="9" t="s">
        <v>17</v>
      </c>
      <c r="B103" s="9" t="str">
        <f>TRIM(A103)</f>
        <v>Apparel, Leather &amp; Allied Products</v>
      </c>
      <c r="C103" s="9">
        <v>-7</v>
      </c>
    </row>
    <row r="104" spans="1:3" x14ac:dyDescent="0.25">
      <c r="A104" s="9" t="s">
        <v>41</v>
      </c>
      <c r="B104" s="9" t="str">
        <f t="shared" si="5"/>
        <v>Printing &amp; Related Support Activities</v>
      </c>
      <c r="C104" s="9">
        <v>-6</v>
      </c>
    </row>
    <row r="105" spans="1:3" x14ac:dyDescent="0.25">
      <c r="A105" s="9" t="s">
        <v>28</v>
      </c>
      <c r="B105" s="9" t="str">
        <f t="shared" si="5"/>
        <v>Machinery</v>
      </c>
      <c r="C105" s="9">
        <v>-5</v>
      </c>
    </row>
    <row r="106" spans="1:3" x14ac:dyDescent="0.25">
      <c r="A106" s="9" t="s">
        <v>32</v>
      </c>
      <c r="B106" s="9" t="str">
        <f t="shared" si="5"/>
        <v>Paper Products</v>
      </c>
      <c r="C106" s="9">
        <v>-4</v>
      </c>
    </row>
    <row r="107" spans="1:3" x14ac:dyDescent="0.25">
      <c r="A107" s="9" t="s">
        <v>30</v>
      </c>
      <c r="B107" s="9" t="str">
        <f t="shared" si="5"/>
        <v>Food, Beverage &amp; Tobacco Products</v>
      </c>
      <c r="C107" s="9">
        <v>-3</v>
      </c>
    </row>
    <row r="108" spans="1:3" x14ac:dyDescent="0.25">
      <c r="A108" s="9" t="s">
        <v>36</v>
      </c>
      <c r="B108" s="9" t="str">
        <f t="shared" si="5"/>
        <v>Chemical Products</v>
      </c>
      <c r="C108" s="9">
        <v>-2</v>
      </c>
    </row>
    <row r="109" spans="1:3" x14ac:dyDescent="0.25">
      <c r="A109" s="9" t="s">
        <v>12</v>
      </c>
      <c r="B109" s="9" t="str">
        <f t="shared" si="5"/>
        <v>Fabricated Metal Products</v>
      </c>
      <c r="C109" s="9">
        <v>-1</v>
      </c>
    </row>
  </sheetData>
  <mergeCells count="7">
    <mergeCell ref="A95:C95"/>
    <mergeCell ref="A1:C1"/>
    <mergeCell ref="E1:G1"/>
    <mergeCell ref="A20:C20"/>
    <mergeCell ref="A38:C38"/>
    <mergeCell ref="A55:C55"/>
    <mergeCell ref="A75:C75"/>
  </mergeCells>
  <pageMargins left="0.7" right="0.7" top="0.75" bottom="0.75" header="0.3" footer="0.3"/>
  <pageSetup paperSize="9"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C104"/>
  <sheetViews>
    <sheetView workbookViewId="0">
      <selection activeCell="A91" sqref="A90:XFD91"/>
    </sheetView>
  </sheetViews>
  <sheetFormatPr defaultRowHeight="15" x14ac:dyDescent="0.25"/>
  <cols>
    <col min="1" max="2" width="43.140625" customWidth="1"/>
    <col min="3" max="3" width="9.28515625" customWidth="1"/>
    <col min="4" max="4" width="27.5703125" bestFit="1" customWidth="1"/>
    <col min="5" max="5" width="34.5703125" bestFit="1" customWidth="1"/>
    <col min="6" max="6" width="32.5703125" bestFit="1" customWidth="1"/>
    <col min="7" max="7" width="33.42578125" bestFit="1" customWidth="1"/>
    <col min="8" max="8" width="30.140625" bestFit="1" customWidth="1"/>
    <col min="9" max="9" width="25.28515625" bestFit="1" customWidth="1"/>
    <col min="10" max="10" width="18" bestFit="1" customWidth="1"/>
    <col min="11" max="11" width="28" bestFit="1" customWidth="1"/>
    <col min="12" max="12" width="45" bestFit="1" customWidth="1"/>
    <col min="13" max="13" width="28.28515625" bestFit="1" customWidth="1"/>
    <col min="14" max="14" width="14.85546875" bestFit="1" customWidth="1"/>
    <col min="15" max="15" width="23.42578125" customWidth="1"/>
    <col min="16" max="16" width="15" customWidth="1"/>
    <col min="17" max="17" width="14.85546875" bestFit="1" customWidth="1"/>
    <col min="18" max="18" width="24.85546875" bestFit="1" customWidth="1"/>
    <col min="19" max="19" width="15.140625" bestFit="1" customWidth="1"/>
  </cols>
  <sheetData>
    <row r="1" spans="1:3" x14ac:dyDescent="0.25">
      <c r="A1" s="180" t="s">
        <v>89</v>
      </c>
      <c r="B1" s="180"/>
      <c r="C1" s="9"/>
    </row>
    <row r="2" spans="1:3" x14ac:dyDescent="0.25">
      <c r="A2" s="9" t="s">
        <v>1</v>
      </c>
      <c r="B2" s="9" t="str">
        <f>TRIM(A2)</f>
        <v>Textile Mills</v>
      </c>
      <c r="C2" s="9">
        <v>13</v>
      </c>
    </row>
    <row r="3" spans="1:3" x14ac:dyDescent="0.25">
      <c r="A3" s="9" t="s">
        <v>45</v>
      </c>
      <c r="B3" s="9" t="str">
        <f t="shared" ref="B3:B18" si="0">TRIM(A3)</f>
        <v>Wood Products</v>
      </c>
      <c r="C3" s="9">
        <v>12</v>
      </c>
    </row>
    <row r="4" spans="1:3" x14ac:dyDescent="0.25">
      <c r="A4" s="9" t="s">
        <v>26</v>
      </c>
      <c r="B4" s="9" t="str">
        <f t="shared" si="0"/>
        <v>Furniture &amp; Related Products</v>
      </c>
      <c r="C4" s="9">
        <v>11</v>
      </c>
    </row>
    <row r="5" spans="1:3" x14ac:dyDescent="0.25">
      <c r="A5" s="9" t="s">
        <v>41</v>
      </c>
      <c r="B5" s="9" t="str">
        <f t="shared" si="0"/>
        <v>Printing &amp; Related Support Activities</v>
      </c>
      <c r="C5" s="9">
        <v>10</v>
      </c>
    </row>
    <row r="6" spans="1:3" x14ac:dyDescent="0.25">
      <c r="A6" s="9" t="s">
        <v>49</v>
      </c>
      <c r="B6" s="9" t="str">
        <f t="shared" si="0"/>
        <v>Apparel, Leather &amp; Allied Products</v>
      </c>
      <c r="C6" s="9">
        <v>9</v>
      </c>
    </row>
    <row r="7" spans="1:3" x14ac:dyDescent="0.25">
      <c r="A7" s="9" t="s">
        <v>30</v>
      </c>
      <c r="B7" s="9" t="str">
        <f t="shared" si="0"/>
        <v>Food, Beverage &amp; Tobacco Products</v>
      </c>
      <c r="C7" s="9">
        <v>8</v>
      </c>
    </row>
    <row r="8" spans="1:3" x14ac:dyDescent="0.25">
      <c r="A8" s="9" t="s">
        <v>34</v>
      </c>
      <c r="B8" s="9" t="str">
        <f t="shared" si="0"/>
        <v>Computer &amp; Electronic Products</v>
      </c>
      <c r="C8" s="9">
        <v>7</v>
      </c>
    </row>
    <row r="9" spans="1:3" x14ac:dyDescent="0.25">
      <c r="A9" s="9" t="s">
        <v>27</v>
      </c>
      <c r="B9" s="9" t="str">
        <f t="shared" si="0"/>
        <v>Plastics &amp; Rubber Products</v>
      </c>
      <c r="C9" s="9">
        <v>6</v>
      </c>
    </row>
    <row r="10" spans="1:3" x14ac:dyDescent="0.25">
      <c r="A10" s="9" t="s">
        <v>36</v>
      </c>
      <c r="B10" s="9" t="str">
        <f t="shared" si="0"/>
        <v>Chemical Products</v>
      </c>
      <c r="C10" s="9">
        <v>5</v>
      </c>
    </row>
    <row r="11" spans="1:3" x14ac:dyDescent="0.25">
      <c r="A11" s="9" t="s">
        <v>33</v>
      </c>
      <c r="B11" s="9" t="str">
        <f t="shared" si="0"/>
        <v>Miscellaneous Manufacturing</v>
      </c>
      <c r="C11" s="9">
        <v>4</v>
      </c>
    </row>
    <row r="12" spans="1:3" x14ac:dyDescent="0.25">
      <c r="A12" s="9" t="s">
        <v>40</v>
      </c>
      <c r="B12" s="9" t="str">
        <f t="shared" si="0"/>
        <v>Nonmetallic Mineral Products</v>
      </c>
      <c r="C12" s="9">
        <v>3</v>
      </c>
    </row>
    <row r="13" spans="1:3" x14ac:dyDescent="0.25">
      <c r="A13" s="9" t="s">
        <v>32</v>
      </c>
      <c r="B13" s="9" t="str">
        <f t="shared" si="0"/>
        <v>Paper Products</v>
      </c>
      <c r="C13" s="9">
        <v>2</v>
      </c>
    </row>
    <row r="14" spans="1:3" x14ac:dyDescent="0.25">
      <c r="A14" s="9" t="s">
        <v>13</v>
      </c>
      <c r="B14" s="9" t="str">
        <f t="shared" si="0"/>
        <v>Electrical Equipment, Appliances &amp; Components</v>
      </c>
      <c r="C14" s="9">
        <v>1</v>
      </c>
    </row>
    <row r="15" spans="1:3" x14ac:dyDescent="0.25">
      <c r="A15" s="15" t="s">
        <v>35</v>
      </c>
      <c r="B15" s="9" t="str">
        <f t="shared" si="0"/>
        <v>Transportation Equipment</v>
      </c>
      <c r="C15" s="9">
        <v>-4</v>
      </c>
    </row>
    <row r="16" spans="1:3" x14ac:dyDescent="0.25">
      <c r="A16" s="9" t="s">
        <v>29</v>
      </c>
      <c r="B16" s="9" t="str">
        <f t="shared" si="0"/>
        <v>Primary Metals</v>
      </c>
      <c r="C16" s="9">
        <v>-3</v>
      </c>
    </row>
    <row r="17" spans="1:3" x14ac:dyDescent="0.25">
      <c r="A17" s="9" t="s">
        <v>37</v>
      </c>
      <c r="B17" s="9" t="str">
        <f t="shared" si="0"/>
        <v>Fabricated Metal Products</v>
      </c>
      <c r="C17" s="9">
        <v>-2</v>
      </c>
    </row>
    <row r="18" spans="1:3" x14ac:dyDescent="0.25">
      <c r="A18" s="9" t="s">
        <v>11</v>
      </c>
      <c r="B18" s="9" t="str">
        <f t="shared" si="0"/>
        <v>Machinery</v>
      </c>
      <c r="C18" s="9">
        <v>-1</v>
      </c>
    </row>
    <row r="20" spans="1:3" x14ac:dyDescent="0.25">
      <c r="A20" s="180" t="s">
        <v>52</v>
      </c>
      <c r="B20" s="180"/>
      <c r="C20" s="9"/>
    </row>
    <row r="21" spans="1:3" x14ac:dyDescent="0.25">
      <c r="A21" s="9" t="s">
        <v>1</v>
      </c>
      <c r="B21" s="9" t="str">
        <f>TRIM(A21:A33)</f>
        <v>Textile Mills</v>
      </c>
      <c r="C21" s="9">
        <v>11</v>
      </c>
    </row>
    <row r="22" spans="1:3" x14ac:dyDescent="0.25">
      <c r="A22" s="9" t="s">
        <v>27</v>
      </c>
      <c r="B22" s="9" t="str">
        <f>TRIM(A22:A34)</f>
        <v>Plastics &amp; Rubber Products</v>
      </c>
      <c r="C22" s="9">
        <v>10</v>
      </c>
    </row>
    <row r="23" spans="1:3" x14ac:dyDescent="0.25">
      <c r="A23" s="9" t="s">
        <v>45</v>
      </c>
      <c r="B23" s="9" t="str">
        <f>TRIM(A23:A35)</f>
        <v>Wood Products</v>
      </c>
      <c r="C23" s="9">
        <v>9</v>
      </c>
    </row>
    <row r="24" spans="1:3" x14ac:dyDescent="0.25">
      <c r="A24" s="9" t="s">
        <v>41</v>
      </c>
      <c r="B24" s="9" t="str">
        <f>TRIM(A24:A35)</f>
        <v>Printing &amp; Related Support Activities</v>
      </c>
      <c r="C24" s="9">
        <v>8</v>
      </c>
    </row>
    <row r="25" spans="1:3" x14ac:dyDescent="0.25">
      <c r="A25" s="9" t="s">
        <v>30</v>
      </c>
      <c r="B25" s="9" t="str">
        <f t="shared" ref="B25:B33" si="1">TRIM(A25:A35)</f>
        <v>Food, Beverage &amp; Tobacco Products</v>
      </c>
      <c r="C25" s="9">
        <v>7</v>
      </c>
    </row>
    <row r="26" spans="1:3" x14ac:dyDescent="0.25">
      <c r="A26" s="9" t="s">
        <v>36</v>
      </c>
      <c r="B26" s="9" t="str">
        <f t="shared" si="1"/>
        <v>Chemical Products</v>
      </c>
      <c r="C26" s="9">
        <v>6</v>
      </c>
    </row>
    <row r="27" spans="1:3" x14ac:dyDescent="0.25">
      <c r="A27" s="9" t="s">
        <v>26</v>
      </c>
      <c r="B27" s="9" t="str">
        <f t="shared" si="1"/>
        <v>Furniture &amp; Related Products</v>
      </c>
      <c r="C27" s="9">
        <v>5</v>
      </c>
    </row>
    <row r="28" spans="1:3" x14ac:dyDescent="0.25">
      <c r="A28" s="9" t="s">
        <v>31</v>
      </c>
      <c r="B28" s="9" t="str">
        <f t="shared" si="1"/>
        <v>Electrical Equipment, Appliances &amp; Components</v>
      </c>
      <c r="C28" s="9">
        <v>4</v>
      </c>
    </row>
    <row r="29" spans="1:3" x14ac:dyDescent="0.25">
      <c r="A29" s="9" t="s">
        <v>33</v>
      </c>
      <c r="B29" s="9" t="str">
        <f t="shared" si="1"/>
        <v>Miscellaneous Manufacturing</v>
      </c>
      <c r="C29" s="9">
        <v>3</v>
      </c>
    </row>
    <row r="30" spans="1:3" x14ac:dyDescent="0.25">
      <c r="A30" s="9" t="s">
        <v>28</v>
      </c>
      <c r="B30" s="9" t="str">
        <f t="shared" si="1"/>
        <v>Machinery</v>
      </c>
      <c r="C30" s="9">
        <v>2</v>
      </c>
    </row>
    <row r="31" spans="1:3" x14ac:dyDescent="0.25">
      <c r="A31" s="9" t="s">
        <v>5</v>
      </c>
      <c r="B31" s="9" t="str">
        <f t="shared" si="1"/>
        <v>Computer &amp; Electronic Products</v>
      </c>
      <c r="C31" s="9">
        <v>1</v>
      </c>
    </row>
    <row r="32" spans="1:3" x14ac:dyDescent="0.25">
      <c r="A32" s="9" t="s">
        <v>12</v>
      </c>
      <c r="B32" s="9" t="str">
        <f t="shared" si="1"/>
        <v>Fabricated Metal Products</v>
      </c>
      <c r="C32" s="9">
        <v>-2</v>
      </c>
    </row>
    <row r="33" spans="1:3" x14ac:dyDescent="0.25">
      <c r="A33" s="9" t="s">
        <v>14</v>
      </c>
      <c r="B33" s="9" t="str">
        <f t="shared" si="1"/>
        <v>Transportation Equipment</v>
      </c>
      <c r="C33" s="9">
        <v>-1</v>
      </c>
    </row>
    <row r="35" spans="1:3" x14ac:dyDescent="0.25">
      <c r="A35" s="180" t="s">
        <v>91</v>
      </c>
      <c r="B35" s="180"/>
      <c r="C35" s="9"/>
    </row>
    <row r="36" spans="1:3" x14ac:dyDescent="0.25">
      <c r="A36" s="9" t="s">
        <v>1</v>
      </c>
      <c r="B36" s="9" t="str">
        <f>TRIM(A36)</f>
        <v>Textile Mills</v>
      </c>
      <c r="C36" s="9">
        <v>13</v>
      </c>
    </row>
    <row r="37" spans="1:3" x14ac:dyDescent="0.25">
      <c r="A37" s="9" t="s">
        <v>26</v>
      </c>
      <c r="B37" s="9" t="str">
        <f t="shared" ref="B37:B51" si="2">TRIM(A37)</f>
        <v>Furniture &amp; Related Products</v>
      </c>
      <c r="C37" s="9">
        <v>12</v>
      </c>
    </row>
    <row r="38" spans="1:3" x14ac:dyDescent="0.25">
      <c r="A38" s="9" t="s">
        <v>45</v>
      </c>
      <c r="B38" s="9" t="str">
        <f t="shared" si="2"/>
        <v>Wood Products</v>
      </c>
      <c r="C38" s="9">
        <v>11</v>
      </c>
    </row>
    <row r="39" spans="1:3" x14ac:dyDescent="0.25">
      <c r="A39" s="9" t="s">
        <v>41</v>
      </c>
      <c r="B39" s="9" t="str">
        <f t="shared" si="2"/>
        <v>Printing &amp; Related Support Activities</v>
      </c>
      <c r="C39" s="9">
        <v>10</v>
      </c>
    </row>
    <row r="40" spans="1:3" x14ac:dyDescent="0.25">
      <c r="A40" s="9" t="s">
        <v>38</v>
      </c>
      <c r="B40" s="9" t="str">
        <f t="shared" si="2"/>
        <v>Petroleum &amp; Coal Products</v>
      </c>
      <c r="C40" s="9">
        <v>9</v>
      </c>
    </row>
    <row r="41" spans="1:3" x14ac:dyDescent="0.25">
      <c r="A41" s="9" t="s">
        <v>27</v>
      </c>
      <c r="B41" s="9" t="str">
        <f t="shared" si="2"/>
        <v>Plastics &amp; Rubber Products</v>
      </c>
      <c r="C41" s="9">
        <v>8</v>
      </c>
    </row>
    <row r="42" spans="1:3" x14ac:dyDescent="0.25">
      <c r="A42" s="9" t="s">
        <v>30</v>
      </c>
      <c r="B42" s="9" t="str">
        <f t="shared" si="2"/>
        <v>Food, Beverage &amp; Tobacco Products</v>
      </c>
      <c r="C42" s="9">
        <v>7</v>
      </c>
    </row>
    <row r="43" spans="1:3" x14ac:dyDescent="0.25">
      <c r="A43" s="9" t="s">
        <v>36</v>
      </c>
      <c r="B43" s="9" t="str">
        <f t="shared" si="2"/>
        <v>Chemical Products</v>
      </c>
      <c r="C43" s="9">
        <v>6</v>
      </c>
    </row>
    <row r="44" spans="1:3" x14ac:dyDescent="0.25">
      <c r="A44" s="9" t="s">
        <v>34</v>
      </c>
      <c r="B44" s="9" t="str">
        <f t="shared" si="2"/>
        <v>Computer &amp; Electronic Products</v>
      </c>
      <c r="C44" s="9">
        <v>5</v>
      </c>
    </row>
    <row r="45" spans="1:3" x14ac:dyDescent="0.25">
      <c r="A45" s="9" t="s">
        <v>32</v>
      </c>
      <c r="B45" s="9" t="str">
        <f t="shared" si="2"/>
        <v>Paper Products</v>
      </c>
      <c r="C45" s="9">
        <v>4</v>
      </c>
    </row>
    <row r="46" spans="1:3" x14ac:dyDescent="0.25">
      <c r="A46" s="9" t="s">
        <v>28</v>
      </c>
      <c r="B46" s="9" t="str">
        <f t="shared" si="2"/>
        <v>Machinery</v>
      </c>
      <c r="C46" s="9">
        <v>3</v>
      </c>
    </row>
    <row r="47" spans="1:3" x14ac:dyDescent="0.25">
      <c r="A47" s="9" t="s">
        <v>31</v>
      </c>
      <c r="B47" s="9" t="str">
        <f t="shared" si="2"/>
        <v>Electrical Equipment, Appliances &amp; Components</v>
      </c>
      <c r="C47" s="9">
        <v>2</v>
      </c>
    </row>
    <row r="48" spans="1:3" x14ac:dyDescent="0.25">
      <c r="A48" s="9" t="s">
        <v>2</v>
      </c>
      <c r="B48" s="9" t="str">
        <f t="shared" si="2"/>
        <v>Miscellaneous Manufacturing</v>
      </c>
      <c r="C48" s="9">
        <v>1</v>
      </c>
    </row>
    <row r="49" spans="1:3" x14ac:dyDescent="0.25">
      <c r="A49" s="9" t="s">
        <v>29</v>
      </c>
      <c r="B49" s="9" t="str">
        <f t="shared" si="2"/>
        <v>Primary Metals</v>
      </c>
      <c r="C49" s="9">
        <v>-3</v>
      </c>
    </row>
    <row r="50" spans="1:3" x14ac:dyDescent="0.25">
      <c r="A50" s="9" t="s">
        <v>35</v>
      </c>
      <c r="B50" s="9" t="str">
        <f t="shared" si="2"/>
        <v>Transportation Equipment</v>
      </c>
      <c r="C50" s="9">
        <v>-2</v>
      </c>
    </row>
    <row r="51" spans="1:3" x14ac:dyDescent="0.25">
      <c r="A51" s="9" t="s">
        <v>12</v>
      </c>
      <c r="B51" s="9" t="str">
        <f t="shared" si="2"/>
        <v>Fabricated Metal Products</v>
      </c>
      <c r="C51" s="9">
        <v>-1</v>
      </c>
    </row>
    <row r="54" spans="1:3" x14ac:dyDescent="0.25">
      <c r="A54" s="180" t="s">
        <v>92</v>
      </c>
      <c r="B54" s="180"/>
      <c r="C54" s="9"/>
    </row>
    <row r="55" spans="1:3" x14ac:dyDescent="0.25">
      <c r="A55" s="9" t="s">
        <v>17</v>
      </c>
      <c r="B55" s="9" t="str">
        <f>TRIM(A55)</f>
        <v>Apparel, Leather &amp; Allied Products</v>
      </c>
      <c r="C55" s="9">
        <v>5</v>
      </c>
    </row>
    <row r="56" spans="1:3" x14ac:dyDescent="0.25">
      <c r="A56" s="9" t="s">
        <v>40</v>
      </c>
      <c r="B56" s="9" t="str">
        <f t="shared" ref="B56:B70" si="3">TRIM(A56)</f>
        <v>Nonmetallic Mineral Products</v>
      </c>
      <c r="C56" s="9">
        <v>4</v>
      </c>
    </row>
    <row r="57" spans="1:3" x14ac:dyDescent="0.25">
      <c r="A57" s="9" t="s">
        <v>34</v>
      </c>
      <c r="B57" s="9" t="str">
        <f t="shared" si="3"/>
        <v>Computer &amp; Electronic Products</v>
      </c>
      <c r="C57" s="9">
        <v>3</v>
      </c>
    </row>
    <row r="58" spans="1:3" x14ac:dyDescent="0.25">
      <c r="A58" s="9" t="s">
        <v>30</v>
      </c>
      <c r="B58" s="9" t="str">
        <f t="shared" si="3"/>
        <v>Food, Beverage &amp; Tobacco Products</v>
      </c>
      <c r="C58" s="9">
        <v>2</v>
      </c>
    </row>
    <row r="59" spans="1:3" x14ac:dyDescent="0.25">
      <c r="A59" s="9" t="s">
        <v>10</v>
      </c>
      <c r="B59" s="9" t="str">
        <f t="shared" si="3"/>
        <v>Chemical Products</v>
      </c>
      <c r="C59" s="9">
        <v>1</v>
      </c>
    </row>
    <row r="60" spans="1:3" x14ac:dyDescent="0.25">
      <c r="A60" s="9" t="s">
        <v>8</v>
      </c>
      <c r="B60" s="9" t="str">
        <f t="shared" si="3"/>
        <v>Printing &amp; Related Support Activities</v>
      </c>
      <c r="C60" s="9">
        <v>-11</v>
      </c>
    </row>
    <row r="61" spans="1:3" x14ac:dyDescent="0.25">
      <c r="A61" s="9" t="s">
        <v>38</v>
      </c>
      <c r="B61" s="9" t="str">
        <f t="shared" si="3"/>
        <v>Petroleum &amp; Coal Products</v>
      </c>
      <c r="C61" s="9">
        <v>-10</v>
      </c>
    </row>
    <row r="62" spans="1:3" x14ac:dyDescent="0.25">
      <c r="A62" s="9" t="s">
        <v>35</v>
      </c>
      <c r="B62" s="9" t="str">
        <f t="shared" si="3"/>
        <v>Transportation Equipment</v>
      </c>
      <c r="C62" s="9">
        <v>-9</v>
      </c>
    </row>
    <row r="63" spans="1:3" x14ac:dyDescent="0.25">
      <c r="A63" s="9" t="s">
        <v>29</v>
      </c>
      <c r="B63" s="9" t="str">
        <f t="shared" si="3"/>
        <v>Primary Metals</v>
      </c>
      <c r="C63" s="9">
        <v>-8</v>
      </c>
    </row>
    <row r="64" spans="1:3" x14ac:dyDescent="0.25">
      <c r="A64" s="9" t="s">
        <v>31</v>
      </c>
      <c r="B64" s="9" t="str">
        <f t="shared" si="3"/>
        <v>Electrical Equipment, Appliances &amp; Components</v>
      </c>
      <c r="C64" s="9">
        <v>-7</v>
      </c>
    </row>
    <row r="65" spans="1:3" x14ac:dyDescent="0.25">
      <c r="A65" s="9" t="s">
        <v>27</v>
      </c>
      <c r="B65" s="9" t="str">
        <f t="shared" si="3"/>
        <v>Plastics &amp; Rubber Products</v>
      </c>
      <c r="C65" s="9">
        <v>-6</v>
      </c>
    </row>
    <row r="66" spans="1:3" x14ac:dyDescent="0.25">
      <c r="A66" s="9" t="s">
        <v>32</v>
      </c>
      <c r="B66" s="9" t="str">
        <f t="shared" si="3"/>
        <v>Paper Products</v>
      </c>
      <c r="C66" s="9">
        <v>-5</v>
      </c>
    </row>
    <row r="67" spans="1:3" x14ac:dyDescent="0.25">
      <c r="A67" s="9" t="s">
        <v>26</v>
      </c>
      <c r="B67" s="9" t="str">
        <f t="shared" si="3"/>
        <v>Furniture &amp; Related Products</v>
      </c>
      <c r="C67" s="9">
        <v>-4</v>
      </c>
    </row>
    <row r="68" spans="1:3" x14ac:dyDescent="0.25">
      <c r="A68" s="9" t="s">
        <v>37</v>
      </c>
      <c r="B68" s="9" t="str">
        <f t="shared" si="3"/>
        <v>Fabricated Metal Products</v>
      </c>
      <c r="C68" s="9">
        <v>-3</v>
      </c>
    </row>
    <row r="69" spans="1:3" x14ac:dyDescent="0.25">
      <c r="A69" s="9" t="s">
        <v>28</v>
      </c>
      <c r="B69" s="9" t="str">
        <f t="shared" si="3"/>
        <v>Machinery</v>
      </c>
      <c r="C69" s="9">
        <v>-2</v>
      </c>
    </row>
    <row r="70" spans="1:3" x14ac:dyDescent="0.25">
      <c r="A70" s="9" t="s">
        <v>93</v>
      </c>
      <c r="B70" s="9" t="str">
        <f t="shared" si="3"/>
        <v>Miscellaneous Manufacturing.</v>
      </c>
      <c r="C70" s="9">
        <v>-1</v>
      </c>
    </row>
    <row r="72" spans="1:3" x14ac:dyDescent="0.25">
      <c r="A72" s="180" t="s">
        <v>94</v>
      </c>
      <c r="B72" s="180"/>
      <c r="C72" s="9"/>
    </row>
    <row r="73" spans="1:3" x14ac:dyDescent="0.25">
      <c r="A73" s="9" t="s">
        <v>8</v>
      </c>
      <c r="B73" s="9" t="str">
        <f>TRIM(A73)</f>
        <v>Printing &amp; Related Support Activities</v>
      </c>
      <c r="C73" s="9">
        <v>-14</v>
      </c>
    </row>
    <row r="74" spans="1:3" x14ac:dyDescent="0.25">
      <c r="A74" s="9" t="s">
        <v>31</v>
      </c>
      <c r="B74" s="9" t="str">
        <f t="shared" ref="B74:B87" si="4">TRIM(A74)</f>
        <v>Electrical Equipment, Appliances &amp; Components</v>
      </c>
      <c r="C74" s="9">
        <v>-13</v>
      </c>
    </row>
    <row r="75" spans="1:3" x14ac:dyDescent="0.25">
      <c r="A75" s="9" t="s">
        <v>33</v>
      </c>
      <c r="B75" s="9" t="str">
        <f t="shared" si="4"/>
        <v>Miscellaneous Manufacturing</v>
      </c>
      <c r="C75" s="9">
        <v>-12</v>
      </c>
    </row>
    <row r="76" spans="1:3" x14ac:dyDescent="0.25">
      <c r="A76" s="9" t="s">
        <v>39</v>
      </c>
      <c r="B76" s="9" t="str">
        <f t="shared" si="4"/>
        <v>Textile Mills</v>
      </c>
      <c r="C76" s="9">
        <v>-11</v>
      </c>
    </row>
    <row r="77" spans="1:3" x14ac:dyDescent="0.25">
      <c r="A77" s="9" t="s">
        <v>34</v>
      </c>
      <c r="B77" s="9" t="str">
        <f t="shared" si="4"/>
        <v>Computer &amp; Electronic Products</v>
      </c>
      <c r="C77" s="9">
        <v>-10</v>
      </c>
    </row>
    <row r="78" spans="1:3" x14ac:dyDescent="0.25">
      <c r="A78" s="9" t="s">
        <v>32</v>
      </c>
      <c r="B78" s="9" t="str">
        <f t="shared" si="4"/>
        <v>Paper Products</v>
      </c>
      <c r="C78" s="9">
        <v>-9</v>
      </c>
    </row>
    <row r="79" spans="1:3" x14ac:dyDescent="0.25">
      <c r="A79" s="9" t="s">
        <v>38</v>
      </c>
      <c r="B79" s="9" t="str">
        <f t="shared" si="4"/>
        <v>Petroleum &amp; Coal Products</v>
      </c>
      <c r="C79" s="9">
        <v>-8</v>
      </c>
    </row>
    <row r="80" spans="1:3" x14ac:dyDescent="0.25">
      <c r="A80" s="9" t="s">
        <v>40</v>
      </c>
      <c r="B80" s="9" t="str">
        <f t="shared" si="4"/>
        <v>Nonmetallic Mineral Products</v>
      </c>
      <c r="C80" s="9">
        <v>-7</v>
      </c>
    </row>
    <row r="81" spans="1:3" x14ac:dyDescent="0.25">
      <c r="A81" s="9" t="s">
        <v>36</v>
      </c>
      <c r="B81" s="9" t="str">
        <f t="shared" si="4"/>
        <v>Chemical Products</v>
      </c>
      <c r="C81" s="9">
        <v>-6</v>
      </c>
    </row>
    <row r="82" spans="1:3" x14ac:dyDescent="0.25">
      <c r="A82" s="9" t="s">
        <v>30</v>
      </c>
      <c r="B82" s="9" t="str">
        <f t="shared" si="4"/>
        <v>Food, Beverage &amp; Tobacco Products</v>
      </c>
      <c r="C82" s="9">
        <v>-5</v>
      </c>
    </row>
    <row r="83" spans="1:3" x14ac:dyDescent="0.25">
      <c r="A83" s="9" t="s">
        <v>27</v>
      </c>
      <c r="B83" s="9" t="str">
        <f t="shared" si="4"/>
        <v>Plastics &amp; Rubber Products</v>
      </c>
      <c r="C83" s="9">
        <v>-4</v>
      </c>
    </row>
    <row r="84" spans="1:3" x14ac:dyDescent="0.25">
      <c r="A84" s="9" t="s">
        <v>37</v>
      </c>
      <c r="B84" s="9" t="str">
        <f t="shared" si="4"/>
        <v>Fabricated Metal Products</v>
      </c>
      <c r="C84" s="9">
        <v>-3</v>
      </c>
    </row>
    <row r="85" spans="1:3" x14ac:dyDescent="0.25">
      <c r="A85" s="9" t="s">
        <v>35</v>
      </c>
      <c r="B85" s="9" t="str">
        <f t="shared" si="4"/>
        <v>Transportation Equipment</v>
      </c>
      <c r="C85" s="9">
        <v>-2</v>
      </c>
    </row>
    <row r="86" spans="1:3" x14ac:dyDescent="0.25">
      <c r="A86" s="9" t="s">
        <v>11</v>
      </c>
      <c r="B86" s="9" t="str">
        <f t="shared" si="4"/>
        <v>Machinery</v>
      </c>
      <c r="C86" s="9">
        <v>-1</v>
      </c>
    </row>
    <row r="87" spans="1:3" x14ac:dyDescent="0.25">
      <c r="A87" s="9" t="s">
        <v>6</v>
      </c>
      <c r="B87" s="9" t="str">
        <f t="shared" si="4"/>
        <v>Furniture &amp; Related Products</v>
      </c>
      <c r="C87" s="9">
        <v>1</v>
      </c>
    </row>
    <row r="89" spans="1:3" x14ac:dyDescent="0.25">
      <c r="A89" s="180" t="s">
        <v>95</v>
      </c>
      <c r="B89" s="180"/>
      <c r="C89" s="9"/>
    </row>
    <row r="90" spans="1:3" x14ac:dyDescent="0.25">
      <c r="A90" s="9" t="s">
        <v>96</v>
      </c>
      <c r="B90" s="9" t="str">
        <f>TRIM(A90)</f>
        <v> Apparel, Leather &amp; Allied Products</v>
      </c>
      <c r="C90" s="9">
        <v>9</v>
      </c>
    </row>
    <row r="91" spans="1:3" x14ac:dyDescent="0.25">
      <c r="A91" s="9" t="s">
        <v>26</v>
      </c>
      <c r="B91" s="9" t="str">
        <f t="shared" ref="B91:B104" si="5">TRIM(A91)</f>
        <v>Furniture &amp; Related Products</v>
      </c>
      <c r="C91" s="9">
        <v>8</v>
      </c>
    </row>
    <row r="92" spans="1:3" x14ac:dyDescent="0.25">
      <c r="A92" s="9" t="s">
        <v>39</v>
      </c>
      <c r="B92" s="9" t="str">
        <f t="shared" si="5"/>
        <v>Textile Mills</v>
      </c>
      <c r="C92" s="9">
        <v>7</v>
      </c>
    </row>
    <row r="93" spans="1:3" x14ac:dyDescent="0.25">
      <c r="A93" s="9" t="s">
        <v>41</v>
      </c>
      <c r="B93" s="9" t="str">
        <f t="shared" si="5"/>
        <v>Printing &amp; Related Support Activities</v>
      </c>
      <c r="C93" s="9">
        <v>6</v>
      </c>
    </row>
    <row r="94" spans="1:3" x14ac:dyDescent="0.25">
      <c r="A94" s="9" t="s">
        <v>45</v>
      </c>
      <c r="B94" s="9" t="str">
        <f t="shared" si="5"/>
        <v>Wood Products</v>
      </c>
      <c r="C94" s="9">
        <v>5</v>
      </c>
    </row>
    <row r="95" spans="1:3" x14ac:dyDescent="0.25">
      <c r="A95" s="9" t="s">
        <v>40</v>
      </c>
      <c r="B95" s="9" t="str">
        <f t="shared" si="5"/>
        <v>Nonmetallic Mineral Products</v>
      </c>
      <c r="C95" s="9">
        <v>4</v>
      </c>
    </row>
    <row r="96" spans="1:3" x14ac:dyDescent="0.25">
      <c r="A96" s="9" t="s">
        <v>30</v>
      </c>
      <c r="B96" s="9" t="str">
        <f t="shared" si="5"/>
        <v>Food, Beverage &amp; Tobacco Products</v>
      </c>
      <c r="C96" s="9">
        <v>3</v>
      </c>
    </row>
    <row r="97" spans="1:3" x14ac:dyDescent="0.25">
      <c r="A97" s="9" t="s">
        <v>33</v>
      </c>
      <c r="B97" s="9" t="str">
        <f t="shared" si="5"/>
        <v>Miscellaneous Manufacturing</v>
      </c>
      <c r="C97" s="9">
        <v>2</v>
      </c>
    </row>
    <row r="98" spans="1:3" x14ac:dyDescent="0.25">
      <c r="A98" s="9" t="s">
        <v>5</v>
      </c>
      <c r="B98" s="9" t="str">
        <f t="shared" si="5"/>
        <v>Computer &amp; Electronic Products</v>
      </c>
      <c r="C98" s="9">
        <v>1</v>
      </c>
    </row>
    <row r="99" spans="1:3" x14ac:dyDescent="0.25">
      <c r="A99" s="9" t="s">
        <v>13</v>
      </c>
      <c r="B99" s="9" t="str">
        <f t="shared" si="5"/>
        <v>Electrical Equipment, Appliances &amp; Components</v>
      </c>
      <c r="C99" s="9">
        <v>-6</v>
      </c>
    </row>
    <row r="100" spans="1:3" x14ac:dyDescent="0.25">
      <c r="A100" s="9" t="s">
        <v>37</v>
      </c>
      <c r="B100" s="9" t="str">
        <f t="shared" si="5"/>
        <v>Fabricated Metal Products</v>
      </c>
      <c r="C100" s="9">
        <v>-5</v>
      </c>
    </row>
    <row r="101" spans="1:3" x14ac:dyDescent="0.25">
      <c r="A101" s="9" t="s">
        <v>28</v>
      </c>
      <c r="B101" s="9" t="str">
        <f t="shared" si="5"/>
        <v>Machinery</v>
      </c>
      <c r="C101" s="9">
        <v>-4</v>
      </c>
    </row>
    <row r="102" spans="1:3" x14ac:dyDescent="0.25">
      <c r="A102" s="9" t="s">
        <v>27</v>
      </c>
      <c r="B102" s="9" t="str">
        <f t="shared" si="5"/>
        <v>Plastics &amp; Rubber Products</v>
      </c>
      <c r="C102" s="9">
        <v>-3</v>
      </c>
    </row>
    <row r="103" spans="1:3" x14ac:dyDescent="0.25">
      <c r="A103" s="9" t="s">
        <v>35</v>
      </c>
      <c r="B103" s="9" t="str">
        <f t="shared" si="5"/>
        <v>Transportation Equipment</v>
      </c>
      <c r="C103" s="9">
        <v>-2</v>
      </c>
    </row>
    <row r="104" spans="1:3" x14ac:dyDescent="0.25">
      <c r="A104" s="9" t="s">
        <v>97</v>
      </c>
      <c r="B104" s="9" t="str">
        <f t="shared" si="5"/>
        <v>and Chemical Products.</v>
      </c>
      <c r="C104" s="9">
        <v>-1</v>
      </c>
    </row>
  </sheetData>
  <mergeCells count="6">
    <mergeCell ref="A89:B89"/>
    <mergeCell ref="A1:B1"/>
    <mergeCell ref="A20:B20"/>
    <mergeCell ref="A35:B35"/>
    <mergeCell ref="A54:B54"/>
    <mergeCell ref="A72:B72"/>
  </mergeCells>
  <pageMargins left="0.7" right="0.7" top="0.75" bottom="0.75" header="0.3" footer="0.3"/>
  <pageSetup paperSize="9" orientation="portrait" horizontalDpi="300" verticalDpi="300"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P110"/>
  <sheetViews>
    <sheetView topLeftCell="A13" workbookViewId="0">
      <selection activeCell="B100" sqref="B100"/>
    </sheetView>
  </sheetViews>
  <sheetFormatPr defaultRowHeight="15" x14ac:dyDescent="0.25"/>
  <cols>
    <col min="1" max="1" width="49.42578125" bestFit="1" customWidth="1"/>
    <col min="2" max="2" width="44.5703125" bestFit="1" customWidth="1"/>
    <col min="3" max="3" width="12.28515625" bestFit="1" customWidth="1"/>
    <col min="4" max="4" width="34.5703125" bestFit="1" customWidth="1"/>
    <col min="5" max="5" width="33.42578125" bestFit="1" customWidth="1"/>
    <col min="6" max="6" width="25.28515625" bestFit="1" customWidth="1"/>
    <col min="7" max="7" width="18" bestFit="1" customWidth="1"/>
    <col min="8" max="8" width="32.5703125" bestFit="1" customWidth="1"/>
    <col min="9" max="9" width="30.140625" bestFit="1" customWidth="1"/>
    <col min="10" max="10" width="14.85546875" bestFit="1" customWidth="1"/>
    <col min="11" max="11" width="25.7109375" bestFit="1" customWidth="1"/>
    <col min="12" max="12" width="28" bestFit="1" customWidth="1"/>
    <col min="13" max="13" width="49.42578125" bestFit="1" customWidth="1"/>
    <col min="14" max="14" width="24.5703125" bestFit="1" customWidth="1"/>
    <col min="15" max="15" width="10.7109375" bestFit="1" customWidth="1"/>
    <col min="16" max="16" width="25" bestFit="1" customWidth="1"/>
  </cols>
  <sheetData>
    <row r="1" spans="1:16" x14ac:dyDescent="0.25">
      <c r="A1" s="9" t="s">
        <v>18</v>
      </c>
      <c r="B1" s="9" t="s">
        <v>26</v>
      </c>
      <c r="C1" s="9" t="s">
        <v>39</v>
      </c>
      <c r="D1" t="s">
        <v>41</v>
      </c>
      <c r="E1" t="s">
        <v>30</v>
      </c>
      <c r="F1" t="s">
        <v>27</v>
      </c>
      <c r="G1" t="s">
        <v>36</v>
      </c>
      <c r="H1" t="s">
        <v>49</v>
      </c>
      <c r="I1" t="s">
        <v>34</v>
      </c>
      <c r="J1" t="s">
        <v>29</v>
      </c>
      <c r="K1" t="s">
        <v>38</v>
      </c>
      <c r="L1" t="s">
        <v>33</v>
      </c>
      <c r="M1" t="s">
        <v>78</v>
      </c>
      <c r="N1" t="s">
        <v>14</v>
      </c>
      <c r="O1" t="s">
        <v>28</v>
      </c>
      <c r="P1" t="s">
        <v>53</v>
      </c>
    </row>
    <row r="2" spans="1:16" x14ac:dyDescent="0.25">
      <c r="A2" s="180" t="s">
        <v>89</v>
      </c>
      <c r="B2" s="180"/>
      <c r="C2" s="9"/>
    </row>
    <row r="3" spans="1:16" x14ac:dyDescent="0.25">
      <c r="A3" s="9" t="s">
        <v>18</v>
      </c>
      <c r="B3" s="9" t="str">
        <f>TRIM(A3)</f>
        <v>Wood Products</v>
      </c>
      <c r="C3" s="9">
        <v>13</v>
      </c>
    </row>
    <row r="4" spans="1:16" x14ac:dyDescent="0.25">
      <c r="A4" s="9" t="s">
        <v>26</v>
      </c>
      <c r="B4" s="9" t="str">
        <f t="shared" ref="B4:B18" si="0">TRIM(A4)</f>
        <v>Furniture &amp; Related Products</v>
      </c>
      <c r="C4" s="9">
        <v>12</v>
      </c>
    </row>
    <row r="5" spans="1:16" x14ac:dyDescent="0.25">
      <c r="A5" s="9" t="s">
        <v>39</v>
      </c>
      <c r="B5" s="9" t="str">
        <f t="shared" si="0"/>
        <v>Textile Mills</v>
      </c>
      <c r="C5" s="9">
        <v>11</v>
      </c>
    </row>
    <row r="6" spans="1:16" x14ac:dyDescent="0.25">
      <c r="A6" s="9" t="s">
        <v>41</v>
      </c>
      <c r="B6" s="9" t="str">
        <f t="shared" si="0"/>
        <v>Printing &amp; Related Support Activities</v>
      </c>
      <c r="C6" s="9">
        <v>10</v>
      </c>
    </row>
    <row r="7" spans="1:16" x14ac:dyDescent="0.25">
      <c r="A7" s="9" t="s">
        <v>30</v>
      </c>
      <c r="B7" s="9" t="str">
        <f t="shared" si="0"/>
        <v>Food, Beverage &amp; Tobacco Products</v>
      </c>
      <c r="C7" s="9">
        <v>9</v>
      </c>
    </row>
    <row r="8" spans="1:16" x14ac:dyDescent="0.25">
      <c r="A8" s="9" t="s">
        <v>27</v>
      </c>
      <c r="B8" s="9" t="str">
        <f t="shared" si="0"/>
        <v>Plastics &amp; Rubber Products</v>
      </c>
      <c r="C8" s="9">
        <v>8</v>
      </c>
    </row>
    <row r="9" spans="1:16" x14ac:dyDescent="0.25">
      <c r="A9" s="9" t="s">
        <v>36</v>
      </c>
      <c r="B9" s="9" t="str">
        <f t="shared" si="0"/>
        <v>Chemical Products</v>
      </c>
      <c r="C9" s="9">
        <v>7</v>
      </c>
    </row>
    <row r="10" spans="1:16" x14ac:dyDescent="0.25">
      <c r="A10" s="9" t="s">
        <v>49</v>
      </c>
      <c r="B10" s="9" t="str">
        <f t="shared" si="0"/>
        <v>Apparel, Leather &amp; Allied Products</v>
      </c>
      <c r="C10" s="9">
        <v>6</v>
      </c>
    </row>
    <row r="11" spans="1:16" x14ac:dyDescent="0.25">
      <c r="A11" s="9" t="s">
        <v>34</v>
      </c>
      <c r="B11" s="9" t="str">
        <f t="shared" si="0"/>
        <v>Computer &amp; Electronic Products</v>
      </c>
      <c r="C11" s="9">
        <v>5</v>
      </c>
    </row>
    <row r="12" spans="1:16" x14ac:dyDescent="0.25">
      <c r="A12" s="9" t="s">
        <v>29</v>
      </c>
      <c r="B12" s="9" t="str">
        <f t="shared" si="0"/>
        <v>Primary Metals</v>
      </c>
      <c r="C12" s="9">
        <v>4</v>
      </c>
    </row>
    <row r="13" spans="1:16" x14ac:dyDescent="0.25">
      <c r="A13" s="9" t="s">
        <v>38</v>
      </c>
      <c r="B13" s="9" t="str">
        <f t="shared" si="0"/>
        <v>Petroleum &amp; Coal Products</v>
      </c>
      <c r="C13" s="9">
        <v>3</v>
      </c>
    </row>
    <row r="14" spans="1:16" x14ac:dyDescent="0.25">
      <c r="A14" s="9" t="s">
        <v>33</v>
      </c>
      <c r="B14" s="9" t="str">
        <f t="shared" si="0"/>
        <v>Miscellaneous Manufacturing</v>
      </c>
      <c r="C14" s="9">
        <v>2</v>
      </c>
    </row>
    <row r="15" spans="1:16" x14ac:dyDescent="0.25">
      <c r="A15" s="9" t="s">
        <v>13</v>
      </c>
      <c r="B15" s="9" t="str">
        <f t="shared" si="0"/>
        <v>Electrical Equipment, Appliances &amp; Components</v>
      </c>
      <c r="C15" s="9">
        <v>1</v>
      </c>
    </row>
    <row r="16" spans="1:16" x14ac:dyDescent="0.25">
      <c r="A16" s="9" t="s">
        <v>14</v>
      </c>
      <c r="B16" s="9" t="str">
        <f t="shared" si="0"/>
        <v>Transportation Equipment</v>
      </c>
      <c r="C16" s="9">
        <v>-3</v>
      </c>
    </row>
    <row r="17" spans="1:15" x14ac:dyDescent="0.25">
      <c r="A17" s="9" t="s">
        <v>28</v>
      </c>
      <c r="B17" s="9" t="str">
        <f t="shared" si="0"/>
        <v>Machinery</v>
      </c>
      <c r="C17" s="9">
        <v>-2</v>
      </c>
    </row>
    <row r="18" spans="1:15" x14ac:dyDescent="0.25">
      <c r="A18" s="9" t="s">
        <v>12</v>
      </c>
      <c r="B18" s="9" t="str">
        <f t="shared" si="0"/>
        <v>Fabricated Metal Products</v>
      </c>
      <c r="C18" s="9">
        <v>-1</v>
      </c>
    </row>
    <row r="20" spans="1:15" x14ac:dyDescent="0.25">
      <c r="A20" s="180" t="s">
        <v>52</v>
      </c>
      <c r="B20" s="180"/>
      <c r="C20" s="9"/>
    </row>
    <row r="21" spans="1:15" x14ac:dyDescent="0.25">
      <c r="A21" s="9" t="s">
        <v>18</v>
      </c>
      <c r="B21" s="9" t="s">
        <v>26</v>
      </c>
      <c r="C21" s="9" t="s">
        <v>29</v>
      </c>
      <c r="D21" t="s">
        <v>27</v>
      </c>
      <c r="E21" t="s">
        <v>36</v>
      </c>
      <c r="F21" t="s">
        <v>31</v>
      </c>
      <c r="G21" t="s">
        <v>30</v>
      </c>
      <c r="H21" t="s">
        <v>37</v>
      </c>
      <c r="I21" t="s">
        <v>38</v>
      </c>
      <c r="J21" t="s">
        <v>33</v>
      </c>
      <c r="K21" t="s">
        <v>35</v>
      </c>
      <c r="L21" t="s">
        <v>34</v>
      </c>
      <c r="M21" t="s">
        <v>11</v>
      </c>
      <c r="N21" t="s">
        <v>1</v>
      </c>
      <c r="O21" t="s">
        <v>32</v>
      </c>
    </row>
    <row r="22" spans="1:15" x14ac:dyDescent="0.25">
      <c r="A22" s="9"/>
      <c r="B22" s="9"/>
      <c r="C22" s="9"/>
    </row>
    <row r="23" spans="1:15" x14ac:dyDescent="0.25">
      <c r="A23" s="9" t="s">
        <v>18</v>
      </c>
      <c r="B23" s="9" t="str">
        <f>TRIM(A23)</f>
        <v>Wood Products</v>
      </c>
      <c r="C23" s="9">
        <v>13</v>
      </c>
    </row>
    <row r="24" spans="1:15" x14ac:dyDescent="0.25">
      <c r="A24" s="9" t="s">
        <v>26</v>
      </c>
      <c r="B24" s="9" t="str">
        <f t="shared" ref="B24:B37" si="1">TRIM(A24)</f>
        <v>Furniture &amp; Related Products</v>
      </c>
      <c r="C24" s="9">
        <v>12</v>
      </c>
    </row>
    <row r="25" spans="1:15" x14ac:dyDescent="0.25">
      <c r="A25" s="9" t="s">
        <v>29</v>
      </c>
      <c r="B25" s="9" t="str">
        <f t="shared" si="1"/>
        <v>Primary Metals</v>
      </c>
      <c r="C25" s="9">
        <v>11</v>
      </c>
    </row>
    <row r="26" spans="1:15" x14ac:dyDescent="0.25">
      <c r="A26" s="9" t="s">
        <v>27</v>
      </c>
      <c r="B26" s="9" t="str">
        <f t="shared" si="1"/>
        <v>Plastics &amp; Rubber Products</v>
      </c>
      <c r="C26" s="9">
        <v>10</v>
      </c>
    </row>
    <row r="27" spans="1:15" x14ac:dyDescent="0.25">
      <c r="A27" s="9" t="s">
        <v>36</v>
      </c>
      <c r="B27" s="9" t="str">
        <f t="shared" si="1"/>
        <v>Chemical Products</v>
      </c>
      <c r="C27" s="9">
        <v>9</v>
      </c>
    </row>
    <row r="28" spans="1:15" x14ac:dyDescent="0.25">
      <c r="A28" s="9" t="s">
        <v>31</v>
      </c>
      <c r="B28" s="9" t="str">
        <f t="shared" si="1"/>
        <v>Electrical Equipment, Appliances &amp; Components</v>
      </c>
      <c r="C28" s="9">
        <v>8</v>
      </c>
    </row>
    <row r="29" spans="1:15" x14ac:dyDescent="0.25">
      <c r="A29" s="9" t="s">
        <v>30</v>
      </c>
      <c r="B29" s="9" t="str">
        <f t="shared" si="1"/>
        <v>Food, Beverage &amp; Tobacco Products</v>
      </c>
      <c r="C29" s="9">
        <v>7</v>
      </c>
    </row>
    <row r="30" spans="1:15" x14ac:dyDescent="0.25">
      <c r="A30" s="9" t="s">
        <v>37</v>
      </c>
      <c r="B30" s="9" t="str">
        <f t="shared" si="1"/>
        <v>Fabricated Metal Products</v>
      </c>
      <c r="C30" s="9">
        <v>6</v>
      </c>
    </row>
    <row r="31" spans="1:15" x14ac:dyDescent="0.25">
      <c r="A31" s="9" t="s">
        <v>38</v>
      </c>
      <c r="B31" s="9" t="str">
        <f t="shared" si="1"/>
        <v>Petroleum &amp; Coal Products</v>
      </c>
      <c r="C31" s="9">
        <v>5</v>
      </c>
    </row>
    <row r="32" spans="1:15" x14ac:dyDescent="0.25">
      <c r="A32" s="9" t="s">
        <v>33</v>
      </c>
      <c r="B32" s="9" t="str">
        <f t="shared" si="1"/>
        <v>Miscellaneous Manufacturing</v>
      </c>
      <c r="C32" s="9">
        <v>4</v>
      </c>
    </row>
    <row r="33" spans="1:16" x14ac:dyDescent="0.25">
      <c r="A33" s="9" t="s">
        <v>35</v>
      </c>
      <c r="B33" s="9" t="str">
        <f t="shared" si="1"/>
        <v>Transportation Equipment</v>
      </c>
      <c r="C33" s="9">
        <v>3</v>
      </c>
    </row>
    <row r="34" spans="1:16" x14ac:dyDescent="0.25">
      <c r="A34" s="9" t="s">
        <v>34</v>
      </c>
      <c r="B34" s="9" t="str">
        <f t="shared" si="1"/>
        <v>Computer &amp; Electronic Products</v>
      </c>
      <c r="C34" s="9">
        <v>2</v>
      </c>
    </row>
    <row r="35" spans="1:16" x14ac:dyDescent="0.25">
      <c r="A35" s="9" t="s">
        <v>11</v>
      </c>
      <c r="B35" s="9" t="str">
        <f t="shared" si="1"/>
        <v>Machinery</v>
      </c>
      <c r="C35" s="9">
        <v>1</v>
      </c>
    </row>
    <row r="36" spans="1:16" x14ac:dyDescent="0.25">
      <c r="A36" s="9" t="s">
        <v>1</v>
      </c>
      <c r="B36" s="9" t="str">
        <f t="shared" si="1"/>
        <v>Textile Mills</v>
      </c>
      <c r="C36" s="9">
        <v>-2</v>
      </c>
    </row>
    <row r="37" spans="1:16" x14ac:dyDescent="0.25">
      <c r="A37" s="9" t="s">
        <v>32</v>
      </c>
      <c r="B37" s="9" t="str">
        <f t="shared" si="1"/>
        <v>Paper Products</v>
      </c>
      <c r="C37" s="9">
        <v>-1</v>
      </c>
    </row>
    <row r="39" spans="1:16" x14ac:dyDescent="0.25">
      <c r="A39" s="180" t="s">
        <v>91</v>
      </c>
      <c r="B39" s="180"/>
      <c r="C39" s="9"/>
    </row>
    <row r="40" spans="1:16" x14ac:dyDescent="0.25">
      <c r="A40" s="9" t="s">
        <v>16</v>
      </c>
      <c r="B40" s="9" t="s">
        <v>45</v>
      </c>
      <c r="C40" s="9" t="s">
        <v>39</v>
      </c>
      <c r="D40" t="s">
        <v>26</v>
      </c>
      <c r="E40" t="s">
        <v>41</v>
      </c>
      <c r="F40" t="s">
        <v>27</v>
      </c>
      <c r="G40" t="s">
        <v>36</v>
      </c>
      <c r="H40" t="s">
        <v>31</v>
      </c>
      <c r="I40" t="s">
        <v>30</v>
      </c>
      <c r="J40" t="s">
        <v>34</v>
      </c>
      <c r="K40" t="s">
        <v>40</v>
      </c>
      <c r="L40" t="s">
        <v>37</v>
      </c>
      <c r="M40" t="s">
        <v>32</v>
      </c>
      <c r="N40" t="s">
        <v>28</v>
      </c>
      <c r="O40" t="s">
        <v>35</v>
      </c>
      <c r="P40" t="s">
        <v>2</v>
      </c>
    </row>
    <row r="41" spans="1:16" x14ac:dyDescent="0.25">
      <c r="A41" s="9"/>
      <c r="B41" s="9"/>
      <c r="C41" s="9"/>
    </row>
    <row r="42" spans="1:16" x14ac:dyDescent="0.25">
      <c r="A42" s="9" t="s">
        <v>16</v>
      </c>
      <c r="B42" s="9" t="str">
        <f>TRIM(A42)</f>
        <v>Primary Metals</v>
      </c>
      <c r="C42" s="9">
        <v>16</v>
      </c>
    </row>
    <row r="43" spans="1:16" x14ac:dyDescent="0.25">
      <c r="A43" s="9" t="s">
        <v>45</v>
      </c>
      <c r="B43" s="9" t="str">
        <f t="shared" ref="B43:B57" si="2">TRIM(A43)</f>
        <v>Wood Products</v>
      </c>
      <c r="C43" s="9">
        <v>15</v>
      </c>
    </row>
    <row r="44" spans="1:16" x14ac:dyDescent="0.25">
      <c r="A44" s="9" t="s">
        <v>39</v>
      </c>
      <c r="B44" s="9" t="str">
        <f t="shared" si="2"/>
        <v>Textile Mills</v>
      </c>
      <c r="C44" s="9">
        <v>14</v>
      </c>
    </row>
    <row r="45" spans="1:16" x14ac:dyDescent="0.25">
      <c r="A45" s="9" t="s">
        <v>26</v>
      </c>
      <c r="B45" s="9" t="str">
        <f t="shared" si="2"/>
        <v>Furniture &amp; Related Products</v>
      </c>
      <c r="C45" s="9">
        <v>13</v>
      </c>
    </row>
    <row r="46" spans="1:16" x14ac:dyDescent="0.25">
      <c r="A46" s="9" t="s">
        <v>41</v>
      </c>
      <c r="B46" s="9" t="str">
        <f t="shared" si="2"/>
        <v>Printing &amp; Related Support Activities</v>
      </c>
      <c r="C46" s="9">
        <v>12</v>
      </c>
    </row>
    <row r="47" spans="1:16" x14ac:dyDescent="0.25">
      <c r="A47" s="9" t="s">
        <v>27</v>
      </c>
      <c r="B47" s="9" t="str">
        <f t="shared" si="2"/>
        <v>Plastics &amp; Rubber Products</v>
      </c>
      <c r="C47" s="9">
        <v>11</v>
      </c>
    </row>
    <row r="48" spans="1:16" x14ac:dyDescent="0.25">
      <c r="A48" s="9" t="s">
        <v>36</v>
      </c>
      <c r="B48" s="9" t="str">
        <f t="shared" si="2"/>
        <v>Chemical Products</v>
      </c>
      <c r="C48" s="9">
        <v>10</v>
      </c>
    </row>
    <row r="49" spans="1:15" x14ac:dyDescent="0.25">
      <c r="A49" s="9" t="s">
        <v>31</v>
      </c>
      <c r="B49" s="9" t="str">
        <f t="shared" si="2"/>
        <v>Electrical Equipment, Appliances &amp; Components</v>
      </c>
      <c r="C49" s="9">
        <v>9</v>
      </c>
    </row>
    <row r="50" spans="1:15" x14ac:dyDescent="0.25">
      <c r="A50" s="9" t="s">
        <v>30</v>
      </c>
      <c r="B50" s="9" t="str">
        <f t="shared" si="2"/>
        <v>Food, Beverage &amp; Tobacco Products</v>
      </c>
      <c r="C50" s="9">
        <v>8</v>
      </c>
    </row>
    <row r="51" spans="1:15" x14ac:dyDescent="0.25">
      <c r="A51" s="9" t="s">
        <v>34</v>
      </c>
      <c r="B51" s="9" t="str">
        <f t="shared" si="2"/>
        <v>Computer &amp; Electronic Products</v>
      </c>
      <c r="C51" s="9">
        <v>7</v>
      </c>
    </row>
    <row r="52" spans="1:15" x14ac:dyDescent="0.25">
      <c r="A52" s="9" t="s">
        <v>40</v>
      </c>
      <c r="B52" s="9" t="str">
        <f t="shared" si="2"/>
        <v>Nonmetallic Mineral Products</v>
      </c>
      <c r="C52" s="9">
        <v>6</v>
      </c>
    </row>
    <row r="53" spans="1:15" x14ac:dyDescent="0.25">
      <c r="A53" s="9" t="s">
        <v>37</v>
      </c>
      <c r="B53" s="9" t="str">
        <f t="shared" si="2"/>
        <v>Fabricated Metal Products</v>
      </c>
      <c r="C53" s="9">
        <v>5</v>
      </c>
    </row>
    <row r="54" spans="1:15" x14ac:dyDescent="0.25">
      <c r="A54" s="9" t="s">
        <v>32</v>
      </c>
      <c r="B54" s="9" t="str">
        <f t="shared" si="2"/>
        <v>Paper Products</v>
      </c>
      <c r="C54" s="9">
        <v>4</v>
      </c>
    </row>
    <row r="55" spans="1:15" x14ac:dyDescent="0.25">
      <c r="A55" s="9" t="s">
        <v>28</v>
      </c>
      <c r="B55" s="9" t="str">
        <f t="shared" si="2"/>
        <v>Machinery</v>
      </c>
      <c r="C55" s="9">
        <v>3</v>
      </c>
    </row>
    <row r="56" spans="1:15" x14ac:dyDescent="0.25">
      <c r="A56" s="9" t="s">
        <v>35</v>
      </c>
      <c r="B56" s="9" t="str">
        <f t="shared" si="2"/>
        <v>Transportation Equipment</v>
      </c>
      <c r="C56" s="9">
        <v>2</v>
      </c>
    </row>
    <row r="57" spans="1:15" x14ac:dyDescent="0.25">
      <c r="A57" s="9" t="s">
        <v>2</v>
      </c>
      <c r="B57" s="9" t="str">
        <f t="shared" si="2"/>
        <v>Miscellaneous Manufacturing</v>
      </c>
      <c r="C57" s="9">
        <v>1</v>
      </c>
    </row>
    <row r="59" spans="1:15" x14ac:dyDescent="0.25">
      <c r="A59" s="180" t="s">
        <v>92</v>
      </c>
      <c r="B59" s="180"/>
      <c r="C59" s="9"/>
    </row>
    <row r="60" spans="1:15" x14ac:dyDescent="0.25">
      <c r="A60" s="9" t="s">
        <v>17</v>
      </c>
      <c r="B60" s="9" t="s">
        <v>41</v>
      </c>
      <c r="C60" s="9" t="s">
        <v>26</v>
      </c>
      <c r="D60" t="s">
        <v>27</v>
      </c>
      <c r="E60" t="s">
        <v>5</v>
      </c>
      <c r="F60" t="s">
        <v>14</v>
      </c>
      <c r="G60" t="s">
        <v>32</v>
      </c>
      <c r="H60" t="s">
        <v>31</v>
      </c>
      <c r="I60" t="s">
        <v>29</v>
      </c>
      <c r="J60" t="s">
        <v>39</v>
      </c>
      <c r="K60" t="s">
        <v>38</v>
      </c>
      <c r="L60" t="s">
        <v>36</v>
      </c>
      <c r="M60" t="s">
        <v>33</v>
      </c>
      <c r="N60" t="s">
        <v>37</v>
      </c>
      <c r="O60" t="s">
        <v>11</v>
      </c>
    </row>
    <row r="61" spans="1:15" x14ac:dyDescent="0.25">
      <c r="A61" s="9"/>
      <c r="B61" s="9"/>
      <c r="C61" s="9"/>
    </row>
    <row r="62" spans="1:15" x14ac:dyDescent="0.25">
      <c r="A62" s="9" t="s">
        <v>17</v>
      </c>
      <c r="B62" s="9" t="str">
        <f>TRIM(A62)</f>
        <v>Apparel, Leather &amp; Allied Products</v>
      </c>
      <c r="C62" s="9">
        <v>5</v>
      </c>
    </row>
    <row r="63" spans="1:15" x14ac:dyDescent="0.25">
      <c r="A63" s="9" t="s">
        <v>41</v>
      </c>
      <c r="B63" s="9" t="str">
        <f t="shared" ref="B63:B76" si="3">TRIM(A63)</f>
        <v>Printing &amp; Related Support Activities</v>
      </c>
      <c r="C63" s="9">
        <v>4</v>
      </c>
    </row>
    <row r="64" spans="1:15" x14ac:dyDescent="0.25">
      <c r="A64" s="9" t="s">
        <v>26</v>
      </c>
      <c r="B64" s="9" t="str">
        <f t="shared" si="3"/>
        <v>Furniture &amp; Related Products</v>
      </c>
      <c r="C64" s="9">
        <v>3</v>
      </c>
    </row>
    <row r="65" spans="1:14" x14ac:dyDescent="0.25">
      <c r="A65" s="9" t="s">
        <v>27</v>
      </c>
      <c r="B65" s="9" t="str">
        <f t="shared" si="3"/>
        <v>Plastics &amp; Rubber Products</v>
      </c>
      <c r="C65" s="9">
        <v>2</v>
      </c>
    </row>
    <row r="66" spans="1:14" x14ac:dyDescent="0.25">
      <c r="A66" s="9" t="s">
        <v>5</v>
      </c>
      <c r="B66" s="9" t="str">
        <f t="shared" si="3"/>
        <v>Computer &amp; Electronic Products</v>
      </c>
      <c r="C66" s="9">
        <v>1</v>
      </c>
    </row>
    <row r="67" spans="1:14" x14ac:dyDescent="0.25">
      <c r="A67" s="9" t="s">
        <v>14</v>
      </c>
      <c r="B67" s="9" t="str">
        <f t="shared" si="3"/>
        <v>Transportation Equipment</v>
      </c>
      <c r="C67" s="9">
        <v>-10</v>
      </c>
    </row>
    <row r="68" spans="1:14" x14ac:dyDescent="0.25">
      <c r="A68" s="9" t="s">
        <v>32</v>
      </c>
      <c r="B68" s="9" t="str">
        <f t="shared" si="3"/>
        <v>Paper Products</v>
      </c>
      <c r="C68" s="9">
        <v>-9</v>
      </c>
    </row>
    <row r="69" spans="1:14" x14ac:dyDescent="0.25">
      <c r="A69" s="9" t="s">
        <v>31</v>
      </c>
      <c r="B69" s="9" t="str">
        <f t="shared" si="3"/>
        <v>Electrical Equipment, Appliances &amp; Components</v>
      </c>
      <c r="C69" s="9">
        <v>-8</v>
      </c>
    </row>
    <row r="70" spans="1:14" x14ac:dyDescent="0.25">
      <c r="A70" s="9" t="s">
        <v>29</v>
      </c>
      <c r="B70" s="9" t="str">
        <f t="shared" si="3"/>
        <v>Primary Metals</v>
      </c>
      <c r="C70" s="9">
        <v>-7</v>
      </c>
    </row>
    <row r="71" spans="1:14" x14ac:dyDescent="0.25">
      <c r="A71" s="9" t="s">
        <v>39</v>
      </c>
      <c r="B71" s="9" t="str">
        <f t="shared" si="3"/>
        <v>Textile Mills</v>
      </c>
      <c r="C71" s="9">
        <v>-6</v>
      </c>
    </row>
    <row r="72" spans="1:14" x14ac:dyDescent="0.25">
      <c r="A72" s="9" t="s">
        <v>38</v>
      </c>
      <c r="B72" s="9" t="str">
        <f t="shared" si="3"/>
        <v>Petroleum &amp; Coal Products</v>
      </c>
      <c r="C72" s="9">
        <v>-5</v>
      </c>
    </row>
    <row r="73" spans="1:14" x14ac:dyDescent="0.25">
      <c r="A73" s="9" t="s">
        <v>36</v>
      </c>
      <c r="B73" s="9" t="str">
        <f t="shared" si="3"/>
        <v>Chemical Products</v>
      </c>
      <c r="C73" s="9">
        <v>-4</v>
      </c>
    </row>
    <row r="74" spans="1:14" x14ac:dyDescent="0.25">
      <c r="A74" s="9" t="s">
        <v>33</v>
      </c>
      <c r="B74" s="9" t="str">
        <f t="shared" si="3"/>
        <v>Miscellaneous Manufacturing</v>
      </c>
      <c r="C74" s="9">
        <v>-3</v>
      </c>
    </row>
    <row r="75" spans="1:14" x14ac:dyDescent="0.25">
      <c r="A75" s="9" t="s">
        <v>37</v>
      </c>
      <c r="B75" s="9" t="str">
        <f t="shared" si="3"/>
        <v>Fabricated Metal Products</v>
      </c>
      <c r="C75" s="9">
        <v>-2</v>
      </c>
    </row>
    <row r="76" spans="1:14" x14ac:dyDescent="0.25">
      <c r="A76" s="9" t="s">
        <v>11</v>
      </c>
      <c r="B76" s="9" t="str">
        <f t="shared" si="3"/>
        <v>Machinery</v>
      </c>
      <c r="C76" s="9">
        <v>-1</v>
      </c>
    </row>
    <row r="78" spans="1:14" x14ac:dyDescent="0.25">
      <c r="A78" s="180" t="s">
        <v>94</v>
      </c>
      <c r="B78" s="180"/>
      <c r="C78" s="9"/>
    </row>
    <row r="79" spans="1:14" x14ac:dyDescent="0.25">
      <c r="A79" s="9" t="s">
        <v>1</v>
      </c>
      <c r="B79" s="9" t="s">
        <v>38</v>
      </c>
      <c r="C79" s="9" t="s">
        <v>40</v>
      </c>
      <c r="D79" t="s">
        <v>45</v>
      </c>
      <c r="E79" t="s">
        <v>33</v>
      </c>
      <c r="F79" t="s">
        <v>26</v>
      </c>
      <c r="G79" t="s">
        <v>32</v>
      </c>
      <c r="H79" t="s">
        <v>34</v>
      </c>
      <c r="I79" t="s">
        <v>30</v>
      </c>
      <c r="J79" t="s">
        <v>28</v>
      </c>
      <c r="K79" t="s">
        <v>36</v>
      </c>
      <c r="L79" t="s">
        <v>12</v>
      </c>
      <c r="M79" t="s">
        <v>16</v>
      </c>
      <c r="N79" t="s">
        <v>13</v>
      </c>
    </row>
    <row r="80" spans="1:14" x14ac:dyDescent="0.25">
      <c r="A80" s="9"/>
      <c r="B80" s="9"/>
      <c r="C80" s="9"/>
    </row>
    <row r="81" spans="1:3" x14ac:dyDescent="0.25">
      <c r="A81" s="9" t="s">
        <v>1</v>
      </c>
      <c r="B81" s="9" t="str">
        <f>TRIM(A81)</f>
        <v>Textile Mills</v>
      </c>
      <c r="C81" s="9">
        <v>-12</v>
      </c>
    </row>
    <row r="82" spans="1:3" x14ac:dyDescent="0.25">
      <c r="A82" s="9" t="s">
        <v>38</v>
      </c>
      <c r="B82" s="9" t="str">
        <f t="shared" ref="B82:B94" si="4">TRIM(A82)</f>
        <v>Petroleum &amp; Coal Products</v>
      </c>
      <c r="C82" s="9">
        <v>-11</v>
      </c>
    </row>
    <row r="83" spans="1:3" x14ac:dyDescent="0.25">
      <c r="A83" s="9" t="s">
        <v>40</v>
      </c>
      <c r="B83" s="9" t="str">
        <f t="shared" si="4"/>
        <v>Nonmetallic Mineral Products</v>
      </c>
      <c r="C83" s="9">
        <v>-10</v>
      </c>
    </row>
    <row r="84" spans="1:3" x14ac:dyDescent="0.25">
      <c r="A84" s="9" t="s">
        <v>45</v>
      </c>
      <c r="B84" s="9" t="str">
        <f t="shared" si="4"/>
        <v>Wood Products</v>
      </c>
      <c r="C84" s="9">
        <v>-9</v>
      </c>
    </row>
    <row r="85" spans="1:3" x14ac:dyDescent="0.25">
      <c r="A85" s="9" t="s">
        <v>33</v>
      </c>
      <c r="B85" s="9" t="str">
        <f t="shared" si="4"/>
        <v>Miscellaneous Manufacturing</v>
      </c>
      <c r="C85" s="9">
        <v>-8</v>
      </c>
    </row>
    <row r="86" spans="1:3" x14ac:dyDescent="0.25">
      <c r="A86" s="9" t="s">
        <v>26</v>
      </c>
      <c r="B86" s="9" t="str">
        <f t="shared" si="4"/>
        <v>Furniture &amp; Related Products</v>
      </c>
      <c r="C86" s="9">
        <v>-7</v>
      </c>
    </row>
    <row r="87" spans="1:3" x14ac:dyDescent="0.25">
      <c r="A87" s="9" t="s">
        <v>32</v>
      </c>
      <c r="B87" s="9" t="str">
        <f t="shared" si="4"/>
        <v>Paper Products</v>
      </c>
      <c r="C87" s="9">
        <v>-6</v>
      </c>
    </row>
    <row r="88" spans="1:3" x14ac:dyDescent="0.25">
      <c r="A88" s="9" t="s">
        <v>34</v>
      </c>
      <c r="B88" s="9" t="str">
        <f t="shared" si="4"/>
        <v>Computer &amp; Electronic Products</v>
      </c>
      <c r="C88" s="9">
        <v>-5</v>
      </c>
    </row>
    <row r="89" spans="1:3" x14ac:dyDescent="0.25">
      <c r="A89" s="9" t="s">
        <v>30</v>
      </c>
      <c r="B89" s="9" t="str">
        <f t="shared" si="4"/>
        <v>Food, Beverage &amp; Tobacco Products</v>
      </c>
      <c r="C89" s="9">
        <v>-4</v>
      </c>
    </row>
    <row r="90" spans="1:3" x14ac:dyDescent="0.25">
      <c r="A90" s="9" t="s">
        <v>28</v>
      </c>
      <c r="B90" s="9" t="str">
        <f t="shared" si="4"/>
        <v>Machinery</v>
      </c>
      <c r="C90" s="9">
        <v>-3</v>
      </c>
    </row>
    <row r="91" spans="1:3" x14ac:dyDescent="0.25">
      <c r="A91" s="9" t="s">
        <v>36</v>
      </c>
      <c r="B91" s="9" t="str">
        <f t="shared" si="4"/>
        <v>Chemical Products</v>
      </c>
      <c r="C91" s="9">
        <v>-2</v>
      </c>
    </row>
    <row r="92" spans="1:3" x14ac:dyDescent="0.25">
      <c r="A92" s="9" t="s">
        <v>12</v>
      </c>
      <c r="B92" s="9" t="str">
        <f t="shared" si="4"/>
        <v>Fabricated Metal Products</v>
      </c>
      <c r="C92" s="9">
        <v>-1</v>
      </c>
    </row>
    <row r="93" spans="1:3" x14ac:dyDescent="0.25">
      <c r="A93" s="9" t="s">
        <v>16</v>
      </c>
      <c r="B93" s="9" t="str">
        <f t="shared" si="4"/>
        <v>Primary Metals</v>
      </c>
      <c r="C93" s="9">
        <v>2</v>
      </c>
    </row>
    <row r="94" spans="1:3" x14ac:dyDescent="0.25">
      <c r="A94" s="9" t="s">
        <v>13</v>
      </c>
      <c r="B94" s="9" t="str">
        <f t="shared" si="4"/>
        <v>Electrical Equipment, Appliances &amp; Components</v>
      </c>
      <c r="C94" s="9">
        <v>1</v>
      </c>
    </row>
    <row r="96" spans="1:3" x14ac:dyDescent="0.25">
      <c r="A96" s="180" t="s">
        <v>95</v>
      </c>
      <c r="B96" s="180"/>
      <c r="C96" s="9"/>
    </row>
    <row r="97" spans="1:12" x14ac:dyDescent="0.25">
      <c r="A97" s="9" t="s">
        <v>3</v>
      </c>
      <c r="B97" s="9" t="s">
        <v>32</v>
      </c>
      <c r="C97" s="9" t="s">
        <v>2</v>
      </c>
      <c r="D97" t="s">
        <v>16</v>
      </c>
      <c r="E97" t="s">
        <v>40</v>
      </c>
      <c r="F97" t="s">
        <v>37</v>
      </c>
      <c r="G97" t="s">
        <v>28</v>
      </c>
      <c r="H97" t="s">
        <v>27</v>
      </c>
      <c r="I97" t="s">
        <v>31</v>
      </c>
      <c r="J97" t="s">
        <v>36</v>
      </c>
      <c r="K97" t="s">
        <v>34</v>
      </c>
      <c r="L97" t="s">
        <v>14</v>
      </c>
    </row>
    <row r="98" spans="1:12" x14ac:dyDescent="0.25">
      <c r="A98" s="9"/>
      <c r="B98" s="9"/>
      <c r="C98" s="9"/>
    </row>
    <row r="99" spans="1:12" x14ac:dyDescent="0.25">
      <c r="A99" s="9" t="s">
        <v>3</v>
      </c>
      <c r="B99" s="9" t="str">
        <f>TRIM(A99)</f>
        <v>Food, Beverage &amp; Tobacco Products</v>
      </c>
      <c r="C99" s="9">
        <v>3</v>
      </c>
    </row>
    <row r="100" spans="1:12" x14ac:dyDescent="0.25">
      <c r="A100" s="9" t="s">
        <v>32</v>
      </c>
      <c r="B100" s="9" t="str">
        <f t="shared" ref="B100:B110" si="5">TRIM(A100)</f>
        <v>Paper Products</v>
      </c>
      <c r="C100" s="9">
        <v>2</v>
      </c>
    </row>
    <row r="101" spans="1:12" x14ac:dyDescent="0.25">
      <c r="A101" s="9" t="s">
        <v>2</v>
      </c>
      <c r="B101" s="9" t="str">
        <f t="shared" si="5"/>
        <v>Miscellaneous Manufacturing</v>
      </c>
      <c r="C101" s="9">
        <v>1</v>
      </c>
    </row>
    <row r="102" spans="1:12" x14ac:dyDescent="0.25">
      <c r="A102" s="9" t="s">
        <v>16</v>
      </c>
      <c r="B102" s="9" t="str">
        <f t="shared" si="5"/>
        <v>Primary Metals</v>
      </c>
      <c r="C102" s="9">
        <v>-9</v>
      </c>
    </row>
    <row r="103" spans="1:12" x14ac:dyDescent="0.25">
      <c r="A103" s="9" t="s">
        <v>40</v>
      </c>
      <c r="B103" s="9" t="str">
        <f t="shared" si="5"/>
        <v>Nonmetallic Mineral Products</v>
      </c>
      <c r="C103" s="9">
        <v>-8</v>
      </c>
    </row>
    <row r="104" spans="1:12" x14ac:dyDescent="0.25">
      <c r="A104" s="9" t="s">
        <v>37</v>
      </c>
      <c r="B104" s="9" t="str">
        <f t="shared" si="5"/>
        <v>Fabricated Metal Products</v>
      </c>
      <c r="C104" s="9">
        <v>-7</v>
      </c>
    </row>
    <row r="105" spans="1:12" x14ac:dyDescent="0.25">
      <c r="A105" s="9" t="s">
        <v>28</v>
      </c>
      <c r="B105" s="9" t="str">
        <f t="shared" si="5"/>
        <v>Machinery</v>
      </c>
      <c r="C105" s="9">
        <v>-6</v>
      </c>
    </row>
    <row r="106" spans="1:12" x14ac:dyDescent="0.25">
      <c r="A106" s="9" t="s">
        <v>27</v>
      </c>
      <c r="B106" s="9" t="str">
        <f t="shared" si="5"/>
        <v>Plastics &amp; Rubber Products</v>
      </c>
      <c r="C106" s="9">
        <v>-5</v>
      </c>
    </row>
    <row r="107" spans="1:12" x14ac:dyDescent="0.25">
      <c r="A107" s="9" t="s">
        <v>31</v>
      </c>
      <c r="B107" s="9" t="str">
        <f t="shared" si="5"/>
        <v>Electrical Equipment, Appliances &amp; Components</v>
      </c>
      <c r="C107" s="9">
        <v>-4</v>
      </c>
    </row>
    <row r="108" spans="1:12" x14ac:dyDescent="0.25">
      <c r="A108" s="9" t="s">
        <v>36</v>
      </c>
      <c r="B108" s="9" t="str">
        <f t="shared" si="5"/>
        <v>Chemical Products</v>
      </c>
      <c r="C108" s="9">
        <v>-3</v>
      </c>
    </row>
    <row r="109" spans="1:12" x14ac:dyDescent="0.25">
      <c r="A109" s="9" t="s">
        <v>34</v>
      </c>
      <c r="B109" s="9" t="str">
        <f t="shared" si="5"/>
        <v>Computer &amp; Electronic Products</v>
      </c>
      <c r="C109" s="9">
        <v>-2</v>
      </c>
    </row>
    <row r="110" spans="1:12" x14ac:dyDescent="0.25">
      <c r="A110" s="9" t="s">
        <v>14</v>
      </c>
      <c r="B110" s="9" t="str">
        <f t="shared" si="5"/>
        <v>Transportation Equipment</v>
      </c>
      <c r="C110" s="9">
        <v>-1</v>
      </c>
    </row>
  </sheetData>
  <mergeCells count="6">
    <mergeCell ref="A96:B96"/>
    <mergeCell ref="A2:B2"/>
    <mergeCell ref="A20:B20"/>
    <mergeCell ref="A39:B39"/>
    <mergeCell ref="A59:B59"/>
    <mergeCell ref="A78:B78"/>
  </mergeCells>
  <pageMargins left="0.7" right="0.7" top="0.75" bottom="0.75" header="0.3" footer="0.3"/>
  <pageSetup paperSize="9"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R112"/>
  <sheetViews>
    <sheetView topLeftCell="A88" workbookViewId="0">
      <selection activeCell="D103" sqref="D103"/>
    </sheetView>
  </sheetViews>
  <sheetFormatPr defaultRowHeight="15" x14ac:dyDescent="0.25"/>
  <cols>
    <col min="1" max="1" width="45" bestFit="1" customWidth="1"/>
    <col min="2" max="2" width="44.5703125" bestFit="1" customWidth="1"/>
    <col min="3" max="3" width="33.42578125" bestFit="1" customWidth="1"/>
    <col min="4" max="4" width="12.28515625" bestFit="1" customWidth="1"/>
    <col min="5" max="5" width="18" bestFit="1" customWidth="1"/>
    <col min="6" max="6" width="30.140625" bestFit="1" customWidth="1"/>
    <col min="7" max="7" width="14.85546875" bestFit="1" customWidth="1"/>
    <col min="8" max="8" width="24.85546875" bestFit="1" customWidth="1"/>
    <col min="9" max="9" width="10.7109375" bestFit="1" customWidth="1"/>
    <col min="10" max="10" width="32.5703125" bestFit="1" customWidth="1"/>
    <col min="11" max="11" width="28.28515625" bestFit="1" customWidth="1"/>
    <col min="12" max="12" width="28" bestFit="1" customWidth="1"/>
    <col min="13" max="13" width="45" bestFit="1" customWidth="1"/>
    <col min="14" max="14" width="14.85546875" bestFit="1" customWidth="1"/>
    <col min="15" max="15" width="115.140625" bestFit="1" customWidth="1"/>
    <col min="16" max="16" width="34.140625" bestFit="1" customWidth="1"/>
    <col min="17" max="17" width="25.7109375" bestFit="1" customWidth="1"/>
    <col min="18" max="18" width="32" bestFit="1" customWidth="1"/>
  </cols>
  <sheetData>
    <row r="1" spans="1:18" x14ac:dyDescent="0.25">
      <c r="A1" s="9" t="s">
        <v>18</v>
      </c>
      <c r="B1" s="9" t="s">
        <v>27</v>
      </c>
      <c r="C1" s="9" t="s">
        <v>30</v>
      </c>
      <c r="D1" t="s">
        <v>39</v>
      </c>
      <c r="E1" t="s">
        <v>36</v>
      </c>
      <c r="F1" t="s">
        <v>34</v>
      </c>
      <c r="G1" t="s">
        <v>29</v>
      </c>
      <c r="H1" t="s">
        <v>37</v>
      </c>
      <c r="I1" t="s">
        <v>28</v>
      </c>
      <c r="J1" t="s">
        <v>49</v>
      </c>
      <c r="K1" t="s">
        <v>40</v>
      </c>
      <c r="L1" t="s">
        <v>33</v>
      </c>
      <c r="M1" t="s">
        <v>31</v>
      </c>
      <c r="N1" t="s">
        <v>32</v>
      </c>
      <c r="O1" t="s">
        <v>14</v>
      </c>
      <c r="P1" t="s">
        <v>8</v>
      </c>
      <c r="Q1" t="s">
        <v>38</v>
      </c>
      <c r="R1" t="s">
        <v>6</v>
      </c>
    </row>
    <row r="2" spans="1:18" x14ac:dyDescent="0.25">
      <c r="A2" s="180" t="s">
        <v>89</v>
      </c>
      <c r="B2" s="180"/>
      <c r="C2" s="9"/>
    </row>
    <row r="3" spans="1:18" x14ac:dyDescent="0.25">
      <c r="A3" s="9" t="s">
        <v>18</v>
      </c>
      <c r="B3" s="9" t="str">
        <f>TRIM(A3)</f>
        <v>Wood Products</v>
      </c>
      <c r="C3" s="9">
        <v>15</v>
      </c>
    </row>
    <row r="4" spans="1:18" x14ac:dyDescent="0.25">
      <c r="A4" s="9" t="s">
        <v>27</v>
      </c>
      <c r="B4" s="9" t="str">
        <f t="shared" ref="B4:B20" si="0">TRIM(A4)</f>
        <v>Plastics &amp; Rubber Products</v>
      </c>
      <c r="C4" s="9">
        <v>14</v>
      </c>
    </row>
    <row r="5" spans="1:18" x14ac:dyDescent="0.25">
      <c r="A5" s="9" t="s">
        <v>30</v>
      </c>
      <c r="B5" s="9" t="str">
        <f t="shared" si="0"/>
        <v>Food, Beverage &amp; Tobacco Products</v>
      </c>
      <c r="C5" s="9">
        <v>13</v>
      </c>
    </row>
    <row r="6" spans="1:18" x14ac:dyDescent="0.25">
      <c r="A6" s="9" t="s">
        <v>39</v>
      </c>
      <c r="B6" s="9" t="str">
        <f t="shared" si="0"/>
        <v>Textile Mills</v>
      </c>
      <c r="C6" s="9">
        <v>12</v>
      </c>
    </row>
    <row r="7" spans="1:18" x14ac:dyDescent="0.25">
      <c r="A7" s="9" t="s">
        <v>36</v>
      </c>
      <c r="B7" s="9" t="str">
        <f t="shared" si="0"/>
        <v>Chemical Products</v>
      </c>
      <c r="C7" s="9">
        <v>11</v>
      </c>
    </row>
    <row r="8" spans="1:18" x14ac:dyDescent="0.25">
      <c r="A8" s="9" t="s">
        <v>34</v>
      </c>
      <c r="B8" s="9" t="str">
        <f t="shared" si="0"/>
        <v>Computer &amp; Electronic Products</v>
      </c>
      <c r="C8" s="9">
        <v>10</v>
      </c>
    </row>
    <row r="9" spans="1:18" x14ac:dyDescent="0.25">
      <c r="A9" s="9" t="s">
        <v>29</v>
      </c>
      <c r="B9" s="9" t="str">
        <f t="shared" si="0"/>
        <v>Primary Metals</v>
      </c>
      <c r="C9" s="9">
        <v>9</v>
      </c>
    </row>
    <row r="10" spans="1:18" x14ac:dyDescent="0.25">
      <c r="A10" s="9" t="s">
        <v>37</v>
      </c>
      <c r="B10" s="9" t="str">
        <f t="shared" si="0"/>
        <v>Fabricated Metal Products</v>
      </c>
      <c r="C10" s="9">
        <v>8</v>
      </c>
    </row>
    <row r="11" spans="1:18" x14ac:dyDescent="0.25">
      <c r="A11" s="9" t="s">
        <v>28</v>
      </c>
      <c r="B11" s="9" t="str">
        <f t="shared" si="0"/>
        <v>Machinery</v>
      </c>
      <c r="C11" s="9">
        <v>7</v>
      </c>
    </row>
    <row r="12" spans="1:18" x14ac:dyDescent="0.25">
      <c r="A12" s="9" t="s">
        <v>49</v>
      </c>
      <c r="B12" s="9" t="str">
        <f t="shared" si="0"/>
        <v>Apparel, Leather &amp; Allied Products</v>
      </c>
      <c r="C12" s="9">
        <v>6</v>
      </c>
    </row>
    <row r="13" spans="1:18" x14ac:dyDescent="0.25">
      <c r="A13" s="9" t="s">
        <v>40</v>
      </c>
      <c r="B13" s="9" t="str">
        <f t="shared" si="0"/>
        <v>Nonmetallic Mineral Products</v>
      </c>
      <c r="C13" s="9">
        <v>5</v>
      </c>
    </row>
    <row r="14" spans="1:18" x14ac:dyDescent="0.25">
      <c r="A14" s="9" t="s">
        <v>33</v>
      </c>
      <c r="B14" s="9" t="str">
        <f t="shared" si="0"/>
        <v>Miscellaneous Manufacturing</v>
      </c>
      <c r="C14" s="9">
        <v>4</v>
      </c>
    </row>
    <row r="15" spans="1:18" x14ac:dyDescent="0.25">
      <c r="A15" s="9" t="s">
        <v>31</v>
      </c>
      <c r="B15" s="9" t="str">
        <f t="shared" si="0"/>
        <v>Electrical Equipment, Appliances &amp; Components</v>
      </c>
      <c r="C15" s="9">
        <v>3</v>
      </c>
    </row>
    <row r="16" spans="1:18" x14ac:dyDescent="0.25">
      <c r="A16" s="9" t="s">
        <v>32</v>
      </c>
      <c r="B16" s="9" t="str">
        <f t="shared" si="0"/>
        <v>Paper Products</v>
      </c>
      <c r="C16" s="9">
        <v>2</v>
      </c>
    </row>
    <row r="17" spans="1:16" x14ac:dyDescent="0.25">
      <c r="A17" s="9" t="s">
        <v>14</v>
      </c>
      <c r="B17" s="9" t="str">
        <f t="shared" si="0"/>
        <v>Transportation Equipment</v>
      </c>
      <c r="C17" s="9">
        <v>1</v>
      </c>
    </row>
    <row r="18" spans="1:16" x14ac:dyDescent="0.25">
      <c r="A18" s="9" t="s">
        <v>8</v>
      </c>
      <c r="B18" s="9" t="str">
        <f t="shared" si="0"/>
        <v>Printing &amp; Related Support Activities</v>
      </c>
      <c r="C18" s="9">
        <v>-3</v>
      </c>
    </row>
    <row r="19" spans="1:16" x14ac:dyDescent="0.25">
      <c r="A19" s="9" t="s">
        <v>38</v>
      </c>
      <c r="B19" s="9" t="str">
        <f t="shared" si="0"/>
        <v>Petroleum &amp; Coal Products</v>
      </c>
      <c r="C19" s="9">
        <v>-2</v>
      </c>
    </row>
    <row r="20" spans="1:16" x14ac:dyDescent="0.25">
      <c r="A20" s="9" t="s">
        <v>6</v>
      </c>
      <c r="B20" s="9" t="str">
        <f t="shared" si="0"/>
        <v>Furniture &amp; Related Products</v>
      </c>
      <c r="C20" s="9">
        <v>-1</v>
      </c>
    </row>
    <row r="22" spans="1:16" x14ac:dyDescent="0.25">
      <c r="A22" s="180" t="s">
        <v>52</v>
      </c>
      <c r="B22" s="180"/>
      <c r="C22" s="9"/>
    </row>
    <row r="23" spans="1:16" x14ac:dyDescent="0.25">
      <c r="A23" s="9" t="s">
        <v>16</v>
      </c>
      <c r="B23" s="9" t="s">
        <v>27</v>
      </c>
      <c r="C23" s="9" t="s">
        <v>45</v>
      </c>
      <c r="D23" t="s">
        <v>34</v>
      </c>
      <c r="E23" t="s">
        <v>36</v>
      </c>
      <c r="F23" t="s">
        <v>40</v>
      </c>
      <c r="G23" t="s">
        <v>28</v>
      </c>
      <c r="H23" t="s">
        <v>32</v>
      </c>
      <c r="I23" t="s">
        <v>30</v>
      </c>
      <c r="J23" t="s">
        <v>38</v>
      </c>
      <c r="K23" t="s">
        <v>37</v>
      </c>
      <c r="L23" t="s">
        <v>26</v>
      </c>
      <c r="M23" t="s">
        <v>33</v>
      </c>
      <c r="N23" t="s">
        <v>35</v>
      </c>
      <c r="O23" t="s">
        <v>13</v>
      </c>
      <c r="P23" t="s">
        <v>8</v>
      </c>
    </row>
    <row r="24" spans="1:16" x14ac:dyDescent="0.25">
      <c r="A24" s="9"/>
      <c r="B24" s="9"/>
      <c r="C24" s="9"/>
    </row>
    <row r="25" spans="1:16" x14ac:dyDescent="0.25">
      <c r="A25" s="9" t="s">
        <v>16</v>
      </c>
      <c r="B25" s="9" t="str">
        <f>TRIM(A25)</f>
        <v>Primary Metals</v>
      </c>
      <c r="C25" s="9">
        <v>15</v>
      </c>
    </row>
    <row r="26" spans="1:16" x14ac:dyDescent="0.25">
      <c r="A26" s="9" t="s">
        <v>27</v>
      </c>
      <c r="B26" s="9" t="str">
        <f t="shared" ref="B26:B40" si="1">TRIM(A26)</f>
        <v>Plastics &amp; Rubber Products</v>
      </c>
      <c r="C26" s="9">
        <v>14</v>
      </c>
    </row>
    <row r="27" spans="1:16" x14ac:dyDescent="0.25">
      <c r="A27" s="9" t="s">
        <v>45</v>
      </c>
      <c r="B27" s="9" t="str">
        <f t="shared" si="1"/>
        <v>Wood Products</v>
      </c>
      <c r="C27" s="9">
        <v>13</v>
      </c>
    </row>
    <row r="28" spans="1:16" x14ac:dyDescent="0.25">
      <c r="A28" s="9" t="s">
        <v>34</v>
      </c>
      <c r="B28" s="9" t="str">
        <f t="shared" si="1"/>
        <v>Computer &amp; Electronic Products</v>
      </c>
      <c r="C28" s="9">
        <v>12</v>
      </c>
    </row>
    <row r="29" spans="1:16" x14ac:dyDescent="0.25">
      <c r="A29" s="9" t="s">
        <v>36</v>
      </c>
      <c r="B29" s="9" t="str">
        <f t="shared" si="1"/>
        <v>Chemical Products</v>
      </c>
      <c r="C29" s="9">
        <v>11</v>
      </c>
    </row>
    <row r="30" spans="1:16" x14ac:dyDescent="0.25">
      <c r="A30" s="9" t="s">
        <v>40</v>
      </c>
      <c r="B30" s="9" t="str">
        <f t="shared" si="1"/>
        <v>Nonmetallic Mineral Products</v>
      </c>
      <c r="C30" s="9">
        <v>10</v>
      </c>
    </row>
    <row r="31" spans="1:16" x14ac:dyDescent="0.25">
      <c r="A31" s="9" t="s">
        <v>28</v>
      </c>
      <c r="B31" s="9" t="str">
        <f t="shared" si="1"/>
        <v>Machinery</v>
      </c>
      <c r="C31" s="9">
        <v>9</v>
      </c>
    </row>
    <row r="32" spans="1:16" x14ac:dyDescent="0.25">
      <c r="A32" s="9" t="s">
        <v>32</v>
      </c>
      <c r="B32" s="9" t="str">
        <f t="shared" si="1"/>
        <v>Paper Products</v>
      </c>
      <c r="C32" s="9">
        <v>8</v>
      </c>
    </row>
    <row r="33" spans="1:16" x14ac:dyDescent="0.25">
      <c r="A33" s="9" t="s">
        <v>30</v>
      </c>
      <c r="B33" s="9" t="str">
        <f t="shared" si="1"/>
        <v>Food, Beverage &amp; Tobacco Products</v>
      </c>
      <c r="C33" s="9">
        <v>7</v>
      </c>
    </row>
    <row r="34" spans="1:16" x14ac:dyDescent="0.25">
      <c r="A34" s="9" t="s">
        <v>38</v>
      </c>
      <c r="B34" s="9" t="str">
        <f t="shared" si="1"/>
        <v>Petroleum &amp; Coal Products</v>
      </c>
      <c r="C34" s="9">
        <v>6</v>
      </c>
    </row>
    <row r="35" spans="1:16" x14ac:dyDescent="0.25">
      <c r="A35" s="9" t="s">
        <v>37</v>
      </c>
      <c r="B35" s="9" t="str">
        <f t="shared" si="1"/>
        <v>Fabricated Metal Products</v>
      </c>
      <c r="C35" s="9">
        <v>5</v>
      </c>
    </row>
    <row r="36" spans="1:16" x14ac:dyDescent="0.25">
      <c r="A36" s="9" t="s">
        <v>26</v>
      </c>
      <c r="B36" s="9" t="str">
        <f t="shared" si="1"/>
        <v>Furniture &amp; Related Products</v>
      </c>
      <c r="C36" s="9">
        <v>4</v>
      </c>
    </row>
    <row r="37" spans="1:16" x14ac:dyDescent="0.25">
      <c r="A37" s="9" t="s">
        <v>33</v>
      </c>
      <c r="B37" s="9" t="str">
        <f t="shared" si="1"/>
        <v>Miscellaneous Manufacturing</v>
      </c>
      <c r="C37" s="9">
        <v>3</v>
      </c>
    </row>
    <row r="38" spans="1:16" x14ac:dyDescent="0.25">
      <c r="A38" s="9" t="s">
        <v>35</v>
      </c>
      <c r="B38" s="9" t="str">
        <f t="shared" si="1"/>
        <v>Transportation Equipment</v>
      </c>
      <c r="C38" s="9">
        <v>2</v>
      </c>
    </row>
    <row r="39" spans="1:16" x14ac:dyDescent="0.25">
      <c r="A39" s="9" t="s">
        <v>13</v>
      </c>
      <c r="B39" s="9" t="str">
        <f t="shared" si="1"/>
        <v>Electrical Equipment, Appliances &amp; Components</v>
      </c>
      <c r="C39" s="9">
        <v>1</v>
      </c>
    </row>
    <row r="40" spans="1:16" x14ac:dyDescent="0.25">
      <c r="A40" s="9" t="s">
        <v>8</v>
      </c>
      <c r="B40" s="9" t="str">
        <f t="shared" si="1"/>
        <v>Printing &amp; Related Support Activities</v>
      </c>
      <c r="C40" s="9">
        <v>-1</v>
      </c>
    </row>
    <row r="42" spans="1:16" x14ac:dyDescent="0.25">
      <c r="A42" s="180" t="s">
        <v>91</v>
      </c>
      <c r="B42" s="180"/>
      <c r="C42" s="9"/>
    </row>
    <row r="43" spans="1:16" x14ac:dyDescent="0.25">
      <c r="A43" s="9" t="s">
        <v>18</v>
      </c>
      <c r="B43" s="9" t="s">
        <v>29</v>
      </c>
      <c r="C43" s="9" t="s">
        <v>36</v>
      </c>
      <c r="D43" t="s">
        <v>27</v>
      </c>
      <c r="E43" t="s">
        <v>40</v>
      </c>
      <c r="F43" t="s">
        <v>35</v>
      </c>
      <c r="G43" t="s">
        <v>39</v>
      </c>
      <c r="H43" t="s">
        <v>28</v>
      </c>
      <c r="I43" t="s">
        <v>30</v>
      </c>
      <c r="J43" t="s">
        <v>37</v>
      </c>
      <c r="K43" t="s">
        <v>38</v>
      </c>
      <c r="L43" t="s">
        <v>31</v>
      </c>
      <c r="M43" t="s">
        <v>33</v>
      </c>
      <c r="N43" t="s">
        <v>34</v>
      </c>
      <c r="O43" t="s">
        <v>7</v>
      </c>
      <c r="P43" t="s">
        <v>8</v>
      </c>
    </row>
    <row r="44" spans="1:16" x14ac:dyDescent="0.25">
      <c r="A44" s="9"/>
      <c r="B44" s="9"/>
      <c r="C44" s="9"/>
    </row>
    <row r="45" spans="1:16" x14ac:dyDescent="0.25">
      <c r="A45" s="9" t="s">
        <v>18</v>
      </c>
      <c r="B45" s="9" t="str">
        <f>TRIM(A45)</f>
        <v>Wood Products</v>
      </c>
      <c r="C45" s="9">
        <v>15</v>
      </c>
    </row>
    <row r="46" spans="1:16" x14ac:dyDescent="0.25">
      <c r="A46" s="9" t="s">
        <v>29</v>
      </c>
      <c r="B46" s="9" t="str">
        <f t="shared" ref="B46:B60" si="2">TRIM(A46)</f>
        <v>Primary Metals</v>
      </c>
      <c r="C46" s="9">
        <v>14</v>
      </c>
    </row>
    <row r="47" spans="1:16" x14ac:dyDescent="0.25">
      <c r="A47" s="9" t="s">
        <v>36</v>
      </c>
      <c r="B47" s="9" t="str">
        <f t="shared" si="2"/>
        <v>Chemical Products</v>
      </c>
      <c r="C47" s="9">
        <v>13</v>
      </c>
    </row>
    <row r="48" spans="1:16" x14ac:dyDescent="0.25">
      <c r="A48" s="9" t="s">
        <v>27</v>
      </c>
      <c r="B48" s="9" t="str">
        <f t="shared" si="2"/>
        <v>Plastics &amp; Rubber Products</v>
      </c>
      <c r="C48" s="9">
        <v>12</v>
      </c>
    </row>
    <row r="49" spans="1:15" x14ac:dyDescent="0.25">
      <c r="A49" s="9" t="s">
        <v>40</v>
      </c>
      <c r="B49" s="9" t="str">
        <f t="shared" si="2"/>
        <v>Nonmetallic Mineral Products</v>
      </c>
      <c r="C49" s="9">
        <v>11</v>
      </c>
    </row>
    <row r="50" spans="1:15" x14ac:dyDescent="0.25">
      <c r="A50" s="9" t="s">
        <v>35</v>
      </c>
      <c r="B50" s="9" t="str">
        <f t="shared" si="2"/>
        <v>Transportation Equipment</v>
      </c>
      <c r="C50" s="9">
        <v>10</v>
      </c>
    </row>
    <row r="51" spans="1:15" x14ac:dyDescent="0.25">
      <c r="A51" s="9" t="s">
        <v>39</v>
      </c>
      <c r="B51" s="9" t="str">
        <f t="shared" si="2"/>
        <v>Textile Mills</v>
      </c>
      <c r="C51" s="9">
        <v>9</v>
      </c>
    </row>
    <row r="52" spans="1:15" x14ac:dyDescent="0.25">
      <c r="A52" s="9" t="s">
        <v>28</v>
      </c>
      <c r="B52" s="9" t="str">
        <f t="shared" si="2"/>
        <v>Machinery</v>
      </c>
      <c r="C52" s="9">
        <v>8</v>
      </c>
    </row>
    <row r="53" spans="1:15" x14ac:dyDescent="0.25">
      <c r="A53" s="9" t="s">
        <v>30</v>
      </c>
      <c r="B53" s="9" t="str">
        <f t="shared" si="2"/>
        <v>Food, Beverage &amp; Tobacco Products</v>
      </c>
      <c r="C53" s="9">
        <v>7</v>
      </c>
    </row>
    <row r="54" spans="1:15" x14ac:dyDescent="0.25">
      <c r="A54" s="9" t="s">
        <v>37</v>
      </c>
      <c r="B54" s="9" t="str">
        <f t="shared" si="2"/>
        <v>Fabricated Metal Products</v>
      </c>
      <c r="C54" s="9">
        <v>6</v>
      </c>
    </row>
    <row r="55" spans="1:15" x14ac:dyDescent="0.25">
      <c r="A55" s="9" t="s">
        <v>38</v>
      </c>
      <c r="B55" s="9" t="str">
        <f t="shared" si="2"/>
        <v>Petroleum &amp; Coal Products</v>
      </c>
      <c r="C55" s="9">
        <v>5</v>
      </c>
    </row>
    <row r="56" spans="1:15" x14ac:dyDescent="0.25">
      <c r="A56" s="9" t="s">
        <v>31</v>
      </c>
      <c r="B56" s="9" t="str">
        <f t="shared" si="2"/>
        <v>Electrical Equipment, Appliances &amp; Components</v>
      </c>
      <c r="C56" s="9">
        <v>4</v>
      </c>
    </row>
    <row r="57" spans="1:15" x14ac:dyDescent="0.25">
      <c r="A57" s="9" t="s">
        <v>33</v>
      </c>
      <c r="B57" s="9" t="str">
        <f t="shared" si="2"/>
        <v>Miscellaneous Manufacturing</v>
      </c>
      <c r="C57" s="9">
        <v>3</v>
      </c>
    </row>
    <row r="58" spans="1:15" x14ac:dyDescent="0.25">
      <c r="A58" s="9" t="s">
        <v>34</v>
      </c>
      <c r="B58" s="9" t="str">
        <f t="shared" si="2"/>
        <v>Computer &amp; Electronic Products</v>
      </c>
      <c r="C58" s="9">
        <v>2</v>
      </c>
    </row>
    <row r="59" spans="1:15" x14ac:dyDescent="0.25">
      <c r="A59" s="9" t="s">
        <v>7</v>
      </c>
      <c r="B59" s="9" t="str">
        <f t="shared" si="2"/>
        <v>Paper Products</v>
      </c>
      <c r="C59" s="9">
        <v>1</v>
      </c>
    </row>
    <row r="60" spans="1:15" x14ac:dyDescent="0.25">
      <c r="A60" s="9" t="s">
        <v>8</v>
      </c>
      <c r="B60" s="9" t="str">
        <f t="shared" si="2"/>
        <v>Printing &amp; Related Support Activities</v>
      </c>
      <c r="C60" s="9">
        <v>-1</v>
      </c>
    </row>
    <row r="62" spans="1:15" x14ac:dyDescent="0.25">
      <c r="A62" s="180" t="s">
        <v>92</v>
      </c>
      <c r="B62" s="180"/>
      <c r="C62" s="9"/>
    </row>
    <row r="63" spans="1:15" x14ac:dyDescent="0.25">
      <c r="A63" s="9" t="s">
        <v>1</v>
      </c>
      <c r="B63" s="9" t="s">
        <v>30</v>
      </c>
      <c r="C63" s="9" t="s">
        <v>40</v>
      </c>
      <c r="D63" t="s">
        <v>31</v>
      </c>
      <c r="E63" t="s">
        <v>27</v>
      </c>
      <c r="F63" t="s">
        <v>34</v>
      </c>
      <c r="G63" t="s">
        <v>37</v>
      </c>
      <c r="H63" t="s">
        <v>2</v>
      </c>
      <c r="I63" t="s">
        <v>8</v>
      </c>
      <c r="J63" t="s">
        <v>38</v>
      </c>
      <c r="K63" t="s">
        <v>29</v>
      </c>
      <c r="L63" t="s">
        <v>26</v>
      </c>
      <c r="M63" t="s">
        <v>35</v>
      </c>
      <c r="N63" t="s">
        <v>32</v>
      </c>
      <c r="O63" t="s">
        <v>10</v>
      </c>
    </row>
    <row r="64" spans="1:15" x14ac:dyDescent="0.25">
      <c r="A64" s="9"/>
      <c r="B64" s="9"/>
      <c r="C64" s="9"/>
    </row>
    <row r="65" spans="1:3" x14ac:dyDescent="0.25">
      <c r="A65" s="9" t="s">
        <v>1</v>
      </c>
      <c r="B65" s="9" t="str">
        <f>TRIM(A65)</f>
        <v>Textile Mills</v>
      </c>
      <c r="C65" s="9">
        <v>8</v>
      </c>
    </row>
    <row r="66" spans="1:3" x14ac:dyDescent="0.25">
      <c r="A66" s="9" t="s">
        <v>30</v>
      </c>
      <c r="B66" s="9" t="str">
        <f t="shared" ref="B66:B79" si="3">TRIM(A66)</f>
        <v>Food, Beverage &amp; Tobacco Products</v>
      </c>
      <c r="C66" s="9">
        <v>7</v>
      </c>
    </row>
    <row r="67" spans="1:3" x14ac:dyDescent="0.25">
      <c r="A67" s="9" t="s">
        <v>40</v>
      </c>
      <c r="B67" s="9" t="str">
        <f t="shared" si="3"/>
        <v>Nonmetallic Mineral Products</v>
      </c>
      <c r="C67" s="9">
        <v>6</v>
      </c>
    </row>
    <row r="68" spans="1:3" x14ac:dyDescent="0.25">
      <c r="A68" s="9" t="s">
        <v>31</v>
      </c>
      <c r="B68" s="9" t="str">
        <f t="shared" si="3"/>
        <v>Electrical Equipment, Appliances &amp; Components</v>
      </c>
      <c r="C68" s="9">
        <v>5</v>
      </c>
    </row>
    <row r="69" spans="1:3" x14ac:dyDescent="0.25">
      <c r="A69" s="9" t="s">
        <v>27</v>
      </c>
      <c r="B69" s="9" t="str">
        <f t="shared" si="3"/>
        <v>Plastics &amp; Rubber Products</v>
      </c>
      <c r="C69" s="9">
        <v>4</v>
      </c>
    </row>
    <row r="70" spans="1:3" x14ac:dyDescent="0.25">
      <c r="A70" s="9" t="s">
        <v>34</v>
      </c>
      <c r="B70" s="9" t="str">
        <f t="shared" si="3"/>
        <v>Computer &amp; Electronic Products</v>
      </c>
      <c r="C70" s="9">
        <v>3</v>
      </c>
    </row>
    <row r="71" spans="1:3" x14ac:dyDescent="0.25">
      <c r="A71" s="9" t="s">
        <v>37</v>
      </c>
      <c r="B71" s="9" t="str">
        <f t="shared" si="3"/>
        <v>Fabricated Metal Products</v>
      </c>
      <c r="C71" s="9">
        <v>2</v>
      </c>
    </row>
    <row r="72" spans="1:3" x14ac:dyDescent="0.25">
      <c r="A72" s="9" t="s">
        <v>2</v>
      </c>
      <c r="B72" s="9" t="str">
        <f t="shared" si="3"/>
        <v>Miscellaneous Manufacturing</v>
      </c>
      <c r="C72" s="9">
        <v>1</v>
      </c>
    </row>
    <row r="73" spans="1:3" x14ac:dyDescent="0.25">
      <c r="A73" s="9" t="s">
        <v>8</v>
      </c>
      <c r="B73" s="9" t="str">
        <f t="shared" si="3"/>
        <v>Printing &amp; Related Support Activities</v>
      </c>
      <c r="C73" s="9">
        <v>0</v>
      </c>
    </row>
    <row r="74" spans="1:3" x14ac:dyDescent="0.25">
      <c r="A74" s="9" t="s">
        <v>38</v>
      </c>
      <c r="B74" s="9" t="str">
        <f t="shared" si="3"/>
        <v>Petroleum &amp; Coal Products</v>
      </c>
      <c r="C74" s="9">
        <v>-6</v>
      </c>
    </row>
    <row r="75" spans="1:3" x14ac:dyDescent="0.25">
      <c r="A75" s="9" t="s">
        <v>29</v>
      </c>
      <c r="B75" s="9" t="str">
        <f t="shared" si="3"/>
        <v>Primary Metals</v>
      </c>
      <c r="C75" s="9">
        <v>-5</v>
      </c>
    </row>
    <row r="76" spans="1:3" x14ac:dyDescent="0.25">
      <c r="A76" s="9" t="s">
        <v>26</v>
      </c>
      <c r="B76" s="9" t="str">
        <f t="shared" si="3"/>
        <v>Furniture &amp; Related Products</v>
      </c>
      <c r="C76" s="9">
        <v>-4</v>
      </c>
    </row>
    <row r="77" spans="1:3" x14ac:dyDescent="0.25">
      <c r="A77" s="9" t="s">
        <v>35</v>
      </c>
      <c r="B77" s="9" t="str">
        <f t="shared" si="3"/>
        <v>Transportation Equipment</v>
      </c>
      <c r="C77" s="9">
        <v>-3</v>
      </c>
    </row>
    <row r="78" spans="1:3" x14ac:dyDescent="0.25">
      <c r="A78" s="9" t="s">
        <v>32</v>
      </c>
      <c r="B78" s="9" t="str">
        <f t="shared" si="3"/>
        <v>Paper Products</v>
      </c>
      <c r="C78" s="9">
        <v>-2</v>
      </c>
    </row>
    <row r="79" spans="1:3" x14ac:dyDescent="0.25">
      <c r="A79" s="9" t="s">
        <v>10</v>
      </c>
      <c r="B79" s="9" t="str">
        <f t="shared" si="3"/>
        <v>Chemical Products</v>
      </c>
      <c r="C79" s="9">
        <v>-1</v>
      </c>
    </row>
    <row r="81" spans="1:14" x14ac:dyDescent="0.25">
      <c r="A81" s="180" t="s">
        <v>94</v>
      </c>
      <c r="B81" s="180"/>
      <c r="C81" s="9"/>
    </row>
    <row r="82" spans="1:14" x14ac:dyDescent="0.25">
      <c r="A82" s="9" t="s">
        <v>8</v>
      </c>
      <c r="B82" s="9" t="s">
        <v>45</v>
      </c>
      <c r="C82" s="9" t="s">
        <v>30</v>
      </c>
      <c r="D82" t="s">
        <v>37</v>
      </c>
      <c r="E82" t="s">
        <v>36</v>
      </c>
      <c r="F82" t="s">
        <v>39</v>
      </c>
      <c r="G82" t="s">
        <v>34</v>
      </c>
      <c r="H82" t="s">
        <v>40</v>
      </c>
      <c r="I82" t="s">
        <v>27</v>
      </c>
      <c r="J82" t="s">
        <v>28</v>
      </c>
      <c r="K82" t="s">
        <v>98</v>
      </c>
      <c r="L82" t="s">
        <v>6</v>
      </c>
      <c r="M82" t="s">
        <v>32</v>
      </c>
      <c r="N82" t="s">
        <v>14</v>
      </c>
    </row>
    <row r="83" spans="1:14" x14ac:dyDescent="0.25">
      <c r="A83" s="9"/>
      <c r="B83" s="9"/>
      <c r="C83" s="9"/>
    </row>
    <row r="84" spans="1:14" x14ac:dyDescent="0.25">
      <c r="A84" s="9" t="s">
        <v>8</v>
      </c>
      <c r="B84" s="9" t="str">
        <f>TRIM(A84)</f>
        <v>Printing &amp; Related Support Activities</v>
      </c>
      <c r="C84" s="9">
        <v>11</v>
      </c>
    </row>
    <row r="85" spans="1:14" x14ac:dyDescent="0.25">
      <c r="A85" s="9" t="s">
        <v>45</v>
      </c>
      <c r="B85" s="9" t="str">
        <f t="shared" ref="B85:B97" si="4">TRIM(A85)</f>
        <v>Wood Products</v>
      </c>
      <c r="C85" s="9">
        <v>10</v>
      </c>
    </row>
    <row r="86" spans="1:14" x14ac:dyDescent="0.25">
      <c r="A86" s="9" t="s">
        <v>30</v>
      </c>
      <c r="B86" s="9" t="str">
        <f t="shared" si="4"/>
        <v>Food, Beverage &amp; Tobacco Products</v>
      </c>
      <c r="C86" s="9">
        <v>9</v>
      </c>
    </row>
    <row r="87" spans="1:14" x14ac:dyDescent="0.25">
      <c r="A87" s="9" t="s">
        <v>37</v>
      </c>
      <c r="B87" s="9" t="str">
        <f t="shared" si="4"/>
        <v>Fabricated Metal Products</v>
      </c>
      <c r="C87" s="9">
        <v>8</v>
      </c>
    </row>
    <row r="88" spans="1:14" x14ac:dyDescent="0.25">
      <c r="A88" s="9" t="s">
        <v>36</v>
      </c>
      <c r="B88" s="9" t="str">
        <f t="shared" si="4"/>
        <v>Chemical Products</v>
      </c>
      <c r="C88" s="9">
        <v>7</v>
      </c>
    </row>
    <row r="89" spans="1:14" x14ac:dyDescent="0.25">
      <c r="A89" s="9" t="s">
        <v>39</v>
      </c>
      <c r="B89" s="9" t="str">
        <f t="shared" si="4"/>
        <v>Textile Mills</v>
      </c>
      <c r="C89" s="9">
        <v>6</v>
      </c>
    </row>
    <row r="90" spans="1:14" x14ac:dyDescent="0.25">
      <c r="A90" s="9" t="s">
        <v>34</v>
      </c>
      <c r="B90" s="9" t="str">
        <f t="shared" si="4"/>
        <v>Computer &amp; Electronic Products</v>
      </c>
      <c r="C90" s="9">
        <v>5</v>
      </c>
    </row>
    <row r="91" spans="1:14" x14ac:dyDescent="0.25">
      <c r="A91" s="9" t="s">
        <v>40</v>
      </c>
      <c r="B91" s="9" t="str">
        <f t="shared" si="4"/>
        <v>Nonmetallic Mineral Products</v>
      </c>
      <c r="C91" s="9">
        <v>4</v>
      </c>
    </row>
    <row r="92" spans="1:14" x14ac:dyDescent="0.25">
      <c r="A92" s="9" t="s">
        <v>27</v>
      </c>
      <c r="B92" s="9" t="str">
        <f t="shared" si="4"/>
        <v>Plastics &amp; Rubber Products</v>
      </c>
      <c r="C92" s="9">
        <v>3</v>
      </c>
    </row>
    <row r="93" spans="1:14" x14ac:dyDescent="0.25">
      <c r="A93" s="9" t="s">
        <v>28</v>
      </c>
      <c r="B93" s="9" t="str">
        <f t="shared" si="4"/>
        <v>Machinery</v>
      </c>
      <c r="C93" s="9">
        <v>2</v>
      </c>
    </row>
    <row r="94" spans="1:14" x14ac:dyDescent="0.25">
      <c r="A94" s="9" t="s">
        <v>98</v>
      </c>
      <c r="B94" s="9" t="str">
        <f t="shared" si="4"/>
        <v>Miscellaneous Manufacturing</v>
      </c>
      <c r="C94" s="9">
        <v>1</v>
      </c>
    </row>
    <row r="95" spans="1:14" x14ac:dyDescent="0.25">
      <c r="A95" s="9" t="s">
        <v>6</v>
      </c>
      <c r="B95" s="9" t="str">
        <f t="shared" si="4"/>
        <v>Furniture &amp; Related Products</v>
      </c>
      <c r="C95" s="9">
        <v>-3</v>
      </c>
    </row>
    <row r="96" spans="1:14" x14ac:dyDescent="0.25">
      <c r="A96" s="9" t="s">
        <v>32</v>
      </c>
      <c r="B96" s="9" t="str">
        <f t="shared" si="4"/>
        <v>Paper Products</v>
      </c>
      <c r="C96" s="9">
        <v>-2</v>
      </c>
    </row>
    <row r="97" spans="1:11" x14ac:dyDescent="0.25">
      <c r="A97" s="9" t="s">
        <v>14</v>
      </c>
      <c r="B97" s="9" t="str">
        <f t="shared" si="4"/>
        <v>Transportation Equipment</v>
      </c>
      <c r="C97" s="9">
        <v>-1</v>
      </c>
    </row>
    <row r="99" spans="1:11" x14ac:dyDescent="0.25">
      <c r="A99" s="180" t="s">
        <v>95</v>
      </c>
      <c r="B99" s="180"/>
      <c r="C99" s="9"/>
    </row>
    <row r="100" spans="1:11" x14ac:dyDescent="0.25">
      <c r="A100" s="9" t="s">
        <v>17</v>
      </c>
      <c r="B100" s="9" t="s">
        <v>15</v>
      </c>
      <c r="C100" s="9" t="s">
        <v>4</v>
      </c>
      <c r="D100" t="s">
        <v>41</v>
      </c>
      <c r="E100" t="s">
        <v>45</v>
      </c>
      <c r="F100" t="s">
        <v>37</v>
      </c>
      <c r="G100" t="s">
        <v>35</v>
      </c>
      <c r="H100" t="s">
        <v>38</v>
      </c>
      <c r="I100" t="s">
        <v>29</v>
      </c>
      <c r="J100" t="s">
        <v>31</v>
      </c>
      <c r="K100" t="s">
        <v>11</v>
      </c>
    </row>
    <row r="101" spans="1:11" x14ac:dyDescent="0.25">
      <c r="A101" s="9"/>
      <c r="B101" s="9"/>
      <c r="C101" s="9"/>
    </row>
    <row r="102" spans="1:11" x14ac:dyDescent="0.25">
      <c r="A102" s="9" t="s">
        <v>17</v>
      </c>
      <c r="B102" s="9" t="str">
        <f>TRIM(A102)</f>
        <v>Apparel, Leather &amp; Allied Products</v>
      </c>
      <c r="C102" s="9">
        <v>2</v>
      </c>
    </row>
    <row r="103" spans="1:11" x14ac:dyDescent="0.25">
      <c r="A103" s="9" t="s">
        <v>15</v>
      </c>
      <c r="B103" s="9" t="str">
        <f t="shared" ref="B103:B112" si="5">TRIM(A103)</f>
        <v>Plastics &amp; Rubber Products</v>
      </c>
      <c r="C103" s="9">
        <v>1</v>
      </c>
    </row>
    <row r="104" spans="1:11" x14ac:dyDescent="0.25">
      <c r="A104" s="9" t="s">
        <v>4</v>
      </c>
      <c r="B104" s="9" t="str">
        <f t="shared" si="5"/>
        <v>Nonmetallic Mineral Products</v>
      </c>
      <c r="C104" s="9">
        <v>-9</v>
      </c>
    </row>
    <row r="105" spans="1:11" x14ac:dyDescent="0.25">
      <c r="A105" s="9" t="s">
        <v>41</v>
      </c>
      <c r="B105" s="9" t="str">
        <f t="shared" si="5"/>
        <v>Printing &amp; Related Support Activities</v>
      </c>
      <c r="C105" s="9">
        <v>-8</v>
      </c>
    </row>
    <row r="106" spans="1:11" x14ac:dyDescent="0.25">
      <c r="A106" s="9" t="s">
        <v>45</v>
      </c>
      <c r="B106" s="9" t="str">
        <f t="shared" si="5"/>
        <v>Wood Products</v>
      </c>
      <c r="C106" s="9">
        <v>-7</v>
      </c>
    </row>
    <row r="107" spans="1:11" x14ac:dyDescent="0.25">
      <c r="A107" s="9" t="s">
        <v>37</v>
      </c>
      <c r="B107" s="9" t="str">
        <f t="shared" si="5"/>
        <v>Fabricated Metal Products</v>
      </c>
      <c r="C107" s="9">
        <v>-6</v>
      </c>
    </row>
    <row r="108" spans="1:11" x14ac:dyDescent="0.25">
      <c r="A108" s="9" t="s">
        <v>35</v>
      </c>
      <c r="B108" s="9" t="str">
        <f t="shared" si="5"/>
        <v>Transportation Equipment</v>
      </c>
      <c r="C108" s="9">
        <v>-5</v>
      </c>
    </row>
    <row r="109" spans="1:11" x14ac:dyDescent="0.25">
      <c r="A109" s="9" t="s">
        <v>38</v>
      </c>
      <c r="B109" s="9" t="str">
        <f t="shared" si="5"/>
        <v>Petroleum &amp; Coal Products</v>
      </c>
      <c r="C109" s="9">
        <v>-4</v>
      </c>
    </row>
    <row r="110" spans="1:11" x14ac:dyDescent="0.25">
      <c r="A110" s="9" t="s">
        <v>29</v>
      </c>
      <c r="B110" s="9" t="str">
        <f t="shared" si="5"/>
        <v>Primary Metals</v>
      </c>
      <c r="C110" s="9">
        <v>-3</v>
      </c>
    </row>
    <row r="111" spans="1:11" x14ac:dyDescent="0.25">
      <c r="A111" s="9" t="s">
        <v>31</v>
      </c>
      <c r="B111" s="9" t="str">
        <f t="shared" si="5"/>
        <v>Electrical Equipment, Appliances &amp; Components</v>
      </c>
      <c r="C111" s="9">
        <v>-2</v>
      </c>
    </row>
    <row r="112" spans="1:11" x14ac:dyDescent="0.25">
      <c r="A112" s="9" t="s">
        <v>11</v>
      </c>
      <c r="B112" s="9" t="str">
        <f t="shared" si="5"/>
        <v>Machinery</v>
      </c>
      <c r="C112" s="9">
        <v>-1</v>
      </c>
    </row>
  </sheetData>
  <mergeCells count="6">
    <mergeCell ref="A99:B99"/>
    <mergeCell ref="A2:B2"/>
    <mergeCell ref="A22:B22"/>
    <mergeCell ref="A42:B42"/>
    <mergeCell ref="A62:B62"/>
    <mergeCell ref="A81:B81"/>
  </mergeCells>
  <pageMargins left="0.7" right="0.7" top="0.75" bottom="0.75" header="0.3" footer="0.3"/>
  <pageSetup paperSize="9"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R122"/>
  <sheetViews>
    <sheetView topLeftCell="A100" workbookViewId="0">
      <selection activeCell="A104" sqref="A104:B104"/>
    </sheetView>
  </sheetViews>
  <sheetFormatPr defaultRowHeight="15" x14ac:dyDescent="0.25"/>
  <cols>
    <col min="1" max="1" width="45" bestFit="1" customWidth="1"/>
    <col min="2" max="2" width="44.5703125" bestFit="1" customWidth="1"/>
    <col min="3" max="3" width="33.42578125" bestFit="1" customWidth="1"/>
    <col min="4" max="4" width="27.5703125" bestFit="1" customWidth="1"/>
    <col min="5" max="5" width="45" bestFit="1" customWidth="1"/>
    <col min="6" max="6" width="28.28515625" bestFit="1" customWidth="1"/>
    <col min="7" max="7" width="24.85546875" bestFit="1" customWidth="1"/>
    <col min="8" max="8" width="18" bestFit="1" customWidth="1"/>
    <col min="9" max="9" width="28" bestFit="1" customWidth="1"/>
    <col min="10" max="10" width="25.28515625" bestFit="1" customWidth="1"/>
    <col min="11" max="11" width="10.7109375" bestFit="1" customWidth="1"/>
    <col min="12" max="12" width="12.28515625" bestFit="1" customWidth="1"/>
    <col min="13" max="13" width="30.140625" bestFit="1" customWidth="1"/>
    <col min="14" max="14" width="25" bestFit="1" customWidth="1"/>
    <col min="15" max="15" width="25" customWidth="1"/>
    <col min="16" max="16" width="34.5703125" bestFit="1" customWidth="1"/>
    <col min="17" max="17" width="25.7109375" bestFit="1" customWidth="1"/>
    <col min="18" max="18" width="19.28515625" bestFit="1" customWidth="1"/>
  </cols>
  <sheetData>
    <row r="1" spans="1:18" x14ac:dyDescent="0.25">
      <c r="A1" t="s">
        <v>7</v>
      </c>
      <c r="B1" t="s">
        <v>45</v>
      </c>
      <c r="C1" t="s">
        <v>30</v>
      </c>
      <c r="D1" t="s">
        <v>26</v>
      </c>
      <c r="E1" t="s">
        <v>31</v>
      </c>
      <c r="F1" t="s">
        <v>40</v>
      </c>
      <c r="G1" t="s">
        <v>37</v>
      </c>
      <c r="H1" t="s">
        <v>36</v>
      </c>
      <c r="I1" t="s">
        <v>33</v>
      </c>
      <c r="J1" t="s">
        <v>27</v>
      </c>
      <c r="K1" t="s">
        <v>28</v>
      </c>
      <c r="L1" t="s">
        <v>39</v>
      </c>
      <c r="M1" t="s">
        <v>34</v>
      </c>
      <c r="N1" t="s">
        <v>79</v>
      </c>
      <c r="O1" t="s">
        <v>17</v>
      </c>
      <c r="P1" t="s">
        <v>41</v>
      </c>
      <c r="Q1" t="s">
        <v>38</v>
      </c>
      <c r="R1" t="s">
        <v>50</v>
      </c>
    </row>
    <row r="2" spans="1:18" x14ac:dyDescent="0.25">
      <c r="A2" s="180" t="s">
        <v>89</v>
      </c>
      <c r="B2" s="180"/>
      <c r="C2" s="9"/>
    </row>
    <row r="3" spans="1:18" x14ac:dyDescent="0.25">
      <c r="A3" s="9"/>
      <c r="B3" s="9"/>
      <c r="C3" s="9"/>
    </row>
    <row r="4" spans="1:18" x14ac:dyDescent="0.25">
      <c r="A4" s="9" t="s">
        <v>7</v>
      </c>
      <c r="B4" s="9" t="str">
        <f>TRIM(A4)</f>
        <v>Paper Products</v>
      </c>
      <c r="C4" s="9">
        <v>14</v>
      </c>
    </row>
    <row r="5" spans="1:18" x14ac:dyDescent="0.25">
      <c r="A5" s="9" t="s">
        <v>45</v>
      </c>
      <c r="B5" s="9" t="str">
        <f t="shared" ref="B5:B21" si="0">TRIM(A5)</f>
        <v>Wood Products</v>
      </c>
      <c r="C5" s="9">
        <v>13</v>
      </c>
    </row>
    <row r="6" spans="1:18" x14ac:dyDescent="0.25">
      <c r="A6" s="9" t="s">
        <v>30</v>
      </c>
      <c r="B6" s="9" t="str">
        <f t="shared" si="0"/>
        <v>Food, Beverage &amp; Tobacco Products</v>
      </c>
      <c r="C6" s="9">
        <v>12</v>
      </c>
    </row>
    <row r="7" spans="1:18" x14ac:dyDescent="0.25">
      <c r="A7" s="9" t="s">
        <v>26</v>
      </c>
      <c r="B7" s="9" t="str">
        <f t="shared" si="0"/>
        <v>Furniture &amp; Related Products</v>
      </c>
      <c r="C7" s="9">
        <v>11</v>
      </c>
    </row>
    <row r="8" spans="1:18" x14ac:dyDescent="0.25">
      <c r="A8" s="9" t="s">
        <v>31</v>
      </c>
      <c r="B8" s="9" t="str">
        <f t="shared" si="0"/>
        <v>Electrical Equipment, Appliances &amp; Components</v>
      </c>
      <c r="C8" s="9">
        <v>10</v>
      </c>
    </row>
    <row r="9" spans="1:18" x14ac:dyDescent="0.25">
      <c r="A9" s="9" t="s">
        <v>40</v>
      </c>
      <c r="B9" s="9" t="str">
        <f t="shared" si="0"/>
        <v>Nonmetallic Mineral Products</v>
      </c>
      <c r="C9" s="9">
        <v>9</v>
      </c>
    </row>
    <row r="10" spans="1:18" x14ac:dyDescent="0.25">
      <c r="A10" s="9" t="s">
        <v>37</v>
      </c>
      <c r="B10" s="9" t="str">
        <f t="shared" si="0"/>
        <v>Fabricated Metal Products</v>
      </c>
      <c r="C10" s="9">
        <v>8</v>
      </c>
    </row>
    <row r="11" spans="1:18" x14ac:dyDescent="0.25">
      <c r="A11" s="9" t="s">
        <v>36</v>
      </c>
      <c r="B11" s="9" t="str">
        <f t="shared" si="0"/>
        <v>Chemical Products</v>
      </c>
      <c r="C11" s="9">
        <v>7</v>
      </c>
    </row>
    <row r="12" spans="1:18" x14ac:dyDescent="0.25">
      <c r="A12" s="9" t="s">
        <v>33</v>
      </c>
      <c r="B12" s="9" t="str">
        <f t="shared" si="0"/>
        <v>Miscellaneous Manufacturing</v>
      </c>
      <c r="C12" s="9">
        <v>6</v>
      </c>
    </row>
    <row r="13" spans="1:18" x14ac:dyDescent="0.25">
      <c r="A13" s="9" t="s">
        <v>27</v>
      </c>
      <c r="B13" s="9" t="str">
        <f t="shared" si="0"/>
        <v>Plastics &amp; Rubber Products</v>
      </c>
      <c r="C13" s="9">
        <v>5</v>
      </c>
    </row>
    <row r="14" spans="1:18" x14ac:dyDescent="0.25">
      <c r="A14" s="9" t="s">
        <v>28</v>
      </c>
      <c r="B14" s="9" t="str">
        <f t="shared" si="0"/>
        <v>Machinery</v>
      </c>
      <c r="C14" s="9">
        <v>4</v>
      </c>
    </row>
    <row r="15" spans="1:18" x14ac:dyDescent="0.25">
      <c r="A15" s="9" t="s">
        <v>39</v>
      </c>
      <c r="B15" s="9" t="str">
        <f t="shared" si="0"/>
        <v>Textile Mills</v>
      </c>
      <c r="C15" s="9">
        <v>3</v>
      </c>
    </row>
    <row r="16" spans="1:18" x14ac:dyDescent="0.25">
      <c r="A16" s="9" t="s">
        <v>34</v>
      </c>
      <c r="B16" s="9" t="str">
        <f t="shared" si="0"/>
        <v>Computer &amp; Electronic Products</v>
      </c>
      <c r="C16" s="9">
        <v>2</v>
      </c>
    </row>
    <row r="17" spans="1:15" x14ac:dyDescent="0.25">
      <c r="A17" s="9" t="s">
        <v>79</v>
      </c>
      <c r="B17" s="9" t="str">
        <f t="shared" si="0"/>
        <v>Transportation Equipment</v>
      </c>
      <c r="C17" s="9">
        <v>1</v>
      </c>
    </row>
    <row r="18" spans="1:15" x14ac:dyDescent="0.25">
      <c r="A18" s="9" t="s">
        <v>17</v>
      </c>
      <c r="B18" s="9" t="str">
        <f t="shared" si="0"/>
        <v>Apparel, Leather &amp; Allied Products</v>
      </c>
      <c r="C18" s="9">
        <v>-4</v>
      </c>
    </row>
    <row r="19" spans="1:15" x14ac:dyDescent="0.25">
      <c r="A19" s="9" t="s">
        <v>41</v>
      </c>
      <c r="B19" s="9" t="str">
        <f t="shared" si="0"/>
        <v>Printing &amp; Related Support Activities</v>
      </c>
      <c r="C19" s="9">
        <v>-3</v>
      </c>
    </row>
    <row r="20" spans="1:15" x14ac:dyDescent="0.25">
      <c r="A20" s="9" t="s">
        <v>38</v>
      </c>
      <c r="B20" s="9" t="str">
        <f t="shared" si="0"/>
        <v>Petroleum &amp; Coal Products</v>
      </c>
      <c r="C20" s="9">
        <v>-2</v>
      </c>
    </row>
    <row r="21" spans="1:15" x14ac:dyDescent="0.25">
      <c r="A21" s="9" t="s">
        <v>16</v>
      </c>
      <c r="B21" s="9" t="str">
        <f t="shared" si="0"/>
        <v>Primary Metals</v>
      </c>
      <c r="C21" s="9">
        <v>-1</v>
      </c>
    </row>
    <row r="23" spans="1:15" x14ac:dyDescent="0.25">
      <c r="A23" s="180" t="s">
        <v>52</v>
      </c>
      <c r="B23" s="180"/>
      <c r="C23" s="9"/>
    </row>
    <row r="24" spans="1:15" x14ac:dyDescent="0.25">
      <c r="A24" s="9" t="s">
        <v>18</v>
      </c>
      <c r="B24" s="9" t="s">
        <v>31</v>
      </c>
      <c r="C24" s="9" t="s">
        <v>27</v>
      </c>
      <c r="D24" t="s">
        <v>26</v>
      </c>
      <c r="E24" t="s">
        <v>32</v>
      </c>
      <c r="F24" t="s">
        <v>41</v>
      </c>
      <c r="G24" t="s">
        <v>30</v>
      </c>
      <c r="H24" t="s">
        <v>37</v>
      </c>
      <c r="I24" t="s">
        <v>40</v>
      </c>
      <c r="J24" t="s">
        <v>28</v>
      </c>
      <c r="K24" t="s">
        <v>36</v>
      </c>
      <c r="L24" t="s">
        <v>14</v>
      </c>
      <c r="M24" t="s">
        <v>17</v>
      </c>
      <c r="N24" t="s">
        <v>39</v>
      </c>
      <c r="O24" t="s">
        <v>2</v>
      </c>
    </row>
    <row r="25" spans="1:15" x14ac:dyDescent="0.25">
      <c r="A25" s="9"/>
      <c r="B25" s="9"/>
      <c r="C25" s="9"/>
    </row>
    <row r="26" spans="1:15" x14ac:dyDescent="0.25">
      <c r="A26" s="9" t="s">
        <v>18</v>
      </c>
      <c r="B26" s="9" t="str">
        <f>TRIM(A26)</f>
        <v>Wood Products</v>
      </c>
      <c r="C26" s="9">
        <v>12</v>
      </c>
    </row>
    <row r="27" spans="1:15" x14ac:dyDescent="0.25">
      <c r="A27" s="9" t="s">
        <v>31</v>
      </c>
      <c r="B27" s="9" t="str">
        <f t="shared" ref="B27:B40" si="1">TRIM(A27)</f>
        <v>Electrical Equipment, Appliances &amp; Components</v>
      </c>
      <c r="C27" s="9">
        <v>11</v>
      </c>
    </row>
    <row r="28" spans="1:15" x14ac:dyDescent="0.25">
      <c r="A28" s="9" t="s">
        <v>27</v>
      </c>
      <c r="B28" s="9" t="str">
        <f t="shared" si="1"/>
        <v>Plastics &amp; Rubber Products</v>
      </c>
      <c r="C28" s="9">
        <v>10</v>
      </c>
    </row>
    <row r="29" spans="1:15" x14ac:dyDescent="0.25">
      <c r="A29" s="9" t="s">
        <v>26</v>
      </c>
      <c r="B29" s="9" t="str">
        <f t="shared" si="1"/>
        <v>Furniture &amp; Related Products</v>
      </c>
      <c r="C29" s="9">
        <v>9</v>
      </c>
    </row>
    <row r="30" spans="1:15" x14ac:dyDescent="0.25">
      <c r="A30" s="9" t="s">
        <v>32</v>
      </c>
      <c r="B30" s="9" t="str">
        <f t="shared" si="1"/>
        <v>Paper Products</v>
      </c>
      <c r="C30" s="9">
        <v>8</v>
      </c>
    </row>
    <row r="31" spans="1:15" x14ac:dyDescent="0.25">
      <c r="A31" s="9" t="s">
        <v>41</v>
      </c>
      <c r="B31" s="9" t="str">
        <f t="shared" si="1"/>
        <v>Printing &amp; Related Support Activities</v>
      </c>
      <c r="C31" s="9">
        <v>7</v>
      </c>
    </row>
    <row r="32" spans="1:15" x14ac:dyDescent="0.25">
      <c r="A32" s="9" t="s">
        <v>30</v>
      </c>
      <c r="B32" s="9" t="str">
        <f t="shared" si="1"/>
        <v>Food, Beverage &amp; Tobacco Products</v>
      </c>
      <c r="C32" s="9">
        <v>6</v>
      </c>
    </row>
    <row r="33" spans="1:17" x14ac:dyDescent="0.25">
      <c r="A33" s="9" t="s">
        <v>37</v>
      </c>
      <c r="B33" s="9" t="str">
        <f t="shared" si="1"/>
        <v>Fabricated Metal Products</v>
      </c>
      <c r="C33" s="9">
        <v>5</v>
      </c>
    </row>
    <row r="34" spans="1:17" x14ac:dyDescent="0.25">
      <c r="A34" s="9" t="s">
        <v>40</v>
      </c>
      <c r="B34" s="9" t="str">
        <f t="shared" si="1"/>
        <v>Nonmetallic Mineral Products</v>
      </c>
      <c r="C34" s="9">
        <v>4</v>
      </c>
    </row>
    <row r="35" spans="1:17" x14ac:dyDescent="0.25">
      <c r="A35" s="9" t="s">
        <v>28</v>
      </c>
      <c r="B35" s="9" t="str">
        <f t="shared" si="1"/>
        <v>Machinery</v>
      </c>
      <c r="C35" s="9">
        <v>3</v>
      </c>
    </row>
    <row r="36" spans="1:17" x14ac:dyDescent="0.25">
      <c r="A36" s="9" t="s">
        <v>36</v>
      </c>
      <c r="B36" s="9" t="str">
        <f t="shared" si="1"/>
        <v>Chemical Products</v>
      </c>
      <c r="C36" s="9">
        <v>2</v>
      </c>
    </row>
    <row r="37" spans="1:17" x14ac:dyDescent="0.25">
      <c r="A37" s="9" t="s">
        <v>14</v>
      </c>
      <c r="B37" s="9" t="str">
        <f t="shared" si="1"/>
        <v>Transportation Equipment</v>
      </c>
      <c r="C37" s="9">
        <v>1</v>
      </c>
    </row>
    <row r="38" spans="1:17" x14ac:dyDescent="0.25">
      <c r="A38" s="9" t="s">
        <v>17</v>
      </c>
      <c r="B38" s="9" t="str">
        <f t="shared" si="1"/>
        <v>Apparel, Leather &amp; Allied Products</v>
      </c>
      <c r="C38" s="9">
        <v>-3</v>
      </c>
    </row>
    <row r="39" spans="1:17" x14ac:dyDescent="0.25">
      <c r="A39" s="9" t="s">
        <v>39</v>
      </c>
      <c r="B39" s="9" t="str">
        <f t="shared" si="1"/>
        <v>Textile Mills</v>
      </c>
      <c r="C39" s="9">
        <v>-2</v>
      </c>
    </row>
    <row r="40" spans="1:17" x14ac:dyDescent="0.25">
      <c r="A40" s="9" t="s">
        <v>2</v>
      </c>
      <c r="B40" s="9" t="str">
        <f t="shared" si="1"/>
        <v>Miscellaneous Manufacturing</v>
      </c>
      <c r="C40" s="9">
        <v>-1</v>
      </c>
    </row>
    <row r="42" spans="1:17" x14ac:dyDescent="0.25">
      <c r="A42" s="180" t="s">
        <v>91</v>
      </c>
      <c r="B42" s="180"/>
      <c r="C42" s="180"/>
    </row>
    <row r="43" spans="1:17" ht="15.75" x14ac:dyDescent="0.25">
      <c r="A43" s="17" t="s">
        <v>18</v>
      </c>
      <c r="B43" s="9" t="s">
        <v>31</v>
      </c>
      <c r="C43" s="9" t="s">
        <v>26</v>
      </c>
      <c r="D43" t="s">
        <v>32</v>
      </c>
      <c r="E43" t="s">
        <v>28</v>
      </c>
      <c r="F43" t="s">
        <v>36</v>
      </c>
      <c r="G43" t="s">
        <v>37</v>
      </c>
      <c r="H43" t="s">
        <v>40</v>
      </c>
      <c r="I43" t="s">
        <v>35</v>
      </c>
      <c r="J43" t="s">
        <v>29</v>
      </c>
      <c r="K43" t="s">
        <v>30</v>
      </c>
      <c r="L43" t="s">
        <v>34</v>
      </c>
      <c r="M43" t="s">
        <v>27</v>
      </c>
      <c r="N43" s="16" t="s">
        <v>2</v>
      </c>
      <c r="O43" t="s">
        <v>17</v>
      </c>
      <c r="P43" t="s">
        <v>39</v>
      </c>
      <c r="Q43" t="s">
        <v>9</v>
      </c>
    </row>
    <row r="44" spans="1:17" x14ac:dyDescent="0.25">
      <c r="A44" s="9"/>
      <c r="B44" s="9"/>
      <c r="C44" s="9"/>
    </row>
    <row r="45" spans="1:17" x14ac:dyDescent="0.25">
      <c r="A45" s="17" t="s">
        <v>18</v>
      </c>
      <c r="B45" s="9" t="str">
        <f>TRIM(A45)</f>
        <v>Wood Products</v>
      </c>
      <c r="C45" s="9">
        <v>14</v>
      </c>
    </row>
    <row r="46" spans="1:17" x14ac:dyDescent="0.25">
      <c r="A46" s="9" t="s">
        <v>31</v>
      </c>
      <c r="B46" s="9" t="str">
        <f t="shared" ref="B46:B61" si="2">TRIM(A46)</f>
        <v>Electrical Equipment, Appliances &amp; Components</v>
      </c>
      <c r="C46" s="9">
        <v>13</v>
      </c>
    </row>
    <row r="47" spans="1:17" x14ac:dyDescent="0.25">
      <c r="A47" s="9" t="s">
        <v>26</v>
      </c>
      <c r="B47" s="9" t="str">
        <f t="shared" si="2"/>
        <v>Furniture &amp; Related Products</v>
      </c>
      <c r="C47" s="9">
        <v>12</v>
      </c>
    </row>
    <row r="48" spans="1:17" x14ac:dyDescent="0.25">
      <c r="A48" s="9" t="s">
        <v>32</v>
      </c>
      <c r="B48" s="9" t="str">
        <f t="shared" si="2"/>
        <v>Paper Products</v>
      </c>
      <c r="C48" s="9">
        <v>11</v>
      </c>
    </row>
    <row r="49" spans="1:16" x14ac:dyDescent="0.25">
      <c r="A49" s="9" t="s">
        <v>28</v>
      </c>
      <c r="B49" s="9" t="str">
        <f t="shared" si="2"/>
        <v>Machinery</v>
      </c>
      <c r="C49" s="9">
        <v>10</v>
      </c>
    </row>
    <row r="50" spans="1:16" x14ac:dyDescent="0.25">
      <c r="A50" s="9" t="s">
        <v>36</v>
      </c>
      <c r="B50" s="9" t="str">
        <f t="shared" si="2"/>
        <v>Chemical Products</v>
      </c>
      <c r="C50" s="9">
        <v>9</v>
      </c>
    </row>
    <row r="51" spans="1:16" x14ac:dyDescent="0.25">
      <c r="A51" s="9" t="s">
        <v>37</v>
      </c>
      <c r="B51" s="9" t="str">
        <f t="shared" si="2"/>
        <v>Fabricated Metal Products</v>
      </c>
      <c r="C51" s="9">
        <v>8</v>
      </c>
    </row>
    <row r="52" spans="1:16" x14ac:dyDescent="0.25">
      <c r="A52" s="9" t="s">
        <v>40</v>
      </c>
      <c r="B52" s="9" t="str">
        <f t="shared" si="2"/>
        <v>Nonmetallic Mineral Products</v>
      </c>
      <c r="C52" s="9">
        <v>7</v>
      </c>
    </row>
    <row r="53" spans="1:16" x14ac:dyDescent="0.25">
      <c r="A53" s="9" t="s">
        <v>35</v>
      </c>
      <c r="B53" s="9" t="str">
        <f>TRIM(A53)</f>
        <v>Transportation Equipment</v>
      </c>
      <c r="C53" s="9">
        <v>6</v>
      </c>
    </row>
    <row r="54" spans="1:16" x14ac:dyDescent="0.25">
      <c r="A54" s="9" t="s">
        <v>29</v>
      </c>
      <c r="B54" s="9" t="str">
        <f t="shared" si="2"/>
        <v>Primary Metals</v>
      </c>
      <c r="C54" s="9">
        <v>5</v>
      </c>
    </row>
    <row r="55" spans="1:16" x14ac:dyDescent="0.25">
      <c r="A55" s="9" t="s">
        <v>30</v>
      </c>
      <c r="B55" s="9" t="str">
        <f t="shared" si="2"/>
        <v>Food, Beverage &amp; Tobacco Products</v>
      </c>
      <c r="C55" s="9">
        <v>4</v>
      </c>
    </row>
    <row r="56" spans="1:16" x14ac:dyDescent="0.25">
      <c r="A56" s="9" t="s">
        <v>34</v>
      </c>
      <c r="B56" s="9" t="str">
        <f t="shared" si="2"/>
        <v>Computer &amp; Electronic Products</v>
      </c>
      <c r="C56" s="9">
        <v>3</v>
      </c>
    </row>
    <row r="57" spans="1:16" x14ac:dyDescent="0.25">
      <c r="A57" s="9" t="s">
        <v>27</v>
      </c>
      <c r="B57" s="9" t="str">
        <f t="shared" si="2"/>
        <v>Plastics &amp; Rubber Products</v>
      </c>
      <c r="C57" s="9">
        <v>2</v>
      </c>
    </row>
    <row r="58" spans="1:16" ht="15.75" x14ac:dyDescent="0.25">
      <c r="A58" s="18" t="s">
        <v>2</v>
      </c>
      <c r="B58" s="9" t="str">
        <f t="shared" si="2"/>
        <v>Miscellaneous Manufacturing</v>
      </c>
      <c r="C58" s="9">
        <v>1</v>
      </c>
    </row>
    <row r="59" spans="1:16" x14ac:dyDescent="0.25">
      <c r="A59" s="9" t="s">
        <v>17</v>
      </c>
      <c r="B59" s="9" t="str">
        <f t="shared" si="2"/>
        <v>Apparel, Leather &amp; Allied Products</v>
      </c>
      <c r="C59" s="9">
        <v>-3</v>
      </c>
    </row>
    <row r="60" spans="1:16" x14ac:dyDescent="0.25">
      <c r="A60" s="9" t="s">
        <v>39</v>
      </c>
      <c r="B60" s="9" t="str">
        <f t="shared" si="2"/>
        <v>Textile Mills</v>
      </c>
      <c r="C60" s="9">
        <v>-2</v>
      </c>
    </row>
    <row r="61" spans="1:16" x14ac:dyDescent="0.25">
      <c r="A61" s="9" t="s">
        <v>9</v>
      </c>
      <c r="B61" s="9" t="str">
        <f t="shared" si="2"/>
        <v>Petroleum &amp; Coal Products</v>
      </c>
      <c r="C61" s="9">
        <v>-1</v>
      </c>
    </row>
    <row r="63" spans="1:16" x14ac:dyDescent="0.25">
      <c r="A63" s="180" t="s">
        <v>92</v>
      </c>
      <c r="B63" s="180"/>
      <c r="C63" s="180"/>
    </row>
    <row r="64" spans="1:16" x14ac:dyDescent="0.25">
      <c r="A64" s="9" t="s">
        <v>1</v>
      </c>
      <c r="B64" s="9" t="s">
        <v>26</v>
      </c>
      <c r="C64" s="9" t="s">
        <v>33</v>
      </c>
      <c r="D64" t="s">
        <v>34</v>
      </c>
      <c r="E64" t="s">
        <v>32</v>
      </c>
      <c r="F64" t="s">
        <v>30</v>
      </c>
      <c r="G64" t="s">
        <v>36</v>
      </c>
      <c r="H64" t="s">
        <v>8</v>
      </c>
      <c r="I64" t="s">
        <v>14</v>
      </c>
      <c r="J64" t="s">
        <v>38</v>
      </c>
      <c r="K64" t="s">
        <v>49</v>
      </c>
      <c r="L64" t="s">
        <v>29</v>
      </c>
      <c r="M64" t="s">
        <v>40</v>
      </c>
      <c r="N64" t="s">
        <v>27</v>
      </c>
      <c r="O64" t="s">
        <v>28</v>
      </c>
      <c r="P64" t="s">
        <v>12</v>
      </c>
    </row>
    <row r="65" spans="1:3" x14ac:dyDescent="0.25">
      <c r="A65" s="9"/>
      <c r="B65" s="9"/>
      <c r="C65" s="9"/>
    </row>
    <row r="66" spans="1:3" x14ac:dyDescent="0.25">
      <c r="A66" s="9" t="s">
        <v>1</v>
      </c>
      <c r="B66" s="9" t="str">
        <f>TRIM(A66)</f>
        <v>Textile Mills</v>
      </c>
      <c r="C66" s="9">
        <v>8</v>
      </c>
    </row>
    <row r="67" spans="1:3" x14ac:dyDescent="0.25">
      <c r="A67" s="9" t="s">
        <v>26</v>
      </c>
      <c r="B67" s="9" t="str">
        <f t="shared" ref="B67:B81" si="3">TRIM(A67)</f>
        <v>Furniture &amp; Related Products</v>
      </c>
      <c r="C67" s="9">
        <v>7</v>
      </c>
    </row>
    <row r="68" spans="1:3" x14ac:dyDescent="0.25">
      <c r="A68" s="9" t="s">
        <v>33</v>
      </c>
      <c r="B68" s="9" t="str">
        <f t="shared" si="3"/>
        <v>Miscellaneous Manufacturing</v>
      </c>
      <c r="C68" s="9">
        <v>6</v>
      </c>
    </row>
    <row r="69" spans="1:3" x14ac:dyDescent="0.25">
      <c r="A69" s="9" t="s">
        <v>34</v>
      </c>
      <c r="B69" s="9" t="str">
        <f t="shared" si="3"/>
        <v>Computer &amp; Electronic Products</v>
      </c>
      <c r="C69" s="9">
        <v>5</v>
      </c>
    </row>
    <row r="70" spans="1:3" x14ac:dyDescent="0.25">
      <c r="A70" s="9" t="s">
        <v>32</v>
      </c>
      <c r="B70" s="9" t="str">
        <f t="shared" si="3"/>
        <v>Paper Products</v>
      </c>
      <c r="C70" s="9">
        <v>4</v>
      </c>
    </row>
    <row r="71" spans="1:3" x14ac:dyDescent="0.25">
      <c r="A71" s="9" t="s">
        <v>30</v>
      </c>
      <c r="B71" s="9" t="str">
        <f t="shared" si="3"/>
        <v>Food, Beverage &amp; Tobacco Products</v>
      </c>
      <c r="C71" s="9">
        <v>3</v>
      </c>
    </row>
    <row r="72" spans="1:3" x14ac:dyDescent="0.25">
      <c r="A72" s="9" t="s">
        <v>36</v>
      </c>
      <c r="B72" s="9" t="str">
        <f t="shared" si="3"/>
        <v>Chemical Products</v>
      </c>
      <c r="C72" s="9">
        <v>2</v>
      </c>
    </row>
    <row r="73" spans="1:3" x14ac:dyDescent="0.25">
      <c r="A73" s="9" t="s">
        <v>8</v>
      </c>
      <c r="B73" s="9" t="str">
        <f t="shared" si="3"/>
        <v>Printing &amp; Related Support Activities</v>
      </c>
      <c r="C73" s="9">
        <v>1</v>
      </c>
    </row>
    <row r="74" spans="1:3" x14ac:dyDescent="0.25">
      <c r="A74" s="9" t="s">
        <v>14</v>
      </c>
      <c r="B74" s="9" t="str">
        <f t="shared" si="3"/>
        <v>Transportation Equipment</v>
      </c>
      <c r="C74" s="9">
        <v>-8</v>
      </c>
    </row>
    <row r="75" spans="1:3" x14ac:dyDescent="0.25">
      <c r="A75" s="9" t="s">
        <v>38</v>
      </c>
      <c r="B75" s="9" t="str">
        <f t="shared" si="3"/>
        <v>Petroleum &amp; Coal Products</v>
      </c>
      <c r="C75" s="9">
        <v>-7</v>
      </c>
    </row>
    <row r="76" spans="1:3" x14ac:dyDescent="0.25">
      <c r="A76" s="9" t="s">
        <v>49</v>
      </c>
      <c r="B76" s="9" t="str">
        <f t="shared" si="3"/>
        <v>Apparel, Leather &amp; Allied Products</v>
      </c>
      <c r="C76" s="9">
        <v>-6</v>
      </c>
    </row>
    <row r="77" spans="1:3" x14ac:dyDescent="0.25">
      <c r="A77" s="9" t="s">
        <v>29</v>
      </c>
      <c r="B77" s="9" t="str">
        <f t="shared" si="3"/>
        <v>Primary Metals</v>
      </c>
      <c r="C77" s="9">
        <v>-5</v>
      </c>
    </row>
    <row r="78" spans="1:3" x14ac:dyDescent="0.25">
      <c r="A78" s="9" t="s">
        <v>40</v>
      </c>
      <c r="B78" s="9" t="str">
        <f t="shared" si="3"/>
        <v>Nonmetallic Mineral Products</v>
      </c>
      <c r="C78" s="9">
        <v>-4</v>
      </c>
    </row>
    <row r="79" spans="1:3" x14ac:dyDescent="0.25">
      <c r="A79" s="9" t="s">
        <v>27</v>
      </c>
      <c r="B79" s="9" t="str">
        <f t="shared" si="3"/>
        <v>Plastics &amp; Rubber Products</v>
      </c>
      <c r="C79" s="9">
        <v>-3</v>
      </c>
    </row>
    <row r="80" spans="1:3" x14ac:dyDescent="0.25">
      <c r="A80" s="9" t="s">
        <v>28</v>
      </c>
      <c r="B80" s="9" t="str">
        <f t="shared" si="3"/>
        <v>Machinery</v>
      </c>
      <c r="C80" s="9">
        <v>-2</v>
      </c>
    </row>
    <row r="81" spans="1:17" x14ac:dyDescent="0.25">
      <c r="A81" s="9" t="s">
        <v>12</v>
      </c>
      <c r="B81" s="9" t="str">
        <f t="shared" si="3"/>
        <v>Fabricated Metal Products</v>
      </c>
      <c r="C81" s="9">
        <v>-1</v>
      </c>
    </row>
    <row r="83" spans="1:17" x14ac:dyDescent="0.25">
      <c r="A83" s="180" t="s">
        <v>94</v>
      </c>
      <c r="B83" s="180"/>
      <c r="C83" s="9"/>
    </row>
    <row r="84" spans="1:17" x14ac:dyDescent="0.25">
      <c r="A84" s="17" t="s">
        <v>7</v>
      </c>
      <c r="B84" s="9" t="s">
        <v>40</v>
      </c>
      <c r="C84" s="9" t="s">
        <v>39</v>
      </c>
      <c r="D84" t="s">
        <v>37</v>
      </c>
      <c r="E84" t="s">
        <v>41</v>
      </c>
      <c r="F84" t="s">
        <v>30</v>
      </c>
      <c r="G84" t="s">
        <v>27</v>
      </c>
      <c r="H84" t="s">
        <v>45</v>
      </c>
      <c r="I84" t="s">
        <v>33</v>
      </c>
      <c r="J84" t="s">
        <v>28</v>
      </c>
      <c r="K84" t="s">
        <v>34</v>
      </c>
      <c r="L84" t="s">
        <v>36</v>
      </c>
      <c r="M84" t="s">
        <v>26</v>
      </c>
      <c r="N84" t="s">
        <v>29</v>
      </c>
      <c r="O84" t="s">
        <v>31</v>
      </c>
      <c r="P84" t="s">
        <v>14</v>
      </c>
      <c r="Q84" t="s">
        <v>9</v>
      </c>
    </row>
    <row r="85" spans="1:17" x14ac:dyDescent="0.25">
      <c r="A85" s="9"/>
      <c r="B85" s="9"/>
      <c r="C85" s="9"/>
    </row>
    <row r="86" spans="1:17" x14ac:dyDescent="0.25">
      <c r="A86" s="17" t="s">
        <v>7</v>
      </c>
      <c r="B86" s="9" t="str">
        <f>TRIM(A86)</f>
        <v>Paper Products</v>
      </c>
      <c r="C86" s="9">
        <v>-16</v>
      </c>
    </row>
    <row r="87" spans="1:17" x14ac:dyDescent="0.25">
      <c r="A87" s="9" t="s">
        <v>40</v>
      </c>
      <c r="B87" s="9" t="str">
        <f t="shared" ref="B87:B102" si="4">TRIM(A87)</f>
        <v>Nonmetallic Mineral Products</v>
      </c>
      <c r="C87" s="9">
        <v>-15</v>
      </c>
    </row>
    <row r="88" spans="1:17" x14ac:dyDescent="0.25">
      <c r="A88" s="9" t="s">
        <v>39</v>
      </c>
      <c r="B88" s="9" t="str">
        <f t="shared" si="4"/>
        <v>Textile Mills</v>
      </c>
      <c r="C88" s="9">
        <v>-14</v>
      </c>
    </row>
    <row r="89" spans="1:17" x14ac:dyDescent="0.25">
      <c r="A89" s="9" t="s">
        <v>37</v>
      </c>
      <c r="B89" s="9" t="str">
        <f t="shared" si="4"/>
        <v>Fabricated Metal Products</v>
      </c>
      <c r="C89" s="9">
        <v>-13</v>
      </c>
    </row>
    <row r="90" spans="1:17" x14ac:dyDescent="0.25">
      <c r="A90" s="9" t="s">
        <v>41</v>
      </c>
      <c r="B90" s="9" t="str">
        <f t="shared" si="4"/>
        <v>Printing &amp; Related Support Activities</v>
      </c>
      <c r="C90" s="9">
        <v>-12</v>
      </c>
    </row>
    <row r="91" spans="1:17" x14ac:dyDescent="0.25">
      <c r="A91" s="9" t="s">
        <v>30</v>
      </c>
      <c r="B91" s="9" t="str">
        <f t="shared" si="4"/>
        <v>Food, Beverage &amp; Tobacco Products</v>
      </c>
      <c r="C91" s="9">
        <v>-11</v>
      </c>
    </row>
    <row r="92" spans="1:17" x14ac:dyDescent="0.25">
      <c r="A92" s="9" t="s">
        <v>27</v>
      </c>
      <c r="B92" s="9" t="str">
        <f t="shared" si="4"/>
        <v>Plastics &amp; Rubber Products</v>
      </c>
      <c r="C92" s="9">
        <v>-10</v>
      </c>
    </row>
    <row r="93" spans="1:17" x14ac:dyDescent="0.25">
      <c r="A93" s="9" t="s">
        <v>45</v>
      </c>
      <c r="B93" s="9" t="str">
        <f t="shared" si="4"/>
        <v>Wood Products</v>
      </c>
      <c r="C93" s="9">
        <v>-9</v>
      </c>
    </row>
    <row r="94" spans="1:17" x14ac:dyDescent="0.25">
      <c r="A94" s="9" t="s">
        <v>33</v>
      </c>
      <c r="B94" s="9" t="str">
        <f t="shared" si="4"/>
        <v>Miscellaneous Manufacturing</v>
      </c>
      <c r="C94" s="9">
        <v>-8</v>
      </c>
    </row>
    <row r="95" spans="1:17" x14ac:dyDescent="0.25">
      <c r="A95" s="9" t="s">
        <v>28</v>
      </c>
      <c r="B95" s="9" t="str">
        <f t="shared" si="4"/>
        <v>Machinery</v>
      </c>
      <c r="C95" s="9">
        <v>-7</v>
      </c>
    </row>
    <row r="96" spans="1:17" x14ac:dyDescent="0.25">
      <c r="A96" s="9" t="s">
        <v>34</v>
      </c>
      <c r="B96" s="9" t="str">
        <f t="shared" si="4"/>
        <v>Computer &amp; Electronic Products</v>
      </c>
      <c r="C96" s="9">
        <v>-6</v>
      </c>
    </row>
    <row r="97" spans="1:16" x14ac:dyDescent="0.25">
      <c r="A97" s="9" t="s">
        <v>36</v>
      </c>
      <c r="B97" s="9" t="str">
        <f t="shared" si="4"/>
        <v>Chemical Products</v>
      </c>
      <c r="C97" s="9">
        <v>-5</v>
      </c>
    </row>
    <row r="98" spans="1:16" x14ac:dyDescent="0.25">
      <c r="A98" s="9" t="s">
        <v>26</v>
      </c>
      <c r="B98" s="9" t="str">
        <f t="shared" si="4"/>
        <v>Furniture &amp; Related Products</v>
      </c>
      <c r="C98" s="9">
        <v>-4</v>
      </c>
    </row>
    <row r="99" spans="1:16" x14ac:dyDescent="0.25">
      <c r="A99" s="9" t="s">
        <v>29</v>
      </c>
      <c r="B99" s="9" t="str">
        <f t="shared" si="4"/>
        <v>Primary Metals</v>
      </c>
      <c r="C99" s="9">
        <v>-3</v>
      </c>
    </row>
    <row r="100" spans="1:16" x14ac:dyDescent="0.25">
      <c r="A100" s="9" t="s">
        <v>31</v>
      </c>
      <c r="B100" s="9" t="str">
        <f t="shared" si="4"/>
        <v>Electrical Equipment, Appliances &amp; Components</v>
      </c>
      <c r="C100" s="9">
        <v>-2</v>
      </c>
    </row>
    <row r="101" spans="1:16" x14ac:dyDescent="0.25">
      <c r="A101" s="9" t="s">
        <v>14</v>
      </c>
      <c r="B101" s="9" t="str">
        <f t="shared" si="4"/>
        <v>Transportation Equipment</v>
      </c>
      <c r="C101" s="9">
        <v>-1</v>
      </c>
    </row>
    <row r="102" spans="1:16" x14ac:dyDescent="0.25">
      <c r="A102" s="9" t="s">
        <v>9</v>
      </c>
      <c r="B102" s="9" t="str">
        <f t="shared" si="4"/>
        <v>Petroleum &amp; Coal Products</v>
      </c>
      <c r="C102" s="9">
        <v>1</v>
      </c>
    </row>
    <row r="104" spans="1:16" x14ac:dyDescent="0.25">
      <c r="A104" s="180" t="s">
        <v>95</v>
      </c>
      <c r="B104" s="180"/>
      <c r="C104" s="9"/>
    </row>
    <row r="105" spans="1:16" x14ac:dyDescent="0.25">
      <c r="A105" s="17" t="s">
        <v>17</v>
      </c>
      <c r="B105" s="9" t="s">
        <v>30</v>
      </c>
      <c r="C105" s="9" t="s">
        <v>33</v>
      </c>
      <c r="D105" t="s">
        <v>7</v>
      </c>
      <c r="E105" t="s">
        <v>8</v>
      </c>
      <c r="F105" t="s">
        <v>29</v>
      </c>
      <c r="G105" t="s">
        <v>45</v>
      </c>
      <c r="H105" t="s">
        <v>27</v>
      </c>
      <c r="I105" t="s">
        <v>37</v>
      </c>
      <c r="J105" t="s">
        <v>28</v>
      </c>
      <c r="K105" t="s">
        <v>26</v>
      </c>
      <c r="L105" t="s">
        <v>40</v>
      </c>
      <c r="M105" t="s">
        <v>31</v>
      </c>
      <c r="N105" t="s">
        <v>35</v>
      </c>
      <c r="O105" t="s">
        <v>36</v>
      </c>
      <c r="P105" t="s">
        <v>5</v>
      </c>
    </row>
    <row r="106" spans="1:16" x14ac:dyDescent="0.25">
      <c r="A106" s="9"/>
      <c r="B106" s="9"/>
      <c r="C106" s="9"/>
    </row>
    <row r="107" spans="1:16" x14ac:dyDescent="0.25">
      <c r="A107" s="17" t="s">
        <v>17</v>
      </c>
      <c r="B107" s="9" t="str">
        <f>TRIM(A107)</f>
        <v>Apparel, Leather &amp; Allied Products</v>
      </c>
      <c r="C107" s="9">
        <v>4</v>
      </c>
    </row>
    <row r="108" spans="1:16" x14ac:dyDescent="0.25">
      <c r="A108" s="9" t="s">
        <v>30</v>
      </c>
      <c r="B108" s="9" t="str">
        <f t="shared" ref="B108:B122" si="5">TRIM(A108)</f>
        <v>Food, Beverage &amp; Tobacco Products</v>
      </c>
      <c r="C108" s="9">
        <v>3</v>
      </c>
    </row>
    <row r="109" spans="1:16" x14ac:dyDescent="0.25">
      <c r="A109" s="9" t="s">
        <v>33</v>
      </c>
      <c r="B109" s="9" t="str">
        <f t="shared" si="5"/>
        <v>Miscellaneous Manufacturing</v>
      </c>
      <c r="C109" s="9">
        <v>2</v>
      </c>
    </row>
    <row r="110" spans="1:16" x14ac:dyDescent="0.25">
      <c r="A110" s="9" t="s">
        <v>7</v>
      </c>
      <c r="B110" s="9" t="str">
        <f t="shared" si="5"/>
        <v>Paper Products</v>
      </c>
      <c r="C110" s="9">
        <v>1</v>
      </c>
    </row>
    <row r="111" spans="1:16" x14ac:dyDescent="0.25">
      <c r="A111" s="9" t="s">
        <v>8</v>
      </c>
      <c r="B111" s="9" t="str">
        <f t="shared" si="5"/>
        <v>Printing &amp; Related Support Activities</v>
      </c>
      <c r="C111" s="9">
        <v>-12</v>
      </c>
    </row>
    <row r="112" spans="1:16" x14ac:dyDescent="0.25">
      <c r="A112" s="9" t="s">
        <v>29</v>
      </c>
      <c r="B112" s="9" t="str">
        <f t="shared" si="5"/>
        <v>Primary Metals</v>
      </c>
      <c r="C112" s="9">
        <v>-11</v>
      </c>
    </row>
    <row r="113" spans="1:3" x14ac:dyDescent="0.25">
      <c r="A113" s="9" t="s">
        <v>45</v>
      </c>
      <c r="B113" s="9" t="str">
        <f t="shared" si="5"/>
        <v>Wood Products</v>
      </c>
      <c r="C113" s="9">
        <v>-10</v>
      </c>
    </row>
    <row r="114" spans="1:3" x14ac:dyDescent="0.25">
      <c r="A114" s="9" t="s">
        <v>27</v>
      </c>
      <c r="B114" s="9" t="str">
        <f t="shared" si="5"/>
        <v>Plastics &amp; Rubber Products</v>
      </c>
      <c r="C114" s="9">
        <v>-9</v>
      </c>
    </row>
    <row r="115" spans="1:3" x14ac:dyDescent="0.25">
      <c r="A115" s="9" t="s">
        <v>37</v>
      </c>
      <c r="B115" s="9" t="str">
        <f t="shared" si="5"/>
        <v>Fabricated Metal Products</v>
      </c>
      <c r="C115" s="9">
        <v>-8</v>
      </c>
    </row>
    <row r="116" spans="1:3" x14ac:dyDescent="0.25">
      <c r="A116" s="9" t="s">
        <v>28</v>
      </c>
      <c r="B116" s="9" t="str">
        <f t="shared" si="5"/>
        <v>Machinery</v>
      </c>
      <c r="C116" s="9">
        <v>-7</v>
      </c>
    </row>
    <row r="117" spans="1:3" x14ac:dyDescent="0.25">
      <c r="A117" s="9" t="s">
        <v>26</v>
      </c>
      <c r="B117" s="9" t="str">
        <f t="shared" si="5"/>
        <v>Furniture &amp; Related Products</v>
      </c>
      <c r="C117" s="9">
        <v>-6</v>
      </c>
    </row>
    <row r="118" spans="1:3" x14ac:dyDescent="0.25">
      <c r="A118" s="9" t="s">
        <v>40</v>
      </c>
      <c r="B118" s="9" t="str">
        <f t="shared" si="5"/>
        <v>Nonmetallic Mineral Products</v>
      </c>
      <c r="C118" s="9">
        <v>-5</v>
      </c>
    </row>
    <row r="119" spans="1:3" x14ac:dyDescent="0.25">
      <c r="A119" s="9" t="s">
        <v>31</v>
      </c>
      <c r="B119" s="9" t="str">
        <f t="shared" si="5"/>
        <v>Electrical Equipment, Appliances &amp; Components</v>
      </c>
      <c r="C119" s="9">
        <v>-4</v>
      </c>
    </row>
    <row r="120" spans="1:3" x14ac:dyDescent="0.25">
      <c r="A120" s="9" t="s">
        <v>35</v>
      </c>
      <c r="B120" s="9" t="str">
        <f t="shared" si="5"/>
        <v>Transportation Equipment</v>
      </c>
      <c r="C120" s="9">
        <v>-3</v>
      </c>
    </row>
    <row r="121" spans="1:3" x14ac:dyDescent="0.25">
      <c r="A121" s="9" t="s">
        <v>36</v>
      </c>
      <c r="B121" s="9" t="str">
        <f t="shared" si="5"/>
        <v>Chemical Products</v>
      </c>
      <c r="C121" s="9">
        <v>-2</v>
      </c>
    </row>
    <row r="122" spans="1:3" x14ac:dyDescent="0.25">
      <c r="A122" s="9" t="s">
        <v>5</v>
      </c>
      <c r="B122" s="9" t="str">
        <f t="shared" si="5"/>
        <v>Computer &amp; Electronic Products</v>
      </c>
      <c r="C122" s="9">
        <v>-1</v>
      </c>
    </row>
  </sheetData>
  <mergeCells count="6">
    <mergeCell ref="A104:B104"/>
    <mergeCell ref="A2:B2"/>
    <mergeCell ref="A23:B23"/>
    <mergeCell ref="A42:C42"/>
    <mergeCell ref="A63:C63"/>
    <mergeCell ref="A83:B83"/>
  </mergeCells>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C100"/>
  <sheetViews>
    <sheetView workbookViewId="0">
      <selection activeCell="J5" sqref="J5"/>
    </sheetView>
  </sheetViews>
  <sheetFormatPr defaultRowHeight="15" x14ac:dyDescent="0.25"/>
  <cols>
    <col min="1" max="1" width="45" bestFit="1" customWidth="1"/>
    <col min="2" max="2" width="45" customWidth="1"/>
  </cols>
  <sheetData>
    <row r="1" spans="1:3" x14ac:dyDescent="0.25">
      <c r="A1" s="180" t="s">
        <v>89</v>
      </c>
      <c r="B1" s="180"/>
      <c r="C1" s="180"/>
    </row>
    <row r="2" spans="1:3" x14ac:dyDescent="0.25">
      <c r="A2" s="9" t="s">
        <v>17</v>
      </c>
      <c r="B2" s="9" t="str">
        <f>TRIM(A2)</f>
        <v>Apparel, Leather &amp; Allied Products</v>
      </c>
      <c r="C2" s="9">
        <v>15</v>
      </c>
    </row>
    <row r="3" spans="1:3" x14ac:dyDescent="0.25">
      <c r="A3" s="9" t="s">
        <v>37</v>
      </c>
      <c r="B3" s="9" t="str">
        <f t="shared" ref="B3:B18" si="0">TRIM(A3)</f>
        <v>Fabricated Metal Products</v>
      </c>
      <c r="C3" s="9">
        <v>14</v>
      </c>
    </row>
    <row r="4" spans="1:3" x14ac:dyDescent="0.25">
      <c r="A4" s="9" t="s">
        <v>40</v>
      </c>
      <c r="B4" s="9" t="str">
        <f t="shared" si="0"/>
        <v>Nonmetallic Mineral Products</v>
      </c>
      <c r="C4" s="9">
        <v>13</v>
      </c>
    </row>
    <row r="5" spans="1:3" x14ac:dyDescent="0.25">
      <c r="A5" s="9" t="s">
        <v>30</v>
      </c>
      <c r="B5" s="9" t="str">
        <f t="shared" si="0"/>
        <v>Food, Beverage &amp; Tobacco Products</v>
      </c>
      <c r="C5" s="9">
        <v>12</v>
      </c>
    </row>
    <row r="6" spans="1:3" x14ac:dyDescent="0.25">
      <c r="A6" s="9" t="s">
        <v>27</v>
      </c>
      <c r="B6" s="9" t="str">
        <f t="shared" si="0"/>
        <v>Plastics &amp; Rubber Products</v>
      </c>
      <c r="C6" s="9">
        <v>11</v>
      </c>
    </row>
    <row r="7" spans="1:3" x14ac:dyDescent="0.25">
      <c r="A7" s="9" t="s">
        <v>28</v>
      </c>
      <c r="B7" s="9" t="str">
        <f t="shared" si="0"/>
        <v>Machinery</v>
      </c>
      <c r="C7" s="9">
        <v>10</v>
      </c>
    </row>
    <row r="8" spans="1:3" x14ac:dyDescent="0.25">
      <c r="A8" s="9" t="s">
        <v>26</v>
      </c>
      <c r="B8" s="9" t="str">
        <f t="shared" si="0"/>
        <v>Furniture &amp; Related Products</v>
      </c>
      <c r="C8" s="9">
        <v>9</v>
      </c>
    </row>
    <row r="9" spans="1:3" x14ac:dyDescent="0.25">
      <c r="A9" s="9" t="s">
        <v>32</v>
      </c>
      <c r="B9" s="9" t="str">
        <f t="shared" si="0"/>
        <v>Paper Products</v>
      </c>
      <c r="C9" s="9">
        <v>8</v>
      </c>
    </row>
    <row r="10" spans="1:3" x14ac:dyDescent="0.25">
      <c r="A10" s="9" t="s">
        <v>45</v>
      </c>
      <c r="B10" s="9" t="str">
        <f t="shared" si="0"/>
        <v>Wood Products</v>
      </c>
      <c r="C10" s="9">
        <v>7</v>
      </c>
    </row>
    <row r="11" spans="1:3" x14ac:dyDescent="0.25">
      <c r="A11" s="9" t="s">
        <v>36</v>
      </c>
      <c r="B11" s="9" t="str">
        <f t="shared" si="0"/>
        <v>Chemical Products</v>
      </c>
      <c r="C11" s="9">
        <v>6</v>
      </c>
    </row>
    <row r="12" spans="1:3" x14ac:dyDescent="0.25">
      <c r="A12" s="9" t="s">
        <v>29</v>
      </c>
      <c r="B12" s="9" t="str">
        <f t="shared" si="0"/>
        <v>Primary Metals</v>
      </c>
      <c r="C12" s="9">
        <v>5</v>
      </c>
    </row>
    <row r="13" spans="1:3" x14ac:dyDescent="0.25">
      <c r="A13" s="9" t="s">
        <v>34</v>
      </c>
      <c r="B13" s="9" t="str">
        <f t="shared" si="0"/>
        <v>Computer &amp; Electronic Products</v>
      </c>
      <c r="C13" s="9">
        <v>4</v>
      </c>
    </row>
    <row r="14" spans="1:3" x14ac:dyDescent="0.25">
      <c r="A14" s="9" t="s">
        <v>35</v>
      </c>
      <c r="B14" s="9" t="str">
        <f t="shared" si="0"/>
        <v>Transportation Equipment</v>
      </c>
      <c r="C14" s="9">
        <v>3</v>
      </c>
    </row>
    <row r="15" spans="1:3" x14ac:dyDescent="0.25">
      <c r="A15" s="9" t="s">
        <v>31</v>
      </c>
      <c r="B15" s="9" t="str">
        <f t="shared" si="0"/>
        <v>Electrical Equipment, Appliances &amp; Components</v>
      </c>
      <c r="C15" s="9">
        <v>2</v>
      </c>
    </row>
    <row r="16" spans="1:3" x14ac:dyDescent="0.25">
      <c r="A16" s="9" t="s">
        <v>2</v>
      </c>
      <c r="B16" s="9" t="str">
        <f t="shared" si="0"/>
        <v>Miscellaneous Manufacturing</v>
      </c>
      <c r="C16" s="9">
        <v>1</v>
      </c>
    </row>
    <row r="17" spans="1:3" x14ac:dyDescent="0.25">
      <c r="A17" s="9" t="s">
        <v>1</v>
      </c>
      <c r="B17" s="9" t="str">
        <f t="shared" si="0"/>
        <v>Textile Mills</v>
      </c>
      <c r="C17" s="9">
        <v>-2</v>
      </c>
    </row>
    <row r="18" spans="1:3" x14ac:dyDescent="0.25">
      <c r="A18" s="9" t="s">
        <v>105</v>
      </c>
      <c r="B18" s="9" t="str">
        <f t="shared" si="0"/>
        <v>Printing &amp; Related Support Activities.</v>
      </c>
      <c r="C18" s="9">
        <v>-1</v>
      </c>
    </row>
    <row r="20" spans="1:3" x14ac:dyDescent="0.25">
      <c r="A20" s="180" t="s">
        <v>52</v>
      </c>
      <c r="B20" s="180"/>
      <c r="C20" s="180"/>
    </row>
    <row r="21" spans="1:3" x14ac:dyDescent="0.25">
      <c r="A21" s="9" t="s">
        <v>17</v>
      </c>
      <c r="B21" s="9" t="str">
        <f>TRIM(A21)</f>
        <v>Apparel, Leather &amp; Allied Products</v>
      </c>
      <c r="C21" s="9">
        <v>16</v>
      </c>
    </row>
    <row r="22" spans="1:3" x14ac:dyDescent="0.25">
      <c r="A22" s="9" t="s">
        <v>45</v>
      </c>
      <c r="B22" s="9" t="str">
        <f t="shared" ref="B22:B37" si="1">TRIM(A22)</f>
        <v>Wood Products</v>
      </c>
      <c r="C22" s="9">
        <v>15</v>
      </c>
    </row>
    <row r="23" spans="1:3" x14ac:dyDescent="0.25">
      <c r="A23" s="9" t="s">
        <v>27</v>
      </c>
      <c r="B23" s="9" t="str">
        <f t="shared" si="1"/>
        <v>Plastics &amp; Rubber Products</v>
      </c>
      <c r="C23" s="9">
        <v>14</v>
      </c>
    </row>
    <row r="24" spans="1:3" x14ac:dyDescent="0.25">
      <c r="A24" s="9" t="s">
        <v>29</v>
      </c>
      <c r="B24" s="9" t="str">
        <f t="shared" si="1"/>
        <v>Primary Metals</v>
      </c>
      <c r="C24" s="9">
        <v>13</v>
      </c>
    </row>
    <row r="25" spans="1:3" x14ac:dyDescent="0.25">
      <c r="A25" s="9" t="s">
        <v>37</v>
      </c>
      <c r="B25" s="9" t="str">
        <f t="shared" si="1"/>
        <v>Fabricated Metal Products</v>
      </c>
      <c r="C25" s="9">
        <v>12</v>
      </c>
    </row>
    <row r="26" spans="1:3" x14ac:dyDescent="0.25">
      <c r="A26" s="9" t="s">
        <v>31</v>
      </c>
      <c r="B26" s="9" t="str">
        <f t="shared" si="1"/>
        <v>Electrical Equipment, Appliances &amp; Components</v>
      </c>
      <c r="C26" s="9">
        <v>11</v>
      </c>
    </row>
    <row r="27" spans="1:3" x14ac:dyDescent="0.25">
      <c r="A27" s="9" t="s">
        <v>26</v>
      </c>
      <c r="B27" s="9" t="str">
        <f t="shared" si="1"/>
        <v>Furniture &amp; Related Products</v>
      </c>
      <c r="C27" s="9">
        <v>10</v>
      </c>
    </row>
    <row r="28" spans="1:3" x14ac:dyDescent="0.25">
      <c r="A28" s="9" t="s">
        <v>34</v>
      </c>
      <c r="B28" s="9" t="str">
        <f t="shared" si="1"/>
        <v>Computer &amp; Electronic Products</v>
      </c>
      <c r="C28" s="9">
        <v>9</v>
      </c>
    </row>
    <row r="29" spans="1:3" x14ac:dyDescent="0.25">
      <c r="A29" s="9" t="s">
        <v>32</v>
      </c>
      <c r="B29" s="9" t="str">
        <f t="shared" si="1"/>
        <v>Paper Products</v>
      </c>
      <c r="C29" s="9">
        <v>8</v>
      </c>
    </row>
    <row r="30" spans="1:3" x14ac:dyDescent="0.25">
      <c r="A30" s="9" t="s">
        <v>30</v>
      </c>
      <c r="B30" s="9" t="str">
        <f t="shared" si="1"/>
        <v>Food, Beverage &amp; Tobacco Products</v>
      </c>
      <c r="C30" s="9">
        <v>7</v>
      </c>
    </row>
    <row r="31" spans="1:3" x14ac:dyDescent="0.25">
      <c r="A31" s="9" t="s">
        <v>28</v>
      </c>
      <c r="B31" s="9" t="str">
        <f t="shared" si="1"/>
        <v>Machinery</v>
      </c>
      <c r="C31" s="9">
        <v>6</v>
      </c>
    </row>
    <row r="32" spans="1:3" x14ac:dyDescent="0.25">
      <c r="A32" s="9" t="s">
        <v>36</v>
      </c>
      <c r="B32" s="9" t="str">
        <f t="shared" si="1"/>
        <v>Chemical Products</v>
      </c>
      <c r="C32" s="9">
        <v>5</v>
      </c>
    </row>
    <row r="33" spans="1:3" x14ac:dyDescent="0.25">
      <c r="A33" s="9" t="s">
        <v>38</v>
      </c>
      <c r="B33" s="9" t="str">
        <f t="shared" si="1"/>
        <v>Petroleum &amp; Coal Products</v>
      </c>
      <c r="C33" s="9">
        <v>4</v>
      </c>
    </row>
    <row r="34" spans="1:3" x14ac:dyDescent="0.25">
      <c r="A34" s="9" t="s">
        <v>35</v>
      </c>
      <c r="B34" s="9" t="str">
        <f t="shared" si="1"/>
        <v>Transportation Equipment</v>
      </c>
      <c r="C34" s="9">
        <v>3</v>
      </c>
    </row>
    <row r="35" spans="1:3" x14ac:dyDescent="0.25">
      <c r="A35" s="9" t="s">
        <v>40</v>
      </c>
      <c r="B35" s="9" t="str">
        <f t="shared" si="1"/>
        <v>Nonmetallic Mineral Products</v>
      </c>
      <c r="C35" s="9">
        <v>2</v>
      </c>
    </row>
    <row r="36" spans="1:3" x14ac:dyDescent="0.25">
      <c r="A36" s="9" t="s">
        <v>2</v>
      </c>
      <c r="B36" s="9" t="str">
        <f t="shared" si="1"/>
        <v>Miscellaneous Manufacturing</v>
      </c>
      <c r="C36" s="9">
        <v>1</v>
      </c>
    </row>
    <row r="37" spans="1:3" x14ac:dyDescent="0.25">
      <c r="A37" s="9" t="s">
        <v>1</v>
      </c>
      <c r="B37" s="9" t="str">
        <f t="shared" si="1"/>
        <v>Textile Mills</v>
      </c>
      <c r="C37" s="9">
        <v>-1</v>
      </c>
    </row>
    <row r="39" spans="1:3" x14ac:dyDescent="0.25">
      <c r="A39" s="180" t="s">
        <v>91</v>
      </c>
      <c r="B39" s="180"/>
      <c r="C39" s="180"/>
    </row>
    <row r="40" spans="1:3" x14ac:dyDescent="0.25">
      <c r="A40" s="9" t="s">
        <v>4</v>
      </c>
      <c r="B40" s="9" t="str">
        <f>TRIM(A40)</f>
        <v>Nonmetallic Mineral Products</v>
      </c>
      <c r="C40" s="9">
        <v>11</v>
      </c>
    </row>
    <row r="41" spans="1:3" x14ac:dyDescent="0.25">
      <c r="A41" s="9" t="s">
        <v>37</v>
      </c>
      <c r="B41" s="9" t="str">
        <f t="shared" ref="B41:B51" si="2">TRIM(A41)</f>
        <v>Fabricated Metal Products</v>
      </c>
      <c r="C41" s="9">
        <v>10</v>
      </c>
    </row>
    <row r="42" spans="1:3" x14ac:dyDescent="0.25">
      <c r="A42" s="9" t="s">
        <v>27</v>
      </c>
      <c r="B42" s="9" t="str">
        <f t="shared" si="2"/>
        <v>Plastics &amp; Rubber Products</v>
      </c>
      <c r="C42" s="9">
        <v>9</v>
      </c>
    </row>
    <row r="43" spans="1:3" x14ac:dyDescent="0.25">
      <c r="A43" s="9" t="s">
        <v>29</v>
      </c>
      <c r="B43" s="9" t="str">
        <f t="shared" si="2"/>
        <v>Primary Metals</v>
      </c>
      <c r="C43" s="9">
        <v>8</v>
      </c>
    </row>
    <row r="44" spans="1:3" x14ac:dyDescent="0.25">
      <c r="A44" s="9" t="s">
        <v>30</v>
      </c>
      <c r="B44" s="9" t="str">
        <f t="shared" si="2"/>
        <v>Food, Beverage &amp; Tobacco Products</v>
      </c>
      <c r="C44" s="9">
        <v>7</v>
      </c>
    </row>
    <row r="45" spans="1:3" x14ac:dyDescent="0.25">
      <c r="A45" s="9" t="s">
        <v>28</v>
      </c>
      <c r="B45" s="9" t="str">
        <f t="shared" si="2"/>
        <v>Machinery</v>
      </c>
      <c r="C45" s="9">
        <v>6</v>
      </c>
    </row>
    <row r="46" spans="1:3" x14ac:dyDescent="0.25">
      <c r="A46" s="9" t="s">
        <v>32</v>
      </c>
      <c r="B46" s="9" t="str">
        <f t="shared" si="2"/>
        <v>Paper Products</v>
      </c>
      <c r="C46" s="9">
        <v>5</v>
      </c>
    </row>
    <row r="47" spans="1:3" x14ac:dyDescent="0.25">
      <c r="A47" s="9" t="s">
        <v>35</v>
      </c>
      <c r="B47" s="9" t="str">
        <f t="shared" si="2"/>
        <v>Transportation Equipment</v>
      </c>
      <c r="C47" s="9">
        <v>4</v>
      </c>
    </row>
    <row r="48" spans="1:3" x14ac:dyDescent="0.25">
      <c r="A48" s="9" t="s">
        <v>36</v>
      </c>
      <c r="B48" s="9" t="str">
        <f t="shared" si="2"/>
        <v>Chemical Products</v>
      </c>
      <c r="C48" s="9">
        <v>3</v>
      </c>
    </row>
    <row r="49" spans="1:3" x14ac:dyDescent="0.25">
      <c r="A49" s="9" t="s">
        <v>31</v>
      </c>
      <c r="B49" s="9" t="str">
        <f t="shared" si="2"/>
        <v>Electrical Equipment, Appliances &amp; Components</v>
      </c>
      <c r="C49" s="9">
        <v>2</v>
      </c>
    </row>
    <row r="50" spans="1:3" x14ac:dyDescent="0.25">
      <c r="A50" s="9" t="s">
        <v>5</v>
      </c>
      <c r="B50" s="9" t="str">
        <f t="shared" si="2"/>
        <v>Computer &amp; Electronic Products</v>
      </c>
      <c r="C50" s="9">
        <v>1</v>
      </c>
    </row>
    <row r="51" spans="1:3" x14ac:dyDescent="0.25">
      <c r="A51" s="9" t="s">
        <v>1</v>
      </c>
      <c r="B51" s="9" t="str">
        <f t="shared" si="2"/>
        <v>Textile Mills</v>
      </c>
      <c r="C51" s="9">
        <v>-1</v>
      </c>
    </row>
    <row r="53" spans="1:3" x14ac:dyDescent="0.25">
      <c r="A53" s="180" t="s">
        <v>92</v>
      </c>
      <c r="B53" s="180"/>
      <c r="C53" s="180"/>
    </row>
    <row r="54" spans="1:3" x14ac:dyDescent="0.25">
      <c r="A54" s="9" t="s">
        <v>17</v>
      </c>
      <c r="B54" s="9" t="str">
        <f>TRIM(A54)</f>
        <v>Apparel, Leather &amp; Allied Products</v>
      </c>
      <c r="C54" s="9">
        <v>11</v>
      </c>
    </row>
    <row r="55" spans="1:3" x14ac:dyDescent="0.25">
      <c r="A55" s="9" t="s">
        <v>45</v>
      </c>
      <c r="B55" s="9" t="str">
        <f t="shared" ref="B55:B69" si="3">TRIM(A55)</f>
        <v>Wood Products</v>
      </c>
      <c r="C55" s="9">
        <v>10</v>
      </c>
    </row>
    <row r="56" spans="1:3" x14ac:dyDescent="0.25">
      <c r="A56" s="9" t="s">
        <v>30</v>
      </c>
      <c r="B56" s="9" t="str">
        <f t="shared" si="3"/>
        <v>Food, Beverage &amp; Tobacco Products</v>
      </c>
      <c r="C56" s="9">
        <v>9</v>
      </c>
    </row>
    <row r="57" spans="1:3" x14ac:dyDescent="0.25">
      <c r="A57" s="9" t="s">
        <v>37</v>
      </c>
      <c r="B57" s="9" t="str">
        <f t="shared" si="3"/>
        <v>Fabricated Metal Products</v>
      </c>
      <c r="C57" s="9">
        <v>8</v>
      </c>
    </row>
    <row r="58" spans="1:3" x14ac:dyDescent="0.25">
      <c r="A58" s="9" t="s">
        <v>27</v>
      </c>
      <c r="B58" s="9" t="str">
        <f t="shared" si="3"/>
        <v>Plastics &amp; Rubber Products</v>
      </c>
      <c r="C58" s="9">
        <v>7</v>
      </c>
    </row>
    <row r="59" spans="1:3" x14ac:dyDescent="0.25">
      <c r="A59" s="9" t="s">
        <v>29</v>
      </c>
      <c r="B59" s="9" t="str">
        <f t="shared" si="3"/>
        <v>Primary Metals</v>
      </c>
      <c r="C59" s="9">
        <v>6</v>
      </c>
    </row>
    <row r="60" spans="1:3" x14ac:dyDescent="0.25">
      <c r="A60" s="9" t="s">
        <v>40</v>
      </c>
      <c r="B60" s="9" t="str">
        <f t="shared" si="3"/>
        <v>Nonmetallic Mineral Products</v>
      </c>
      <c r="C60" s="9">
        <v>5</v>
      </c>
    </row>
    <row r="61" spans="1:3" x14ac:dyDescent="0.25">
      <c r="A61" s="9" t="s">
        <v>34</v>
      </c>
      <c r="B61" s="9" t="str">
        <f t="shared" si="3"/>
        <v>Computer &amp; Electronic Products</v>
      </c>
      <c r="C61" s="9">
        <v>4</v>
      </c>
    </row>
    <row r="62" spans="1:3" x14ac:dyDescent="0.25">
      <c r="A62" s="9" t="s">
        <v>28</v>
      </c>
      <c r="B62" s="9" t="str">
        <f t="shared" si="3"/>
        <v>Machinery</v>
      </c>
      <c r="C62" s="9">
        <v>3</v>
      </c>
    </row>
    <row r="63" spans="1:3" x14ac:dyDescent="0.25">
      <c r="A63" s="9" t="s">
        <v>35</v>
      </c>
      <c r="B63" s="9" t="str">
        <f t="shared" si="3"/>
        <v>Transportation Equipment</v>
      </c>
      <c r="C63" s="9">
        <v>2</v>
      </c>
    </row>
    <row r="64" spans="1:3" x14ac:dyDescent="0.25">
      <c r="A64" s="9" t="s">
        <v>106</v>
      </c>
      <c r="B64" s="9" t="str">
        <f t="shared" si="3"/>
        <v>Chemical Products</v>
      </c>
      <c r="C64" s="9">
        <v>1</v>
      </c>
    </row>
    <row r="65" spans="1:3" x14ac:dyDescent="0.25">
      <c r="A65" s="9" t="s">
        <v>8</v>
      </c>
      <c r="B65" s="9" t="str">
        <f t="shared" si="3"/>
        <v>Printing &amp; Related Support Activities</v>
      </c>
      <c r="C65" s="9">
        <v>-5</v>
      </c>
    </row>
    <row r="66" spans="1:3" x14ac:dyDescent="0.25">
      <c r="A66" s="9" t="s">
        <v>38</v>
      </c>
      <c r="B66" s="9" t="str">
        <f t="shared" si="3"/>
        <v>Petroleum &amp; Coal Products</v>
      </c>
      <c r="C66" s="9">
        <v>-4</v>
      </c>
    </row>
    <row r="67" spans="1:3" x14ac:dyDescent="0.25">
      <c r="A67" s="9" t="s">
        <v>32</v>
      </c>
      <c r="B67" s="9" t="str">
        <f t="shared" si="3"/>
        <v>Paper Products</v>
      </c>
      <c r="C67" s="9">
        <v>-3</v>
      </c>
    </row>
    <row r="68" spans="1:3" x14ac:dyDescent="0.25">
      <c r="A68" s="9" t="s">
        <v>33</v>
      </c>
      <c r="B68" s="9" t="str">
        <f t="shared" si="3"/>
        <v>Miscellaneous Manufacturing</v>
      </c>
      <c r="C68" s="9">
        <v>-2</v>
      </c>
    </row>
    <row r="69" spans="1:3" x14ac:dyDescent="0.25">
      <c r="A69" s="9" t="s">
        <v>13</v>
      </c>
      <c r="B69" s="9" t="str">
        <f t="shared" si="3"/>
        <v>Electrical Equipment, Appliances &amp; Components</v>
      </c>
      <c r="C69" s="9">
        <v>-1</v>
      </c>
    </row>
    <row r="71" spans="1:3" x14ac:dyDescent="0.25">
      <c r="A71" s="180" t="s">
        <v>94</v>
      </c>
      <c r="B71" s="180"/>
      <c r="C71" s="180"/>
    </row>
    <row r="72" spans="1:3" x14ac:dyDescent="0.25">
      <c r="A72" s="9" t="s">
        <v>1</v>
      </c>
      <c r="B72" s="9" t="str">
        <f>TRIM(A72)</f>
        <v>Textile Mills</v>
      </c>
      <c r="C72" s="9">
        <v>-15</v>
      </c>
    </row>
    <row r="73" spans="1:3" x14ac:dyDescent="0.25">
      <c r="A73" s="9" t="s">
        <v>37</v>
      </c>
      <c r="B73" s="9" t="str">
        <f t="shared" ref="B73:B86" si="4">TRIM(A73)</f>
        <v>Fabricated Metal Products</v>
      </c>
      <c r="C73" s="9">
        <v>-14</v>
      </c>
    </row>
    <row r="74" spans="1:3" x14ac:dyDescent="0.25">
      <c r="A74" s="9" t="s">
        <v>26</v>
      </c>
      <c r="B74" s="9" t="str">
        <f t="shared" si="4"/>
        <v>Furniture &amp; Related Products</v>
      </c>
      <c r="C74" s="9">
        <v>-13</v>
      </c>
    </row>
    <row r="75" spans="1:3" x14ac:dyDescent="0.25">
      <c r="A75" s="9" t="s">
        <v>45</v>
      </c>
      <c r="B75" s="9" t="str">
        <f t="shared" si="4"/>
        <v>Wood Products</v>
      </c>
      <c r="C75" s="9">
        <v>-12</v>
      </c>
    </row>
    <row r="76" spans="1:3" x14ac:dyDescent="0.25">
      <c r="A76" s="9" t="s">
        <v>32</v>
      </c>
      <c r="B76" s="9" t="str">
        <f t="shared" si="4"/>
        <v>Paper Products</v>
      </c>
      <c r="C76" s="9">
        <v>-11</v>
      </c>
    </row>
    <row r="77" spans="1:3" x14ac:dyDescent="0.25">
      <c r="A77" s="9" t="s">
        <v>27</v>
      </c>
      <c r="B77" s="9" t="str">
        <f t="shared" si="4"/>
        <v>Plastics &amp; Rubber Products</v>
      </c>
      <c r="C77" s="9">
        <v>-10</v>
      </c>
    </row>
    <row r="78" spans="1:3" x14ac:dyDescent="0.25">
      <c r="A78" s="9" t="s">
        <v>28</v>
      </c>
      <c r="B78" s="9" t="str">
        <f t="shared" si="4"/>
        <v>Machinery</v>
      </c>
      <c r="C78" s="9">
        <v>-9</v>
      </c>
    </row>
    <row r="79" spans="1:3" x14ac:dyDescent="0.25">
      <c r="A79" s="9" t="s">
        <v>30</v>
      </c>
      <c r="B79" s="9" t="str">
        <f t="shared" si="4"/>
        <v>Food, Beverage &amp; Tobacco Products</v>
      </c>
      <c r="C79" s="9">
        <v>-8</v>
      </c>
    </row>
    <row r="80" spans="1:3" x14ac:dyDescent="0.25">
      <c r="A80" s="9" t="s">
        <v>38</v>
      </c>
      <c r="B80" s="9" t="str">
        <f t="shared" si="4"/>
        <v>Petroleum &amp; Coal Products</v>
      </c>
      <c r="C80" s="9">
        <v>-7</v>
      </c>
    </row>
    <row r="81" spans="1:3" x14ac:dyDescent="0.25">
      <c r="A81" s="9" t="s">
        <v>40</v>
      </c>
      <c r="B81" s="9" t="str">
        <f t="shared" si="4"/>
        <v>Nonmetallic Mineral Products</v>
      </c>
      <c r="C81" s="9">
        <v>-6</v>
      </c>
    </row>
    <row r="82" spans="1:3" x14ac:dyDescent="0.25">
      <c r="A82" s="9" t="s">
        <v>36</v>
      </c>
      <c r="B82" s="9" t="str">
        <f t="shared" si="4"/>
        <v>Chemical Products</v>
      </c>
      <c r="C82" s="9">
        <v>-5</v>
      </c>
    </row>
    <row r="83" spans="1:3" x14ac:dyDescent="0.25">
      <c r="A83" s="9" t="s">
        <v>34</v>
      </c>
      <c r="B83" s="9" t="str">
        <f t="shared" si="4"/>
        <v>Computer &amp; Electronic Products</v>
      </c>
      <c r="C83" s="9">
        <v>-4</v>
      </c>
    </row>
    <row r="84" spans="1:3" x14ac:dyDescent="0.25">
      <c r="A84" s="9" t="s">
        <v>35</v>
      </c>
      <c r="B84" s="9" t="str">
        <f t="shared" si="4"/>
        <v>Transportation Equipment</v>
      </c>
      <c r="C84" s="9">
        <v>-3</v>
      </c>
    </row>
    <row r="85" spans="1:3" x14ac:dyDescent="0.25">
      <c r="A85" s="9" t="s">
        <v>33</v>
      </c>
      <c r="B85" s="9" t="str">
        <f t="shared" si="4"/>
        <v>Miscellaneous Manufacturing</v>
      </c>
      <c r="C85" s="9">
        <v>-2</v>
      </c>
    </row>
    <row r="86" spans="1:3" x14ac:dyDescent="0.25">
      <c r="A86" s="9" t="s">
        <v>13</v>
      </c>
      <c r="B86" s="9" t="str">
        <f t="shared" si="4"/>
        <v>Electrical Equipment, Appliances &amp; Components</v>
      </c>
      <c r="C86" s="9">
        <v>-1</v>
      </c>
    </row>
    <row r="88" spans="1:3" x14ac:dyDescent="0.25">
      <c r="A88" s="180" t="s">
        <v>95</v>
      </c>
      <c r="B88" s="180"/>
      <c r="C88" s="180"/>
    </row>
    <row r="89" spans="1:3" x14ac:dyDescent="0.25">
      <c r="A89" s="9" t="s">
        <v>4</v>
      </c>
      <c r="B89" s="9" t="str">
        <f>TRIM(A89)</f>
        <v>Nonmetallic Mineral Products</v>
      </c>
      <c r="C89" s="9">
        <v>6</v>
      </c>
    </row>
    <row r="90" spans="1:3" x14ac:dyDescent="0.25">
      <c r="A90" s="9" t="s">
        <v>33</v>
      </c>
      <c r="B90" s="9" t="str">
        <f t="shared" ref="B90:B100" si="5">TRIM(A90)</f>
        <v>Miscellaneous Manufacturing</v>
      </c>
      <c r="C90" s="9">
        <v>5</v>
      </c>
    </row>
    <row r="91" spans="1:3" x14ac:dyDescent="0.25">
      <c r="A91" s="9" t="s">
        <v>26</v>
      </c>
      <c r="B91" s="9" t="str">
        <f t="shared" si="5"/>
        <v>Furniture &amp; Related Products</v>
      </c>
      <c r="C91" s="9">
        <v>4</v>
      </c>
    </row>
    <row r="92" spans="1:3" x14ac:dyDescent="0.25">
      <c r="A92" s="9" t="s">
        <v>32</v>
      </c>
      <c r="B92" s="9" t="str">
        <f t="shared" si="5"/>
        <v>Paper Products</v>
      </c>
      <c r="C92" s="9">
        <v>3</v>
      </c>
    </row>
    <row r="93" spans="1:3" x14ac:dyDescent="0.25">
      <c r="A93" s="9" t="s">
        <v>30</v>
      </c>
      <c r="B93" s="9" t="str">
        <f t="shared" si="5"/>
        <v>Food, Beverage &amp; Tobacco Products</v>
      </c>
      <c r="C93" s="9">
        <v>2</v>
      </c>
    </row>
    <row r="94" spans="1:3" x14ac:dyDescent="0.25">
      <c r="A94" s="9" t="s">
        <v>106</v>
      </c>
      <c r="B94" s="9" t="str">
        <f t="shared" si="5"/>
        <v>Chemical Products</v>
      </c>
      <c r="C94" s="9">
        <v>1</v>
      </c>
    </row>
    <row r="95" spans="1:3" x14ac:dyDescent="0.25">
      <c r="A95" s="9" t="s">
        <v>18</v>
      </c>
      <c r="B95" s="9" t="str">
        <f t="shared" si="5"/>
        <v>Wood Products</v>
      </c>
      <c r="C95" s="9">
        <v>-6</v>
      </c>
    </row>
    <row r="96" spans="1:3" x14ac:dyDescent="0.25">
      <c r="A96" s="9" t="s">
        <v>29</v>
      </c>
      <c r="B96" s="9" t="str">
        <f t="shared" si="5"/>
        <v>Primary Metals</v>
      </c>
      <c r="C96" s="9">
        <v>-5</v>
      </c>
    </row>
    <row r="97" spans="1:3" x14ac:dyDescent="0.25">
      <c r="A97" s="9" t="s">
        <v>27</v>
      </c>
      <c r="B97" s="9" t="str">
        <f t="shared" si="5"/>
        <v>Plastics &amp; Rubber Products</v>
      </c>
      <c r="C97" s="9">
        <v>-4</v>
      </c>
    </row>
    <row r="98" spans="1:3" x14ac:dyDescent="0.25">
      <c r="A98" s="9" t="s">
        <v>31</v>
      </c>
      <c r="B98" s="9" t="str">
        <f t="shared" si="5"/>
        <v>Electrical Equipment, Appliances &amp; Components</v>
      </c>
      <c r="C98" s="9">
        <v>-3</v>
      </c>
    </row>
    <row r="99" spans="1:3" x14ac:dyDescent="0.25">
      <c r="A99" s="9" t="s">
        <v>37</v>
      </c>
      <c r="B99" s="9" t="str">
        <f t="shared" si="5"/>
        <v>Fabricated Metal Products</v>
      </c>
      <c r="C99" s="9">
        <v>-2</v>
      </c>
    </row>
    <row r="100" spans="1:3" x14ac:dyDescent="0.25">
      <c r="A100" s="9" t="s">
        <v>5</v>
      </c>
      <c r="B100" s="9" t="str">
        <f t="shared" si="5"/>
        <v>Computer &amp; Electronic Products</v>
      </c>
      <c r="C100" s="9">
        <v>-1</v>
      </c>
    </row>
  </sheetData>
  <mergeCells count="6">
    <mergeCell ref="A88:C88"/>
    <mergeCell ref="A1:C1"/>
    <mergeCell ref="A20:C20"/>
    <mergeCell ref="A39:C39"/>
    <mergeCell ref="A53:C53"/>
    <mergeCell ref="A71:C71"/>
  </mergeCells>
  <pageMargins left="0.7" right="0.7" top="0.75" bottom="0.75" header="0.3" footer="0.3"/>
  <pageSetup paperSize="9"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08"/>
  <sheetViews>
    <sheetView topLeftCell="A82" zoomScaleNormal="100" workbookViewId="0">
      <selection activeCell="A92" sqref="A92:C92"/>
    </sheetView>
  </sheetViews>
  <sheetFormatPr defaultRowHeight="15" x14ac:dyDescent="0.25"/>
  <cols>
    <col min="1" max="1" width="45" bestFit="1" customWidth="1"/>
    <col min="2" max="2" width="44.5703125" bestFit="1" customWidth="1"/>
    <col min="5" max="6" width="44.5703125" bestFit="1" customWidth="1"/>
    <col min="7" max="7" width="208" bestFit="1" customWidth="1"/>
  </cols>
  <sheetData>
    <row r="1" spans="1:10" x14ac:dyDescent="0.25">
      <c r="A1" s="188" t="s">
        <v>481</v>
      </c>
      <c r="B1" s="188"/>
      <c r="C1" s="188"/>
      <c r="F1" s="189" t="s">
        <v>459</v>
      </c>
      <c r="G1" s="189"/>
    </row>
    <row r="2" spans="1:10" x14ac:dyDescent="0.25">
      <c r="A2" s="9" t="s">
        <v>17</v>
      </c>
      <c r="B2" s="9" t="str">
        <f>TRIM(A2)</f>
        <v>Apparel, Leather &amp; Allied Products</v>
      </c>
      <c r="C2" s="9">
        <v>16</v>
      </c>
      <c r="E2" t="s">
        <v>1</v>
      </c>
      <c r="F2" t="str">
        <f>TRIM(E2)</f>
        <v>Textile Mills</v>
      </c>
      <c r="G2" t="e">
        <f>VLOOKUP("*"&amp;F2,$J$2:$J$11,1,0)</f>
        <v>#N/A</v>
      </c>
      <c r="J2" t="s">
        <v>726</v>
      </c>
    </row>
    <row r="3" spans="1:10" x14ac:dyDescent="0.25">
      <c r="A3" s="9" t="s">
        <v>40</v>
      </c>
      <c r="B3" s="9" t="str">
        <f t="shared" ref="B3:B19" si="0">TRIM(A3)</f>
        <v>Nonmetallic Mineral Products</v>
      </c>
      <c r="C3" s="9">
        <v>15</v>
      </c>
      <c r="E3" t="s">
        <v>2</v>
      </c>
      <c r="F3" t="str">
        <f t="shared" ref="F3:F19" si="1">TRIM(E3)</f>
        <v>Miscellaneous Manufacturing</v>
      </c>
      <c r="G3" t="e">
        <f t="shared" ref="G3:G19" si="2">VLOOKUP("*"&amp;F3,$J$2:$J$11,1,0)</f>
        <v>#N/A</v>
      </c>
      <c r="J3" t="s">
        <v>727</v>
      </c>
    </row>
    <row r="4" spans="1:10" x14ac:dyDescent="0.25">
      <c r="A4" s="9" t="s">
        <v>39</v>
      </c>
      <c r="B4" s="9" t="str">
        <f t="shared" si="0"/>
        <v>Textile Mills</v>
      </c>
      <c r="C4" s="9">
        <v>14</v>
      </c>
      <c r="E4" t="s">
        <v>3</v>
      </c>
      <c r="F4" t="str">
        <f t="shared" si="1"/>
        <v>Food, Beverage &amp; Tobacco Products</v>
      </c>
      <c r="G4" t="s">
        <v>728</v>
      </c>
      <c r="J4" t="s">
        <v>729</v>
      </c>
    </row>
    <row r="5" spans="1:10" x14ac:dyDescent="0.25">
      <c r="A5" s="9" t="s">
        <v>45</v>
      </c>
      <c r="B5" s="9" t="str">
        <f t="shared" si="0"/>
        <v>Wood Products</v>
      </c>
      <c r="C5" s="9">
        <v>13</v>
      </c>
      <c r="E5" t="s">
        <v>4</v>
      </c>
      <c r="F5" t="str">
        <f t="shared" si="1"/>
        <v>Nonmetallic Mineral Products</v>
      </c>
      <c r="G5" t="e">
        <f t="shared" si="2"/>
        <v>#N/A</v>
      </c>
      <c r="J5" t="s">
        <v>730</v>
      </c>
    </row>
    <row r="6" spans="1:10" x14ac:dyDescent="0.25">
      <c r="A6" s="9" t="s">
        <v>31</v>
      </c>
      <c r="B6" s="9" t="str">
        <f t="shared" si="0"/>
        <v>Electrical Equipment, Appliances &amp; Components</v>
      </c>
      <c r="C6" s="9">
        <v>12</v>
      </c>
      <c r="E6" t="s">
        <v>5</v>
      </c>
      <c r="F6" t="str">
        <f t="shared" si="1"/>
        <v>Computer &amp; Electronic Products</v>
      </c>
      <c r="G6" t="str">
        <f t="shared" si="2"/>
        <v>"Suppliers are still experiencing labor shortages resulting in component constraints. However, we're seeing life from customers, so there's a positive outlook moving into the first quarter of 2021." Computer &amp; Electronic Products</v>
      </c>
      <c r="J6" t="s">
        <v>731</v>
      </c>
    </row>
    <row r="7" spans="1:10" x14ac:dyDescent="0.25">
      <c r="A7" s="9" t="s">
        <v>37</v>
      </c>
      <c r="B7" s="9" t="str">
        <f t="shared" si="0"/>
        <v>Fabricated Metal Products</v>
      </c>
      <c r="C7" s="9">
        <v>11</v>
      </c>
      <c r="E7" t="s">
        <v>6</v>
      </c>
      <c r="F7" t="str">
        <f t="shared" si="1"/>
        <v>Furniture &amp; Related Products</v>
      </c>
      <c r="G7" t="str">
        <f t="shared" si="2"/>
        <v>"Sales have been steady, but down 30 percent year over year. Work hours for production are going up, but still have several on lay-off. Starting to see some inflationary pressure on materials." Furniture &amp; Related Products</v>
      </c>
      <c r="J7" t="s">
        <v>732</v>
      </c>
    </row>
    <row r="8" spans="1:10" x14ac:dyDescent="0.25">
      <c r="A8" s="9" t="s">
        <v>27</v>
      </c>
      <c r="B8" s="9" t="str">
        <f t="shared" si="0"/>
        <v>Plastics &amp; Rubber Products</v>
      </c>
      <c r="C8" s="9">
        <v>10</v>
      </c>
      <c r="E8" t="s">
        <v>7</v>
      </c>
      <c r="F8" t="str">
        <f t="shared" si="1"/>
        <v>Paper Products</v>
      </c>
      <c r="G8" t="e">
        <f t="shared" si="2"/>
        <v>#N/A</v>
      </c>
      <c r="J8" t="s">
        <v>733</v>
      </c>
    </row>
    <row r="9" spans="1:10" x14ac:dyDescent="0.25">
      <c r="A9" s="9" t="s">
        <v>29</v>
      </c>
      <c r="B9" s="9" t="str">
        <f t="shared" si="0"/>
        <v>Primary Metals</v>
      </c>
      <c r="C9" s="9">
        <v>9</v>
      </c>
      <c r="E9" t="s">
        <v>8</v>
      </c>
      <c r="F9" t="str">
        <f t="shared" si="1"/>
        <v>Printing &amp; Related Support Activities</v>
      </c>
      <c r="G9" t="e">
        <f t="shared" si="2"/>
        <v>#N/A</v>
      </c>
      <c r="J9" t="s">
        <v>734</v>
      </c>
    </row>
    <row r="10" spans="1:10" x14ac:dyDescent="0.25">
      <c r="A10" s="9" t="s">
        <v>36</v>
      </c>
      <c r="B10" s="9" t="str">
        <f t="shared" si="0"/>
        <v>Chemical Products</v>
      </c>
      <c r="C10" s="9">
        <v>8</v>
      </c>
      <c r="E10" t="s">
        <v>9</v>
      </c>
      <c r="F10" t="str">
        <f t="shared" si="1"/>
        <v>Petroleum &amp; Coal Products</v>
      </c>
      <c r="G10" t="str">
        <f t="shared" si="2"/>
        <v>"Jet fuel being down in consumption really hurts the refining market." Petroleum &amp; Coal Products</v>
      </c>
      <c r="J10" t="s">
        <v>735</v>
      </c>
    </row>
    <row r="11" spans="1:10" x14ac:dyDescent="0.25">
      <c r="A11" s="9" t="s">
        <v>28</v>
      </c>
      <c r="B11" s="9" t="str">
        <f t="shared" si="0"/>
        <v>Machinery</v>
      </c>
      <c r="C11" s="9">
        <v>7</v>
      </c>
      <c r="E11" t="s">
        <v>10</v>
      </c>
      <c r="F11" t="str">
        <f t="shared" si="1"/>
        <v>Chemical Products</v>
      </c>
      <c r="G11" t="str">
        <f t="shared" si="2"/>
        <v>"Production issues for petrochemicals are getting resolved after a very active hurricane season. That is helping balance supply and demand." Chemical Products</v>
      </c>
      <c r="J11" t="s">
        <v>736</v>
      </c>
    </row>
    <row r="12" spans="1:10" x14ac:dyDescent="0.25">
      <c r="A12" s="9" t="s">
        <v>34</v>
      </c>
      <c r="B12" s="9" t="str">
        <f t="shared" si="0"/>
        <v>Computer &amp; Electronic Products</v>
      </c>
      <c r="C12" s="9">
        <v>6</v>
      </c>
      <c r="E12" t="s">
        <v>11</v>
      </c>
      <c r="F12" t="str">
        <f t="shared" si="1"/>
        <v>Machinery</v>
      </c>
      <c r="G12" t="s">
        <v>737</v>
      </c>
    </row>
    <row r="13" spans="1:10" x14ac:dyDescent="0.25">
      <c r="A13" s="9" t="s">
        <v>32</v>
      </c>
      <c r="B13" s="9" t="str">
        <f t="shared" si="0"/>
        <v>Paper Products</v>
      </c>
      <c r="C13" s="9">
        <v>5</v>
      </c>
      <c r="E13" t="s">
        <v>12</v>
      </c>
      <c r="F13" t="str">
        <f t="shared" si="1"/>
        <v>Fabricated Metal Products</v>
      </c>
      <c r="G13" t="str">
        <f t="shared" si="2"/>
        <v>"We will finish out the fourth quarter very strong. Customers have increased demand and 2021 is expected to continue to grow." Fabricated Metal Products</v>
      </c>
    </row>
    <row r="14" spans="1:10" x14ac:dyDescent="0.25">
      <c r="A14" s="9" t="s">
        <v>33</v>
      </c>
      <c r="B14" s="9" t="str">
        <f t="shared" si="0"/>
        <v>Miscellaneous Manufacturing</v>
      </c>
      <c r="C14" s="9">
        <v>4</v>
      </c>
      <c r="E14" t="s">
        <v>13</v>
      </c>
      <c r="F14" t="str">
        <f t="shared" si="1"/>
        <v>Electrical Equipment, Appliances &amp; Components</v>
      </c>
      <c r="G14" t="e">
        <f t="shared" si="2"/>
        <v>#N/A</v>
      </c>
    </row>
    <row r="15" spans="1:10" x14ac:dyDescent="0.25">
      <c r="A15" s="9" t="s">
        <v>35</v>
      </c>
      <c r="B15" s="9" t="str">
        <f t="shared" si="0"/>
        <v>Transportation Equipment</v>
      </c>
      <c r="C15" s="9">
        <v>3</v>
      </c>
      <c r="E15" t="s">
        <v>14</v>
      </c>
      <c r="F15" t="str">
        <f t="shared" si="1"/>
        <v>Transportation Equipment</v>
      </c>
      <c r="G15" t="s">
        <v>729</v>
      </c>
    </row>
    <row r="16" spans="1:10" x14ac:dyDescent="0.25">
      <c r="A16" s="9" t="s">
        <v>26</v>
      </c>
      <c r="B16" s="9" t="str">
        <f t="shared" si="0"/>
        <v>Furniture &amp; Related Products</v>
      </c>
      <c r="C16" s="9">
        <v>2</v>
      </c>
      <c r="E16" t="s">
        <v>15</v>
      </c>
      <c r="F16" t="str">
        <f t="shared" si="1"/>
        <v>Plastics &amp; Rubber Products</v>
      </c>
      <c r="G16" t="str">
        <f t="shared" si="2"/>
        <v>"Customer order volumes are very strong, but our suppliers are having issues meeting our orders due to people shortages." Plastics &amp; Rubber Products</v>
      </c>
    </row>
    <row r="17" spans="1:7" x14ac:dyDescent="0.25">
      <c r="A17" s="9" t="s">
        <v>3</v>
      </c>
      <c r="B17" s="9" t="str">
        <f t="shared" si="0"/>
        <v>Food, Beverage &amp; Tobacco Products</v>
      </c>
      <c r="C17" s="9">
        <v>1</v>
      </c>
      <c r="E17" t="s">
        <v>16</v>
      </c>
      <c r="F17" t="str">
        <f t="shared" si="1"/>
        <v>Primary Metals</v>
      </c>
      <c r="G17" t="str">
        <f t="shared" si="2"/>
        <v>"Our business is booming, as many customers need products ASAP. A great situation." Primary Metals</v>
      </c>
    </row>
    <row r="18" spans="1:7" x14ac:dyDescent="0.25">
      <c r="A18" s="9" t="s">
        <v>8</v>
      </c>
      <c r="B18" s="9" t="str">
        <f t="shared" si="0"/>
        <v>Printing &amp; Related Support Activities</v>
      </c>
      <c r="C18" s="9">
        <v>-2</v>
      </c>
      <c r="E18" t="s">
        <v>17</v>
      </c>
      <c r="F18" t="str">
        <f t="shared" si="1"/>
        <v>Apparel, Leather &amp; Allied Products</v>
      </c>
      <c r="G18" t="e">
        <f t="shared" si="2"/>
        <v>#N/A</v>
      </c>
    </row>
    <row r="19" spans="1:7" x14ac:dyDescent="0.25">
      <c r="A19" s="9" t="s">
        <v>9</v>
      </c>
      <c r="B19" s="9" t="str">
        <f t="shared" si="0"/>
        <v>Petroleum &amp; Coal Products</v>
      </c>
      <c r="C19" s="9">
        <v>-1</v>
      </c>
      <c r="E19" t="s">
        <v>18</v>
      </c>
      <c r="F19" t="str">
        <f t="shared" si="1"/>
        <v>Wood Products</v>
      </c>
      <c r="G19" t="e">
        <f t="shared" si="2"/>
        <v>#N/A</v>
      </c>
    </row>
    <row r="21" spans="1:7" x14ac:dyDescent="0.25">
      <c r="A21" s="188" t="s">
        <v>99</v>
      </c>
      <c r="B21" s="188"/>
      <c r="C21" s="188"/>
    </row>
    <row r="22" spans="1:7" x14ac:dyDescent="0.25">
      <c r="A22" s="9" t="s">
        <v>17</v>
      </c>
      <c r="B22" s="9" t="str">
        <f t="shared" ref="B22:B38" si="3">TRIM(A22)</f>
        <v>Apparel, Leather &amp; Allied Products</v>
      </c>
      <c r="C22" s="9">
        <v>15</v>
      </c>
    </row>
    <row r="23" spans="1:7" x14ac:dyDescent="0.25">
      <c r="A23" s="9" t="s">
        <v>27</v>
      </c>
      <c r="B23" s="9" t="str">
        <f t="shared" si="3"/>
        <v>Plastics &amp; Rubber Products</v>
      </c>
      <c r="C23" s="9">
        <v>14</v>
      </c>
    </row>
    <row r="24" spans="1:7" x14ac:dyDescent="0.25">
      <c r="A24" s="9" t="s">
        <v>39</v>
      </c>
      <c r="B24" s="9" t="str">
        <f t="shared" si="3"/>
        <v>Textile Mills</v>
      </c>
      <c r="C24" s="9">
        <v>13</v>
      </c>
    </row>
    <row r="25" spans="1:7" x14ac:dyDescent="0.25">
      <c r="A25" s="9" t="s">
        <v>45</v>
      </c>
      <c r="B25" s="9" t="str">
        <f t="shared" si="3"/>
        <v>Wood Products</v>
      </c>
      <c r="C25" s="9">
        <v>12</v>
      </c>
    </row>
    <row r="26" spans="1:7" x14ac:dyDescent="0.25">
      <c r="A26" s="9" t="s">
        <v>31</v>
      </c>
      <c r="B26" s="9" t="str">
        <f t="shared" si="3"/>
        <v>Electrical Equipment, Appliances &amp; Components</v>
      </c>
      <c r="C26" s="9">
        <v>11</v>
      </c>
    </row>
    <row r="27" spans="1:7" x14ac:dyDescent="0.25">
      <c r="A27" s="9" t="s">
        <v>37</v>
      </c>
      <c r="B27" s="9" t="str">
        <f t="shared" si="3"/>
        <v>Fabricated Metal Products</v>
      </c>
      <c r="C27" s="9">
        <v>10</v>
      </c>
    </row>
    <row r="28" spans="1:7" x14ac:dyDescent="0.25">
      <c r="A28" s="9" t="s">
        <v>32</v>
      </c>
      <c r="B28" s="9" t="str">
        <f t="shared" si="3"/>
        <v>Paper Products</v>
      </c>
      <c r="C28" s="9">
        <v>9</v>
      </c>
    </row>
    <row r="29" spans="1:7" x14ac:dyDescent="0.25">
      <c r="A29" s="9" t="s">
        <v>40</v>
      </c>
      <c r="B29" s="9" t="str">
        <f t="shared" si="3"/>
        <v>Nonmetallic Mineral Products</v>
      </c>
      <c r="C29" s="9">
        <v>8</v>
      </c>
    </row>
    <row r="30" spans="1:7" x14ac:dyDescent="0.25">
      <c r="A30" s="9" t="s">
        <v>36</v>
      </c>
      <c r="B30" s="9" t="str">
        <f t="shared" si="3"/>
        <v>Chemical Products</v>
      </c>
      <c r="C30" s="9">
        <v>7</v>
      </c>
    </row>
    <row r="31" spans="1:7" x14ac:dyDescent="0.25">
      <c r="A31" s="9" t="s">
        <v>28</v>
      </c>
      <c r="B31" s="9" t="str">
        <f t="shared" si="3"/>
        <v>Machinery</v>
      </c>
      <c r="C31" s="9">
        <v>6</v>
      </c>
    </row>
    <row r="32" spans="1:7" x14ac:dyDescent="0.25">
      <c r="A32" s="9" t="s">
        <v>34</v>
      </c>
      <c r="B32" s="9" t="str">
        <f t="shared" si="3"/>
        <v>Computer &amp; Electronic Products</v>
      </c>
      <c r="C32" s="9">
        <v>5</v>
      </c>
    </row>
    <row r="33" spans="1:3" x14ac:dyDescent="0.25">
      <c r="A33" s="9" t="s">
        <v>33</v>
      </c>
      <c r="B33" s="9" t="str">
        <f t="shared" si="3"/>
        <v>Miscellaneous Manufacturing</v>
      </c>
      <c r="C33" s="9">
        <v>4</v>
      </c>
    </row>
    <row r="34" spans="1:3" x14ac:dyDescent="0.25">
      <c r="A34" s="9" t="s">
        <v>30</v>
      </c>
      <c r="B34" s="9" t="str">
        <f t="shared" si="3"/>
        <v>Food, Beverage &amp; Tobacco Products</v>
      </c>
      <c r="C34" s="9">
        <v>3</v>
      </c>
    </row>
    <row r="35" spans="1:3" x14ac:dyDescent="0.25">
      <c r="A35" s="9" t="s">
        <v>29</v>
      </c>
      <c r="B35" s="9" t="str">
        <f t="shared" si="3"/>
        <v>Primary Metals</v>
      </c>
      <c r="C35" s="9">
        <v>2</v>
      </c>
    </row>
    <row r="36" spans="1:3" x14ac:dyDescent="0.25">
      <c r="A36" s="9" t="s">
        <v>14</v>
      </c>
      <c r="B36" s="9" t="str">
        <f t="shared" si="3"/>
        <v>Transportation Equipment</v>
      </c>
      <c r="C36" s="9">
        <v>1</v>
      </c>
    </row>
    <row r="37" spans="1:3" x14ac:dyDescent="0.25">
      <c r="A37" s="9" t="s">
        <v>8</v>
      </c>
      <c r="B37" s="9" t="str">
        <f t="shared" si="3"/>
        <v>Printing &amp; Related Support Activities</v>
      </c>
      <c r="C37" s="9">
        <v>-2</v>
      </c>
    </row>
    <row r="38" spans="1:3" x14ac:dyDescent="0.25">
      <c r="A38" s="9" t="s">
        <v>9</v>
      </c>
      <c r="B38" s="9" t="str">
        <f t="shared" si="3"/>
        <v>Petroleum &amp; Coal Products</v>
      </c>
      <c r="C38" s="9">
        <v>-1</v>
      </c>
    </row>
    <row r="40" spans="1:3" x14ac:dyDescent="0.25">
      <c r="A40" s="188" t="s">
        <v>91</v>
      </c>
      <c r="B40" s="188"/>
      <c r="C40" s="188"/>
    </row>
    <row r="41" spans="1:3" x14ac:dyDescent="0.25">
      <c r="A41" s="9" t="s">
        <v>17</v>
      </c>
      <c r="B41" s="9" t="str">
        <f t="shared" ref="B41:B55" si="4">TRIM(A41)</f>
        <v>Apparel, Leather &amp; Allied Products</v>
      </c>
      <c r="C41" s="9">
        <v>14</v>
      </c>
    </row>
    <row r="42" spans="1:3" x14ac:dyDescent="0.25">
      <c r="A42" s="9" t="s">
        <v>39</v>
      </c>
      <c r="B42" s="9" t="str">
        <f t="shared" si="4"/>
        <v>Textile Mills</v>
      </c>
      <c r="C42" s="9">
        <v>13</v>
      </c>
    </row>
    <row r="43" spans="1:3" x14ac:dyDescent="0.25">
      <c r="A43" s="9" t="s">
        <v>45</v>
      </c>
      <c r="B43" s="9" t="str">
        <f t="shared" si="4"/>
        <v>Wood Products</v>
      </c>
      <c r="C43" s="9">
        <v>12</v>
      </c>
    </row>
    <row r="44" spans="1:3" x14ac:dyDescent="0.25">
      <c r="A44" s="9" t="s">
        <v>32</v>
      </c>
      <c r="B44" s="9" t="str">
        <f t="shared" si="4"/>
        <v>Paper Products</v>
      </c>
      <c r="C44" s="9">
        <v>11</v>
      </c>
    </row>
    <row r="45" spans="1:3" x14ac:dyDescent="0.25">
      <c r="A45" s="9" t="s">
        <v>31</v>
      </c>
      <c r="B45" s="9" t="str">
        <f t="shared" si="4"/>
        <v>Electrical Equipment, Appliances &amp; Components</v>
      </c>
      <c r="C45" s="9">
        <v>10</v>
      </c>
    </row>
    <row r="46" spans="1:3" x14ac:dyDescent="0.25">
      <c r="A46" s="9" t="s">
        <v>37</v>
      </c>
      <c r="B46" s="9" t="str">
        <f t="shared" si="4"/>
        <v>Fabricated Metal Products</v>
      </c>
      <c r="C46" s="9">
        <v>9</v>
      </c>
    </row>
    <row r="47" spans="1:3" x14ac:dyDescent="0.25">
      <c r="A47" s="9" t="s">
        <v>29</v>
      </c>
      <c r="B47" s="9" t="str">
        <f t="shared" si="4"/>
        <v>Primary Metals</v>
      </c>
      <c r="C47" s="9">
        <v>8</v>
      </c>
    </row>
    <row r="48" spans="1:3" x14ac:dyDescent="0.25">
      <c r="A48" s="9" t="s">
        <v>27</v>
      </c>
      <c r="B48" s="9" t="str">
        <f t="shared" si="4"/>
        <v>Plastics &amp; Rubber Products</v>
      </c>
      <c r="C48" s="9">
        <v>7</v>
      </c>
    </row>
    <row r="49" spans="1:3" x14ac:dyDescent="0.25">
      <c r="A49" s="9" t="s">
        <v>40</v>
      </c>
      <c r="B49" s="9" t="str">
        <f t="shared" si="4"/>
        <v>Nonmetallic Mineral Products</v>
      </c>
      <c r="C49" s="9">
        <v>6</v>
      </c>
    </row>
    <row r="50" spans="1:3" x14ac:dyDescent="0.25">
      <c r="A50" s="9" t="s">
        <v>28</v>
      </c>
      <c r="B50" s="9" t="str">
        <f t="shared" si="4"/>
        <v>Machinery</v>
      </c>
      <c r="C50" s="9">
        <v>5</v>
      </c>
    </row>
    <row r="51" spans="1:3" x14ac:dyDescent="0.25">
      <c r="A51" s="9" t="s">
        <v>36</v>
      </c>
      <c r="B51" s="9" t="str">
        <f t="shared" si="4"/>
        <v>Chemical Products</v>
      </c>
      <c r="C51" s="9">
        <v>4</v>
      </c>
    </row>
    <row r="52" spans="1:3" x14ac:dyDescent="0.25">
      <c r="A52" s="9" t="s">
        <v>34</v>
      </c>
      <c r="B52" s="9" t="str">
        <f t="shared" si="4"/>
        <v>Computer &amp; Electronic Products</v>
      </c>
      <c r="C52" s="9">
        <v>3</v>
      </c>
    </row>
    <row r="53" spans="1:3" x14ac:dyDescent="0.25">
      <c r="A53" s="9" t="s">
        <v>35</v>
      </c>
      <c r="B53" s="9" t="str">
        <f t="shared" si="4"/>
        <v>Transportation Equipment</v>
      </c>
      <c r="C53" s="9">
        <v>2</v>
      </c>
    </row>
    <row r="54" spans="1:3" x14ac:dyDescent="0.25">
      <c r="A54" s="9" t="s">
        <v>3</v>
      </c>
      <c r="B54" s="9" t="str">
        <f t="shared" si="4"/>
        <v>Food, Beverage &amp; Tobacco Products</v>
      </c>
      <c r="C54" s="9">
        <v>1</v>
      </c>
    </row>
    <row r="55" spans="1:3" x14ac:dyDescent="0.25">
      <c r="A55" s="9" t="s">
        <v>9</v>
      </c>
      <c r="B55" s="9" t="str">
        <f t="shared" si="4"/>
        <v>Petroleum &amp; Coal Products</v>
      </c>
      <c r="C55" s="9">
        <v>-1</v>
      </c>
    </row>
    <row r="57" spans="1:3" x14ac:dyDescent="0.25">
      <c r="A57" s="188" t="s">
        <v>92</v>
      </c>
      <c r="B57" s="188"/>
      <c r="C57" s="188"/>
    </row>
    <row r="58" spans="1:3" x14ac:dyDescent="0.25">
      <c r="A58" s="9" t="s">
        <v>18</v>
      </c>
      <c r="B58" s="9" t="str">
        <f t="shared" ref="B58:B72" si="5">TRIM(A58)</f>
        <v>Wood Products</v>
      </c>
      <c r="C58" s="9">
        <v>8</v>
      </c>
    </row>
    <row r="59" spans="1:3" x14ac:dyDescent="0.25">
      <c r="A59" s="9" t="s">
        <v>39</v>
      </c>
      <c r="B59" s="9" t="str">
        <f t="shared" si="5"/>
        <v>Textile Mills</v>
      </c>
      <c r="C59" s="9">
        <v>7</v>
      </c>
    </row>
    <row r="60" spans="1:3" x14ac:dyDescent="0.25">
      <c r="A60" s="9" t="s">
        <v>40</v>
      </c>
      <c r="B60" s="9" t="str">
        <f t="shared" si="5"/>
        <v>Nonmetallic Mineral Products</v>
      </c>
      <c r="C60" s="9">
        <v>6</v>
      </c>
    </row>
    <row r="61" spans="1:3" x14ac:dyDescent="0.25">
      <c r="A61" s="9" t="s">
        <v>29</v>
      </c>
      <c r="B61" s="9" t="str">
        <f t="shared" si="5"/>
        <v>Primary Metals</v>
      </c>
      <c r="C61" s="9">
        <v>5</v>
      </c>
    </row>
    <row r="62" spans="1:3" x14ac:dyDescent="0.25">
      <c r="A62" s="9" t="s">
        <v>31</v>
      </c>
      <c r="B62" s="9" t="str">
        <f t="shared" si="5"/>
        <v>Electrical Equipment, Appliances &amp; Components</v>
      </c>
      <c r="C62" s="9">
        <v>4</v>
      </c>
    </row>
    <row r="63" spans="1:3" x14ac:dyDescent="0.25">
      <c r="A63" s="9" t="s">
        <v>28</v>
      </c>
      <c r="B63" s="9" t="str">
        <f t="shared" si="5"/>
        <v>Machinery</v>
      </c>
      <c r="C63" s="9">
        <v>3</v>
      </c>
    </row>
    <row r="64" spans="1:3" x14ac:dyDescent="0.25">
      <c r="A64" s="9" t="s">
        <v>37</v>
      </c>
      <c r="B64" s="9" t="str">
        <f t="shared" si="5"/>
        <v>Fabricated Metal Products</v>
      </c>
      <c r="C64" s="9">
        <v>2</v>
      </c>
    </row>
    <row r="65" spans="1:3" x14ac:dyDescent="0.25">
      <c r="A65" s="9" t="s">
        <v>10</v>
      </c>
      <c r="B65" s="9" t="str">
        <f t="shared" si="5"/>
        <v>Chemical Products</v>
      </c>
      <c r="C65" s="9">
        <v>1</v>
      </c>
    </row>
    <row r="66" spans="1:3" x14ac:dyDescent="0.25">
      <c r="A66" s="9" t="s">
        <v>8</v>
      </c>
      <c r="B66" s="9" t="str">
        <f t="shared" si="5"/>
        <v>Printing &amp; Related Support Activities</v>
      </c>
      <c r="C66" s="9">
        <v>-7</v>
      </c>
    </row>
    <row r="67" spans="1:3" x14ac:dyDescent="0.25">
      <c r="A67" s="9" t="s">
        <v>38</v>
      </c>
      <c r="B67" s="9" t="str">
        <f t="shared" si="5"/>
        <v>Petroleum &amp; Coal Products</v>
      </c>
      <c r="C67" s="9">
        <v>-6</v>
      </c>
    </row>
    <row r="68" spans="1:3" x14ac:dyDescent="0.25">
      <c r="A68" s="9" t="s">
        <v>32</v>
      </c>
      <c r="B68" s="9" t="str">
        <f t="shared" si="5"/>
        <v>Paper Products</v>
      </c>
      <c r="C68" s="9">
        <v>-5</v>
      </c>
    </row>
    <row r="69" spans="1:3" x14ac:dyDescent="0.25">
      <c r="A69" s="9" t="s">
        <v>27</v>
      </c>
      <c r="B69" s="9" t="str">
        <f t="shared" si="5"/>
        <v>Plastics &amp; Rubber Products</v>
      </c>
      <c r="C69" s="9">
        <v>-4</v>
      </c>
    </row>
    <row r="70" spans="1:3" x14ac:dyDescent="0.25">
      <c r="A70" s="9" t="s">
        <v>30</v>
      </c>
      <c r="B70" s="9" t="str">
        <f t="shared" si="5"/>
        <v>Food, Beverage &amp; Tobacco Products</v>
      </c>
      <c r="C70" s="9">
        <v>-3</v>
      </c>
    </row>
    <row r="71" spans="1:3" x14ac:dyDescent="0.25">
      <c r="A71" s="9" t="s">
        <v>34</v>
      </c>
      <c r="B71" s="9" t="str">
        <f t="shared" si="5"/>
        <v>Computer &amp; Electronic Products</v>
      </c>
      <c r="C71" s="9">
        <v>-2</v>
      </c>
    </row>
    <row r="72" spans="1:3" x14ac:dyDescent="0.25">
      <c r="A72" s="9" t="s">
        <v>14</v>
      </c>
      <c r="B72" s="9" t="str">
        <f t="shared" si="5"/>
        <v>Transportation Equipment</v>
      </c>
      <c r="C72" s="9">
        <v>-1</v>
      </c>
    </row>
    <row r="74" spans="1:3" x14ac:dyDescent="0.25">
      <c r="A74" s="188" t="s">
        <v>94</v>
      </c>
      <c r="B74" s="188"/>
      <c r="C74" s="188"/>
    </row>
    <row r="75" spans="1:3" x14ac:dyDescent="0.25">
      <c r="A75" s="9" t="s">
        <v>6</v>
      </c>
      <c r="B75" s="9" t="str">
        <f t="shared" ref="B75:B90" si="6">TRIM(A75)</f>
        <v>Furniture &amp; Related Products</v>
      </c>
      <c r="C75" s="9">
        <v>-16</v>
      </c>
    </row>
    <row r="76" spans="1:3" x14ac:dyDescent="0.25">
      <c r="A76" s="9" t="s">
        <v>45</v>
      </c>
      <c r="B76" s="9" t="str">
        <f t="shared" si="6"/>
        <v>Wood Products</v>
      </c>
      <c r="C76" s="9">
        <v>-15</v>
      </c>
    </row>
    <row r="77" spans="1:3" x14ac:dyDescent="0.25">
      <c r="A77" s="9" t="s">
        <v>27</v>
      </c>
      <c r="B77" s="9" t="str">
        <f t="shared" si="6"/>
        <v>Plastics &amp; Rubber Products</v>
      </c>
      <c r="C77" s="9">
        <v>-14</v>
      </c>
    </row>
    <row r="78" spans="1:3" x14ac:dyDescent="0.25">
      <c r="A78" s="9" t="s">
        <v>39</v>
      </c>
      <c r="B78" s="9" t="str">
        <f t="shared" si="6"/>
        <v>Textile Mills</v>
      </c>
      <c r="C78" s="9">
        <v>-13</v>
      </c>
    </row>
    <row r="79" spans="1:3" x14ac:dyDescent="0.25">
      <c r="A79" s="9" t="s">
        <v>37</v>
      </c>
      <c r="B79" s="9" t="str">
        <f t="shared" si="6"/>
        <v>Fabricated Metal Products</v>
      </c>
      <c r="C79" s="9">
        <v>-12</v>
      </c>
    </row>
    <row r="80" spans="1:3" x14ac:dyDescent="0.25">
      <c r="A80" s="9" t="s">
        <v>32</v>
      </c>
      <c r="B80" s="9" t="str">
        <f t="shared" si="6"/>
        <v>Paper Products</v>
      </c>
      <c r="C80" s="9">
        <v>-11</v>
      </c>
    </row>
    <row r="81" spans="1:3" x14ac:dyDescent="0.25">
      <c r="A81" s="9" t="s">
        <v>34</v>
      </c>
      <c r="B81" s="9" t="str">
        <f t="shared" si="6"/>
        <v>Computer &amp; Electronic Products</v>
      </c>
      <c r="C81" s="9">
        <v>-10</v>
      </c>
    </row>
    <row r="82" spans="1:3" x14ac:dyDescent="0.25">
      <c r="A82" s="9" t="s">
        <v>41</v>
      </c>
      <c r="B82" s="9" t="str">
        <f t="shared" si="6"/>
        <v>Printing &amp; Related Support Activities</v>
      </c>
      <c r="C82" s="9">
        <v>-9</v>
      </c>
    </row>
    <row r="83" spans="1:3" x14ac:dyDescent="0.25">
      <c r="A83" s="9" t="s">
        <v>29</v>
      </c>
      <c r="B83" s="9" t="str">
        <f t="shared" si="6"/>
        <v>Primary Metals</v>
      </c>
      <c r="C83" s="9">
        <v>-8</v>
      </c>
    </row>
    <row r="84" spans="1:3" x14ac:dyDescent="0.25">
      <c r="A84" s="9" t="s">
        <v>33</v>
      </c>
      <c r="B84" s="9" t="str">
        <f t="shared" si="6"/>
        <v>Miscellaneous Manufacturing</v>
      </c>
      <c r="C84" s="9">
        <v>-7</v>
      </c>
    </row>
    <row r="85" spans="1:3" x14ac:dyDescent="0.25">
      <c r="A85" s="9" t="s">
        <v>28</v>
      </c>
      <c r="B85" s="9" t="str">
        <f t="shared" si="6"/>
        <v>Machinery</v>
      </c>
      <c r="C85" s="9">
        <v>-6</v>
      </c>
    </row>
    <row r="86" spans="1:3" x14ac:dyDescent="0.25">
      <c r="A86" s="9" t="s">
        <v>30</v>
      </c>
      <c r="B86" s="9" t="str">
        <f t="shared" si="6"/>
        <v>Food, Beverage &amp; Tobacco Products</v>
      </c>
      <c r="C86" s="9">
        <v>-5</v>
      </c>
    </row>
    <row r="87" spans="1:3" x14ac:dyDescent="0.25">
      <c r="A87" s="9" t="s">
        <v>40</v>
      </c>
      <c r="B87" s="9" t="str">
        <f t="shared" si="6"/>
        <v>Nonmetallic Mineral Products</v>
      </c>
      <c r="C87" s="9">
        <v>-4</v>
      </c>
    </row>
    <row r="88" spans="1:3" x14ac:dyDescent="0.25">
      <c r="A88" s="9" t="s">
        <v>31</v>
      </c>
      <c r="B88" s="9" t="str">
        <f t="shared" si="6"/>
        <v>Electrical Equipment, Appliances &amp; Components</v>
      </c>
      <c r="C88" s="9">
        <v>-3</v>
      </c>
    </row>
    <row r="89" spans="1:3" x14ac:dyDescent="0.25">
      <c r="A89" s="9" t="s">
        <v>36</v>
      </c>
      <c r="B89" s="9" t="str">
        <f t="shared" si="6"/>
        <v>Chemical Products</v>
      </c>
      <c r="C89" s="9">
        <v>-2</v>
      </c>
    </row>
    <row r="90" spans="1:3" x14ac:dyDescent="0.25">
      <c r="A90" s="9" t="s">
        <v>14</v>
      </c>
      <c r="B90" s="9" t="str">
        <f t="shared" si="6"/>
        <v>Transportation Equipment</v>
      </c>
      <c r="C90" s="9">
        <v>-1</v>
      </c>
    </row>
    <row r="92" spans="1:3" x14ac:dyDescent="0.25">
      <c r="A92" s="188" t="s">
        <v>95</v>
      </c>
      <c r="B92" s="188"/>
      <c r="C92" s="188"/>
    </row>
    <row r="93" spans="1:3" x14ac:dyDescent="0.25">
      <c r="A93" s="9" t="s">
        <v>17</v>
      </c>
      <c r="B93" s="9" t="str">
        <f t="shared" ref="B93:B108" si="7">TRIM(A93)</f>
        <v>Apparel, Leather &amp; Allied Products</v>
      </c>
      <c r="C93" s="9">
        <v>5</v>
      </c>
    </row>
    <row r="94" spans="1:3" x14ac:dyDescent="0.25">
      <c r="A94" s="9" t="s">
        <v>40</v>
      </c>
      <c r="B94" s="9" t="str">
        <f t="shared" si="7"/>
        <v>Nonmetallic Mineral Products</v>
      </c>
      <c r="C94" s="9">
        <v>4</v>
      </c>
    </row>
    <row r="95" spans="1:3" x14ac:dyDescent="0.25">
      <c r="A95" s="9" t="s">
        <v>38</v>
      </c>
      <c r="B95" s="9" t="str">
        <f t="shared" si="7"/>
        <v>Petroleum &amp; Coal Products</v>
      </c>
      <c r="C95" s="9">
        <v>3</v>
      </c>
    </row>
    <row r="96" spans="1:3" x14ac:dyDescent="0.25">
      <c r="A96" s="9" t="s">
        <v>31</v>
      </c>
      <c r="B96" s="9" t="str">
        <f t="shared" si="7"/>
        <v>Electrical Equipment, Appliances &amp; Components</v>
      </c>
      <c r="C96" s="9">
        <v>2</v>
      </c>
    </row>
    <row r="97" spans="1:3" x14ac:dyDescent="0.25">
      <c r="A97" s="9" t="s">
        <v>10</v>
      </c>
      <c r="B97" s="9" t="str">
        <f t="shared" si="7"/>
        <v>Chemical Products</v>
      </c>
      <c r="C97" s="9">
        <v>1</v>
      </c>
    </row>
    <row r="98" spans="1:3" x14ac:dyDescent="0.25">
      <c r="A98" s="9" t="s">
        <v>8</v>
      </c>
      <c r="B98" s="9" t="str">
        <f t="shared" si="7"/>
        <v>Printing &amp; Related Support Activities</v>
      </c>
      <c r="C98" s="9">
        <v>-11</v>
      </c>
    </row>
    <row r="99" spans="1:3" x14ac:dyDescent="0.25">
      <c r="A99" s="9" t="s">
        <v>45</v>
      </c>
      <c r="B99" s="9" t="str">
        <f t="shared" si="7"/>
        <v>Wood Products</v>
      </c>
      <c r="C99" s="9">
        <v>-10</v>
      </c>
    </row>
    <row r="100" spans="1:3" x14ac:dyDescent="0.25">
      <c r="A100" s="9" t="s">
        <v>39</v>
      </c>
      <c r="B100" s="9" t="str">
        <f t="shared" si="7"/>
        <v>Textile Mills</v>
      </c>
      <c r="C100" s="9">
        <v>-9</v>
      </c>
    </row>
    <row r="101" spans="1:3" x14ac:dyDescent="0.25">
      <c r="A101" s="9" t="s">
        <v>32</v>
      </c>
      <c r="B101" s="9" t="str">
        <f t="shared" si="7"/>
        <v>Paper Products</v>
      </c>
      <c r="C101" s="9">
        <v>-8</v>
      </c>
    </row>
    <row r="102" spans="1:3" x14ac:dyDescent="0.25">
      <c r="A102" s="9" t="s">
        <v>26</v>
      </c>
      <c r="B102" s="9" t="str">
        <f t="shared" si="7"/>
        <v>Furniture &amp; Related Products</v>
      </c>
      <c r="C102" s="9">
        <v>-7</v>
      </c>
    </row>
    <row r="103" spans="1:3" x14ac:dyDescent="0.25">
      <c r="A103" s="9" t="s">
        <v>33</v>
      </c>
      <c r="B103" s="9" t="str">
        <f t="shared" si="7"/>
        <v>Miscellaneous Manufacturing</v>
      </c>
      <c r="C103" s="9">
        <v>-6</v>
      </c>
    </row>
    <row r="104" spans="1:3" x14ac:dyDescent="0.25">
      <c r="A104" s="9" t="s">
        <v>37</v>
      </c>
      <c r="B104" s="9" t="str">
        <f t="shared" si="7"/>
        <v>Fabricated Metal Products</v>
      </c>
      <c r="C104" s="9">
        <v>-5</v>
      </c>
    </row>
    <row r="105" spans="1:3" x14ac:dyDescent="0.25">
      <c r="A105" s="9" t="s">
        <v>28</v>
      </c>
      <c r="B105" s="9" t="str">
        <f t="shared" si="7"/>
        <v>Machinery</v>
      </c>
      <c r="C105" s="9">
        <v>-4</v>
      </c>
    </row>
    <row r="106" spans="1:3" x14ac:dyDescent="0.25">
      <c r="A106" s="9" t="s">
        <v>30</v>
      </c>
      <c r="B106" s="9" t="str">
        <f t="shared" si="7"/>
        <v>Food, Beverage &amp; Tobacco Products</v>
      </c>
      <c r="C106" s="9">
        <v>-3</v>
      </c>
    </row>
    <row r="107" spans="1:3" x14ac:dyDescent="0.25">
      <c r="A107" s="9" t="s">
        <v>27</v>
      </c>
      <c r="B107" s="9" t="str">
        <f t="shared" si="7"/>
        <v>Plastics &amp; Rubber Products</v>
      </c>
      <c r="C107" s="9">
        <v>-2</v>
      </c>
    </row>
    <row r="108" spans="1:3" x14ac:dyDescent="0.25">
      <c r="A108" s="9" t="s">
        <v>5</v>
      </c>
      <c r="B108" s="9" t="str">
        <f t="shared" si="7"/>
        <v>Computer &amp; Electronic Products</v>
      </c>
      <c r="C108" s="9">
        <v>-1</v>
      </c>
    </row>
  </sheetData>
  <mergeCells count="7">
    <mergeCell ref="A92:C92"/>
    <mergeCell ref="A1:C1"/>
    <mergeCell ref="F1:G1"/>
    <mergeCell ref="A21:C21"/>
    <mergeCell ref="A40:C40"/>
    <mergeCell ref="A57:C57"/>
    <mergeCell ref="A74:C74"/>
  </mergeCells>
  <pageMargins left="0.7" right="0.7" top="0.75" bottom="0.75" header="0.3" footer="0.3"/>
  <pageSetup paperSize="9"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4"/>
  <sheetViews>
    <sheetView topLeftCell="A76" workbookViewId="0">
      <selection activeCell="A89" sqref="A89:C89"/>
    </sheetView>
  </sheetViews>
  <sheetFormatPr defaultRowHeight="15" x14ac:dyDescent="0.25"/>
  <cols>
    <col min="1" max="1" width="45" bestFit="1" customWidth="1"/>
    <col min="2" max="2" width="44.5703125" bestFit="1" customWidth="1"/>
  </cols>
  <sheetData>
    <row r="1" spans="1:5" x14ac:dyDescent="0.25">
      <c r="A1" s="188" t="s">
        <v>481</v>
      </c>
      <c r="B1" s="188"/>
      <c r="C1" s="188"/>
    </row>
    <row r="2" spans="1:5" x14ac:dyDescent="0.25">
      <c r="A2" s="9" t="s">
        <v>17</v>
      </c>
      <c r="B2" s="9" t="str">
        <f>TRIM(A2)</f>
        <v>Apparel, Leather &amp; Allied Products</v>
      </c>
      <c r="C2" s="9">
        <v>16</v>
      </c>
      <c r="E2" t="s">
        <v>900</v>
      </c>
    </row>
    <row r="3" spans="1:5" x14ac:dyDescent="0.25">
      <c r="A3" s="9" t="s">
        <v>26</v>
      </c>
      <c r="B3" s="9" t="str">
        <f t="shared" ref="B3:B19" si="0">TRIM(A3)</f>
        <v>Furniture &amp; Related Products</v>
      </c>
      <c r="C3" s="9">
        <v>15</v>
      </c>
      <c r="E3" t="s">
        <v>901</v>
      </c>
    </row>
    <row r="4" spans="1:5" x14ac:dyDescent="0.25">
      <c r="A4" s="9" t="s">
        <v>45</v>
      </c>
      <c r="B4" s="9" t="str">
        <f t="shared" si="0"/>
        <v>Wood Products</v>
      </c>
      <c r="C4" s="9">
        <v>14</v>
      </c>
      <c r="E4" t="s">
        <v>902</v>
      </c>
    </row>
    <row r="5" spans="1:5" x14ac:dyDescent="0.25">
      <c r="A5" s="9" t="s">
        <v>37</v>
      </c>
      <c r="B5" s="9" t="str">
        <f t="shared" si="0"/>
        <v>Fabricated Metal Products</v>
      </c>
      <c r="C5" s="9">
        <v>13</v>
      </c>
      <c r="E5" t="s">
        <v>903</v>
      </c>
    </row>
    <row r="6" spans="1:5" x14ac:dyDescent="0.25">
      <c r="A6" s="9" t="s">
        <v>28</v>
      </c>
      <c r="B6" s="9" t="str">
        <f t="shared" si="0"/>
        <v>Machinery</v>
      </c>
      <c r="C6" s="9">
        <v>12</v>
      </c>
      <c r="E6" t="s">
        <v>904</v>
      </c>
    </row>
    <row r="7" spans="1:5" x14ac:dyDescent="0.25">
      <c r="A7" s="9" t="s">
        <v>34</v>
      </c>
      <c r="B7" s="9" t="str">
        <f t="shared" si="0"/>
        <v>Computer &amp; Electronic Products</v>
      </c>
      <c r="C7" s="9">
        <v>11</v>
      </c>
      <c r="E7" t="s">
        <v>905</v>
      </c>
    </row>
    <row r="8" spans="1:5" x14ac:dyDescent="0.25">
      <c r="A8" s="9" t="s">
        <v>35</v>
      </c>
      <c r="B8" s="9" t="str">
        <f t="shared" si="0"/>
        <v>Transportation Equipment</v>
      </c>
      <c r="C8" s="9">
        <v>10</v>
      </c>
      <c r="E8" t="s">
        <v>906</v>
      </c>
    </row>
    <row r="9" spans="1:5" x14ac:dyDescent="0.25">
      <c r="A9" s="9" t="s">
        <v>27</v>
      </c>
      <c r="B9" s="9" t="str">
        <f t="shared" si="0"/>
        <v>Plastics &amp; Rubber Products</v>
      </c>
      <c r="C9" s="9">
        <v>9</v>
      </c>
      <c r="E9" t="s">
        <v>907</v>
      </c>
    </row>
    <row r="10" spans="1:5" x14ac:dyDescent="0.25">
      <c r="A10" s="9" t="s">
        <v>32</v>
      </c>
      <c r="B10" s="9" t="str">
        <f t="shared" si="0"/>
        <v>Paper Products</v>
      </c>
      <c r="C10" s="9">
        <v>8</v>
      </c>
      <c r="E10" t="s">
        <v>908</v>
      </c>
    </row>
    <row r="11" spans="1:5" x14ac:dyDescent="0.25">
      <c r="A11" s="9" t="s">
        <v>36</v>
      </c>
      <c r="B11" s="9" t="str">
        <f t="shared" si="0"/>
        <v>Chemical Products</v>
      </c>
      <c r="C11" s="9">
        <v>7</v>
      </c>
      <c r="E11" t="s">
        <v>909</v>
      </c>
    </row>
    <row r="12" spans="1:5" x14ac:dyDescent="0.25">
      <c r="A12" s="9" t="s">
        <v>38</v>
      </c>
      <c r="B12" s="9" t="str">
        <f t="shared" si="0"/>
        <v>Petroleum &amp; Coal Products</v>
      </c>
      <c r="C12" s="9">
        <v>6</v>
      </c>
    </row>
    <row r="13" spans="1:5" x14ac:dyDescent="0.25">
      <c r="A13" s="9" t="s">
        <v>29</v>
      </c>
      <c r="B13" s="9" t="str">
        <f t="shared" si="0"/>
        <v>Primary Metals</v>
      </c>
      <c r="C13" s="9">
        <v>5</v>
      </c>
    </row>
    <row r="14" spans="1:5" x14ac:dyDescent="0.25">
      <c r="A14" s="9" t="s">
        <v>39</v>
      </c>
      <c r="B14" s="9" t="str">
        <f t="shared" si="0"/>
        <v>Textile Mills</v>
      </c>
      <c r="C14" s="9">
        <v>4</v>
      </c>
    </row>
    <row r="15" spans="1:5" x14ac:dyDescent="0.25">
      <c r="A15" s="9" t="s">
        <v>31</v>
      </c>
      <c r="B15" s="9" t="str">
        <f t="shared" si="0"/>
        <v>Electrical Equipment, Appliances &amp; Components</v>
      </c>
      <c r="C15" s="9">
        <v>3</v>
      </c>
    </row>
    <row r="16" spans="1:5" x14ac:dyDescent="0.25">
      <c r="A16" s="9" t="s">
        <v>30</v>
      </c>
      <c r="B16" s="9" t="str">
        <f t="shared" si="0"/>
        <v>Food, Beverage &amp; Tobacco Products</v>
      </c>
      <c r="C16" s="9">
        <v>2</v>
      </c>
    </row>
    <row r="17" spans="1:3" x14ac:dyDescent="0.25">
      <c r="A17" s="9" t="s">
        <v>8</v>
      </c>
      <c r="B17" s="9" t="str">
        <f t="shared" si="0"/>
        <v>Printing &amp; Related Support Activities</v>
      </c>
      <c r="C17" s="9">
        <v>1</v>
      </c>
    </row>
    <row r="18" spans="1:3" x14ac:dyDescent="0.25">
      <c r="A18" s="9" t="s">
        <v>2</v>
      </c>
      <c r="B18" s="9" t="str">
        <f t="shared" si="0"/>
        <v>Miscellaneous Manufacturing</v>
      </c>
      <c r="C18" s="9">
        <v>-2</v>
      </c>
    </row>
    <row r="19" spans="1:3" x14ac:dyDescent="0.25">
      <c r="A19" s="9" t="s">
        <v>4</v>
      </c>
      <c r="B19" s="9" t="str">
        <f t="shared" si="0"/>
        <v>Nonmetallic Mineral Products</v>
      </c>
      <c r="C19" s="9">
        <v>-1</v>
      </c>
    </row>
    <row r="21" spans="1:3" x14ac:dyDescent="0.25">
      <c r="A21" s="188" t="s">
        <v>99</v>
      </c>
      <c r="B21" s="188"/>
      <c r="C21" s="188"/>
    </row>
    <row r="22" spans="1:3" x14ac:dyDescent="0.25">
      <c r="A22" s="9" t="s">
        <v>17</v>
      </c>
      <c r="B22" s="9" t="str">
        <f>TRIM(A22)</f>
        <v>Apparel, Leather &amp; Allied Products</v>
      </c>
      <c r="C22" s="9">
        <v>13</v>
      </c>
    </row>
    <row r="23" spans="1:3" x14ac:dyDescent="0.25">
      <c r="A23" s="9" t="s">
        <v>45</v>
      </c>
      <c r="B23" s="9" t="str">
        <f t="shared" ref="B23:B37" si="1">TRIM(A23)</f>
        <v>Wood Products</v>
      </c>
      <c r="C23" s="9">
        <v>12</v>
      </c>
    </row>
    <row r="24" spans="1:3" x14ac:dyDescent="0.25">
      <c r="A24" s="9" t="s">
        <v>26</v>
      </c>
      <c r="B24" s="9" t="str">
        <f t="shared" si="1"/>
        <v>Furniture &amp; Related Products</v>
      </c>
      <c r="C24" s="9">
        <v>11</v>
      </c>
    </row>
    <row r="25" spans="1:3" x14ac:dyDescent="0.25">
      <c r="A25" s="9" t="s">
        <v>38</v>
      </c>
      <c r="B25" s="9" t="str">
        <f t="shared" si="1"/>
        <v>Petroleum &amp; Coal Products</v>
      </c>
      <c r="C25" s="9">
        <v>10</v>
      </c>
    </row>
    <row r="26" spans="1:3" x14ac:dyDescent="0.25">
      <c r="A26" s="9" t="s">
        <v>28</v>
      </c>
      <c r="B26" s="9" t="str">
        <f t="shared" si="1"/>
        <v>Machinery</v>
      </c>
      <c r="C26" s="9">
        <v>9</v>
      </c>
    </row>
    <row r="27" spans="1:3" x14ac:dyDescent="0.25">
      <c r="A27" s="9" t="s">
        <v>34</v>
      </c>
      <c r="B27" s="9" t="str">
        <f t="shared" si="1"/>
        <v>Computer &amp; Electronic Products</v>
      </c>
      <c r="C27" s="9">
        <v>8</v>
      </c>
    </row>
    <row r="28" spans="1:3" x14ac:dyDescent="0.25">
      <c r="A28" s="9" t="s">
        <v>37</v>
      </c>
      <c r="B28" s="9" t="str">
        <f t="shared" si="1"/>
        <v>Fabricated Metal Products</v>
      </c>
      <c r="C28" s="9">
        <v>7</v>
      </c>
    </row>
    <row r="29" spans="1:3" x14ac:dyDescent="0.25">
      <c r="A29" s="9" t="s">
        <v>35</v>
      </c>
      <c r="B29" s="9" t="str">
        <f t="shared" si="1"/>
        <v>Transportation Equipment</v>
      </c>
      <c r="C29" s="9">
        <v>6</v>
      </c>
    </row>
    <row r="30" spans="1:3" x14ac:dyDescent="0.25">
      <c r="A30" s="9" t="s">
        <v>27</v>
      </c>
      <c r="B30" s="9" t="str">
        <f t="shared" si="1"/>
        <v>Plastics &amp; Rubber Products</v>
      </c>
      <c r="C30" s="9">
        <v>5</v>
      </c>
    </row>
    <row r="31" spans="1:3" x14ac:dyDescent="0.25">
      <c r="A31" s="9" t="s">
        <v>29</v>
      </c>
      <c r="B31" s="9" t="str">
        <f t="shared" si="1"/>
        <v>Primary Metals</v>
      </c>
      <c r="C31" s="9">
        <v>4</v>
      </c>
    </row>
    <row r="32" spans="1:3" x14ac:dyDescent="0.25">
      <c r="A32" s="9" t="s">
        <v>36</v>
      </c>
      <c r="B32" s="9" t="str">
        <f t="shared" si="1"/>
        <v>Chemical Products</v>
      </c>
      <c r="C32" s="9">
        <v>3</v>
      </c>
    </row>
    <row r="33" spans="1:3" x14ac:dyDescent="0.25">
      <c r="A33" s="9" t="s">
        <v>31</v>
      </c>
      <c r="B33" s="9" t="str">
        <f t="shared" si="1"/>
        <v>Electrical Equipment, Appliances &amp; Components</v>
      </c>
      <c r="C33" s="9">
        <v>2</v>
      </c>
    </row>
    <row r="34" spans="1:3" x14ac:dyDescent="0.25">
      <c r="A34" s="9" t="s">
        <v>4</v>
      </c>
      <c r="B34" s="9" t="str">
        <f t="shared" si="1"/>
        <v>Nonmetallic Mineral Products</v>
      </c>
      <c r="C34" s="9">
        <v>1</v>
      </c>
    </row>
    <row r="35" spans="1:3" x14ac:dyDescent="0.25">
      <c r="A35" s="9" t="s">
        <v>3</v>
      </c>
      <c r="B35" s="9" t="str">
        <f t="shared" si="1"/>
        <v>Food, Beverage &amp; Tobacco Products</v>
      </c>
      <c r="C35" s="9">
        <v>-3</v>
      </c>
    </row>
    <row r="36" spans="1:3" x14ac:dyDescent="0.25">
      <c r="A36" s="9" t="s">
        <v>39</v>
      </c>
      <c r="B36" s="9" t="str">
        <f t="shared" si="1"/>
        <v>Textile Mills</v>
      </c>
      <c r="C36" s="9">
        <v>-2</v>
      </c>
    </row>
    <row r="37" spans="1:3" x14ac:dyDescent="0.25">
      <c r="A37" s="9" t="s">
        <v>2</v>
      </c>
      <c r="B37" s="9" t="str">
        <f t="shared" si="1"/>
        <v>Miscellaneous Manufacturing</v>
      </c>
      <c r="C37" s="9">
        <v>-1</v>
      </c>
    </row>
    <row r="39" spans="1:3" x14ac:dyDescent="0.25">
      <c r="A39" s="188" t="s">
        <v>91</v>
      </c>
      <c r="B39" s="188"/>
      <c r="C39" s="188"/>
    </row>
    <row r="40" spans="1:3" x14ac:dyDescent="0.25">
      <c r="A40" s="9" t="s">
        <v>17</v>
      </c>
      <c r="B40" s="9" t="str">
        <f>TRIM(A40)</f>
        <v>Apparel, Leather &amp; Allied Products</v>
      </c>
      <c r="C40" s="9">
        <v>13</v>
      </c>
    </row>
    <row r="41" spans="1:3" x14ac:dyDescent="0.25">
      <c r="A41" s="9" t="s">
        <v>41</v>
      </c>
      <c r="B41" s="9" t="str">
        <f t="shared" ref="B41:B54" si="2">TRIM(A41)</f>
        <v>Printing &amp; Related Support Activities</v>
      </c>
      <c r="C41" s="9">
        <v>12</v>
      </c>
    </row>
    <row r="42" spans="1:3" x14ac:dyDescent="0.25">
      <c r="A42" s="9" t="s">
        <v>45</v>
      </c>
      <c r="B42" s="9" t="str">
        <f t="shared" si="2"/>
        <v>Wood Products</v>
      </c>
      <c r="C42" s="9">
        <v>11</v>
      </c>
    </row>
    <row r="43" spans="1:3" x14ac:dyDescent="0.25">
      <c r="A43" s="9" t="s">
        <v>26</v>
      </c>
      <c r="B43" s="9" t="str">
        <f t="shared" si="2"/>
        <v>Furniture &amp; Related Products</v>
      </c>
      <c r="C43" s="9">
        <v>10</v>
      </c>
    </row>
    <row r="44" spans="1:3" x14ac:dyDescent="0.25">
      <c r="A44" s="9" t="s">
        <v>37</v>
      </c>
      <c r="B44" s="9" t="str">
        <f t="shared" si="2"/>
        <v>Fabricated Metal Products</v>
      </c>
      <c r="C44" s="9">
        <v>9</v>
      </c>
    </row>
    <row r="45" spans="1:3" x14ac:dyDescent="0.25">
      <c r="A45" s="9" t="s">
        <v>29</v>
      </c>
      <c r="B45" s="9" t="str">
        <f t="shared" si="2"/>
        <v>Primary Metals</v>
      </c>
      <c r="C45" s="9">
        <v>8</v>
      </c>
    </row>
    <row r="46" spans="1:3" x14ac:dyDescent="0.25">
      <c r="A46" s="9" t="s">
        <v>34</v>
      </c>
      <c r="B46" s="9" t="str">
        <f t="shared" si="2"/>
        <v>Computer &amp; Electronic Products</v>
      </c>
      <c r="C46" s="9">
        <v>7</v>
      </c>
    </row>
    <row r="47" spans="1:3" x14ac:dyDescent="0.25">
      <c r="A47" s="9" t="s">
        <v>27</v>
      </c>
      <c r="B47" s="9" t="str">
        <f t="shared" si="2"/>
        <v>Plastics &amp; Rubber Products</v>
      </c>
      <c r="C47" s="9">
        <v>6</v>
      </c>
    </row>
    <row r="48" spans="1:3" x14ac:dyDescent="0.25">
      <c r="A48" s="9" t="s">
        <v>38</v>
      </c>
      <c r="B48" s="9" t="str">
        <f t="shared" si="2"/>
        <v>Petroleum &amp; Coal Products</v>
      </c>
      <c r="C48" s="9">
        <v>5</v>
      </c>
    </row>
    <row r="49" spans="1:3" x14ac:dyDescent="0.25">
      <c r="A49" s="9" t="s">
        <v>28</v>
      </c>
      <c r="B49" s="9" t="str">
        <f t="shared" si="2"/>
        <v>Machinery</v>
      </c>
      <c r="C49" s="9">
        <v>4</v>
      </c>
    </row>
    <row r="50" spans="1:3" x14ac:dyDescent="0.25">
      <c r="A50" s="9" t="s">
        <v>35</v>
      </c>
      <c r="B50" s="9" t="str">
        <f t="shared" si="2"/>
        <v>Transportation Equipment</v>
      </c>
      <c r="C50" s="9">
        <v>3</v>
      </c>
    </row>
    <row r="51" spans="1:3" x14ac:dyDescent="0.25">
      <c r="A51" s="9" t="s">
        <v>31</v>
      </c>
      <c r="B51" s="9" t="str">
        <f t="shared" si="2"/>
        <v>Electrical Equipment, Appliances &amp; Components</v>
      </c>
      <c r="C51" s="9">
        <v>2</v>
      </c>
    </row>
    <row r="52" spans="1:3" x14ac:dyDescent="0.25">
      <c r="A52" s="9" t="s">
        <v>10</v>
      </c>
      <c r="B52" s="9" t="str">
        <f t="shared" si="2"/>
        <v>Chemical Products</v>
      </c>
      <c r="C52" s="9">
        <v>1</v>
      </c>
    </row>
    <row r="53" spans="1:3" x14ac:dyDescent="0.25">
      <c r="A53" s="9" t="s">
        <v>4</v>
      </c>
      <c r="B53" s="9" t="str">
        <f t="shared" si="2"/>
        <v>Nonmetallic Mineral Products</v>
      </c>
      <c r="C53" s="9">
        <v>-2</v>
      </c>
    </row>
    <row r="54" spans="1:3" x14ac:dyDescent="0.25">
      <c r="A54" s="9" t="s">
        <v>2</v>
      </c>
      <c r="B54" s="9" t="str">
        <f t="shared" si="2"/>
        <v>Miscellaneous Manufacturing</v>
      </c>
      <c r="C54" s="9">
        <v>-1</v>
      </c>
    </row>
    <row r="56" spans="1:3" x14ac:dyDescent="0.25">
      <c r="A56" s="188" t="s">
        <v>92</v>
      </c>
      <c r="B56" s="188"/>
      <c r="C56" s="188"/>
    </row>
    <row r="57" spans="1:3" x14ac:dyDescent="0.25">
      <c r="A57" s="9" t="s">
        <v>17</v>
      </c>
      <c r="B57" s="9" t="str">
        <f>TRIM(A57)</f>
        <v>Apparel, Leather &amp; Allied Products</v>
      </c>
      <c r="C57" s="9">
        <v>8</v>
      </c>
    </row>
    <row r="58" spans="1:3" x14ac:dyDescent="0.25">
      <c r="A58" s="9" t="s">
        <v>26</v>
      </c>
      <c r="B58" s="9" t="str">
        <f t="shared" ref="B58:B69" si="3">TRIM(A58)</f>
        <v>Furniture &amp; Related Products</v>
      </c>
      <c r="C58" s="9">
        <v>7</v>
      </c>
    </row>
    <row r="59" spans="1:3" x14ac:dyDescent="0.25">
      <c r="A59" s="9" t="s">
        <v>29</v>
      </c>
      <c r="B59" s="9" t="str">
        <f t="shared" si="3"/>
        <v>Primary Metals</v>
      </c>
      <c r="C59" s="9">
        <v>6</v>
      </c>
    </row>
    <row r="60" spans="1:3" x14ac:dyDescent="0.25">
      <c r="A60" s="9" t="s">
        <v>33</v>
      </c>
      <c r="B60" s="9" t="str">
        <f t="shared" si="3"/>
        <v>Miscellaneous Manufacturing</v>
      </c>
      <c r="C60" s="9">
        <v>5</v>
      </c>
    </row>
    <row r="61" spans="1:3" x14ac:dyDescent="0.25">
      <c r="A61" s="9" t="s">
        <v>37</v>
      </c>
      <c r="B61" s="9" t="str">
        <f t="shared" si="3"/>
        <v>Fabricated Metal Products</v>
      </c>
      <c r="C61" s="9">
        <v>4</v>
      </c>
    </row>
    <row r="62" spans="1:3" x14ac:dyDescent="0.25">
      <c r="A62" s="9" t="s">
        <v>34</v>
      </c>
      <c r="B62" s="9" t="str">
        <f t="shared" si="3"/>
        <v>Computer &amp; Electronic Products</v>
      </c>
      <c r="C62" s="9">
        <v>3</v>
      </c>
    </row>
    <row r="63" spans="1:3" x14ac:dyDescent="0.25">
      <c r="A63" s="9" t="s">
        <v>36</v>
      </c>
      <c r="B63" s="9" t="str">
        <f t="shared" si="3"/>
        <v>Chemical Products</v>
      </c>
      <c r="C63" s="9">
        <v>2</v>
      </c>
    </row>
    <row r="64" spans="1:3" x14ac:dyDescent="0.25">
      <c r="A64" s="9" t="s">
        <v>11</v>
      </c>
      <c r="B64" s="9" t="str">
        <f t="shared" si="3"/>
        <v>Machinery</v>
      </c>
      <c r="C64" s="9">
        <v>1</v>
      </c>
    </row>
    <row r="65" spans="1:3" x14ac:dyDescent="0.25">
      <c r="A65" s="9" t="s">
        <v>8</v>
      </c>
      <c r="B65" s="9" t="str">
        <f t="shared" si="3"/>
        <v>Printing &amp; Related Support Activities</v>
      </c>
      <c r="C65" s="9">
        <v>-5</v>
      </c>
    </row>
    <row r="66" spans="1:3" x14ac:dyDescent="0.25">
      <c r="A66" s="9" t="s">
        <v>38</v>
      </c>
      <c r="B66" s="9" t="str">
        <f t="shared" si="3"/>
        <v>Petroleum &amp; Coal Products</v>
      </c>
      <c r="C66" s="9">
        <v>-4</v>
      </c>
    </row>
    <row r="67" spans="1:3" x14ac:dyDescent="0.25">
      <c r="A67" s="9" t="s">
        <v>30</v>
      </c>
      <c r="B67" s="9" t="str">
        <f t="shared" si="3"/>
        <v>Food, Beverage &amp; Tobacco Products</v>
      </c>
      <c r="C67" s="9">
        <v>-3</v>
      </c>
    </row>
    <row r="68" spans="1:3" x14ac:dyDescent="0.25">
      <c r="A68" s="9" t="s">
        <v>27</v>
      </c>
      <c r="B68" s="9" t="str">
        <f t="shared" si="3"/>
        <v>Plastics &amp; Rubber Products</v>
      </c>
      <c r="C68" s="9">
        <v>-2</v>
      </c>
    </row>
    <row r="69" spans="1:3" x14ac:dyDescent="0.25">
      <c r="A69" s="9" t="s">
        <v>13</v>
      </c>
      <c r="B69" s="9" t="str">
        <f t="shared" si="3"/>
        <v>Electrical Equipment, Appliances &amp; Components</v>
      </c>
      <c r="C69" s="9">
        <v>-1</v>
      </c>
    </row>
    <row r="71" spans="1:3" x14ac:dyDescent="0.25">
      <c r="A71" s="188" t="s">
        <v>94</v>
      </c>
      <c r="B71" s="188"/>
      <c r="C71" s="188"/>
    </row>
    <row r="72" spans="1:3" x14ac:dyDescent="0.25">
      <c r="A72" s="9" t="s">
        <v>12</v>
      </c>
      <c r="B72" s="9" t="str">
        <f>TRIM(A72)</f>
        <v>Fabricated Metal Products</v>
      </c>
      <c r="C72" s="9">
        <v>-16</v>
      </c>
    </row>
    <row r="73" spans="1:3" x14ac:dyDescent="0.25">
      <c r="A73" s="9" t="s">
        <v>32</v>
      </c>
      <c r="B73" s="9" t="str">
        <f t="shared" ref="B73:B87" si="4">TRIM(A73)</f>
        <v>Paper Products</v>
      </c>
      <c r="C73" s="9">
        <v>-15</v>
      </c>
    </row>
    <row r="74" spans="1:3" x14ac:dyDescent="0.25">
      <c r="A74" s="9" t="s">
        <v>27</v>
      </c>
      <c r="B74" s="9" t="str">
        <f t="shared" si="4"/>
        <v>Plastics &amp; Rubber Products</v>
      </c>
      <c r="C74" s="9">
        <v>-14</v>
      </c>
    </row>
    <row r="75" spans="1:3" x14ac:dyDescent="0.25">
      <c r="A75" s="9" t="s">
        <v>41</v>
      </c>
      <c r="B75" s="9" t="str">
        <f t="shared" si="4"/>
        <v>Printing &amp; Related Support Activities</v>
      </c>
      <c r="C75" s="9">
        <v>-13</v>
      </c>
    </row>
    <row r="76" spans="1:3" x14ac:dyDescent="0.25">
      <c r="A76" s="9" t="s">
        <v>26</v>
      </c>
      <c r="B76" s="9" t="str">
        <f t="shared" si="4"/>
        <v>Furniture &amp; Related Products</v>
      </c>
      <c r="C76" s="9">
        <v>-12</v>
      </c>
    </row>
    <row r="77" spans="1:3" x14ac:dyDescent="0.25">
      <c r="A77" s="9" t="s">
        <v>39</v>
      </c>
      <c r="B77" s="9" t="str">
        <f t="shared" si="4"/>
        <v>Textile Mills</v>
      </c>
      <c r="C77" s="9">
        <v>-11</v>
      </c>
    </row>
    <row r="78" spans="1:3" x14ac:dyDescent="0.25">
      <c r="A78" s="9" t="s">
        <v>31</v>
      </c>
      <c r="B78" s="9" t="str">
        <f t="shared" si="4"/>
        <v>Electrical Equipment, Appliances &amp; Components</v>
      </c>
      <c r="C78" s="9">
        <v>-10</v>
      </c>
    </row>
    <row r="79" spans="1:3" x14ac:dyDescent="0.25">
      <c r="A79" s="9" t="s">
        <v>28</v>
      </c>
      <c r="B79" s="9" t="str">
        <f t="shared" si="4"/>
        <v>Machinery</v>
      </c>
      <c r="C79" s="9">
        <v>-9</v>
      </c>
    </row>
    <row r="80" spans="1:3" x14ac:dyDescent="0.25">
      <c r="A80" s="9" t="s">
        <v>30</v>
      </c>
      <c r="B80" s="9" t="str">
        <f t="shared" si="4"/>
        <v>Food, Beverage &amp; Tobacco Products</v>
      </c>
      <c r="C80" s="9">
        <v>-8</v>
      </c>
    </row>
    <row r="81" spans="1:3" x14ac:dyDescent="0.25">
      <c r="A81" s="9" t="s">
        <v>33</v>
      </c>
      <c r="B81" s="9" t="str">
        <f t="shared" si="4"/>
        <v>Miscellaneous Manufacturing</v>
      </c>
      <c r="C81" s="9">
        <v>-7</v>
      </c>
    </row>
    <row r="82" spans="1:3" x14ac:dyDescent="0.25">
      <c r="A82" s="9" t="s">
        <v>36</v>
      </c>
      <c r="B82" s="9" t="str">
        <f t="shared" si="4"/>
        <v>Chemical Products</v>
      </c>
      <c r="C82" s="9">
        <v>-6</v>
      </c>
    </row>
    <row r="83" spans="1:3" x14ac:dyDescent="0.25">
      <c r="A83" s="9" t="s">
        <v>35</v>
      </c>
      <c r="B83" s="9" t="str">
        <f t="shared" si="4"/>
        <v>Transportation Equipment</v>
      </c>
      <c r="C83" s="9">
        <v>-5</v>
      </c>
    </row>
    <row r="84" spans="1:3" x14ac:dyDescent="0.25">
      <c r="A84" s="9" t="s">
        <v>45</v>
      </c>
      <c r="B84" s="9" t="str">
        <f t="shared" si="4"/>
        <v>Wood Products</v>
      </c>
      <c r="C84" s="9">
        <v>-4</v>
      </c>
    </row>
    <row r="85" spans="1:3" x14ac:dyDescent="0.25">
      <c r="A85" s="9" t="s">
        <v>34</v>
      </c>
      <c r="B85" s="9" t="str">
        <f t="shared" si="4"/>
        <v>Computer &amp; Electronic Products</v>
      </c>
      <c r="C85" s="9">
        <v>-3</v>
      </c>
    </row>
    <row r="86" spans="1:3" x14ac:dyDescent="0.25">
      <c r="A86" s="9" t="s">
        <v>40</v>
      </c>
      <c r="B86" s="9" t="str">
        <f t="shared" si="4"/>
        <v>Nonmetallic Mineral Products</v>
      </c>
      <c r="C86" s="9">
        <v>-2</v>
      </c>
    </row>
    <row r="87" spans="1:3" x14ac:dyDescent="0.25">
      <c r="A87" s="9" t="s">
        <v>16</v>
      </c>
      <c r="B87" s="9" t="str">
        <f t="shared" si="4"/>
        <v>Primary Metals</v>
      </c>
      <c r="C87" s="9">
        <v>-1</v>
      </c>
    </row>
    <row r="89" spans="1:3" x14ac:dyDescent="0.25">
      <c r="A89" s="188" t="s">
        <v>95</v>
      </c>
      <c r="B89" s="188"/>
      <c r="C89" s="188"/>
    </row>
    <row r="90" spans="1:3" x14ac:dyDescent="0.25">
      <c r="A90" s="9" t="s">
        <v>17</v>
      </c>
      <c r="B90" s="9" t="str">
        <f>TRIM(A90)</f>
        <v>Apparel, Leather &amp; Allied Products</v>
      </c>
      <c r="C90" s="9">
        <v>8</v>
      </c>
    </row>
    <row r="91" spans="1:3" x14ac:dyDescent="0.25">
      <c r="A91" s="9" t="s">
        <v>45</v>
      </c>
      <c r="B91" s="9" t="str">
        <f t="shared" ref="B91:B104" si="5">TRIM(A91)</f>
        <v>Wood Products</v>
      </c>
      <c r="C91" s="9">
        <v>7</v>
      </c>
    </row>
    <row r="92" spans="1:3" x14ac:dyDescent="0.25">
      <c r="A92" s="9" t="s">
        <v>39</v>
      </c>
      <c r="B92" s="9" t="str">
        <f t="shared" si="5"/>
        <v>Textile Mills</v>
      </c>
      <c r="C92" s="9">
        <v>6</v>
      </c>
    </row>
    <row r="93" spans="1:3" x14ac:dyDescent="0.25">
      <c r="A93" s="9" t="s">
        <v>32</v>
      </c>
      <c r="B93" s="9" t="str">
        <f t="shared" si="5"/>
        <v>Paper Products</v>
      </c>
      <c r="C93" s="9">
        <v>5</v>
      </c>
    </row>
    <row r="94" spans="1:3" x14ac:dyDescent="0.25">
      <c r="A94" s="9" t="s">
        <v>28</v>
      </c>
      <c r="B94" s="9" t="str">
        <f t="shared" si="5"/>
        <v>Machinery</v>
      </c>
      <c r="C94" s="9">
        <v>4</v>
      </c>
    </row>
    <row r="95" spans="1:3" x14ac:dyDescent="0.25">
      <c r="A95" s="9" t="s">
        <v>36</v>
      </c>
      <c r="B95" s="9" t="str">
        <f t="shared" si="5"/>
        <v>Chemical Products</v>
      </c>
      <c r="C95" s="9">
        <v>3</v>
      </c>
    </row>
    <row r="96" spans="1:3" x14ac:dyDescent="0.25">
      <c r="A96" s="9" t="s">
        <v>37</v>
      </c>
      <c r="B96" s="9" t="str">
        <f t="shared" si="5"/>
        <v>Fabricated Metal Products</v>
      </c>
      <c r="C96" s="9">
        <v>2</v>
      </c>
    </row>
    <row r="97" spans="1:3" x14ac:dyDescent="0.25">
      <c r="A97" s="9" t="s">
        <v>14</v>
      </c>
      <c r="B97" s="9" t="str">
        <f t="shared" si="5"/>
        <v>Transportation Equipment</v>
      </c>
      <c r="C97" s="9">
        <v>1</v>
      </c>
    </row>
    <row r="98" spans="1:3" x14ac:dyDescent="0.25">
      <c r="A98" s="9" t="s">
        <v>8</v>
      </c>
      <c r="B98" s="9" t="str">
        <f t="shared" si="5"/>
        <v>Printing &amp; Related Support Activities</v>
      </c>
      <c r="C98" s="9">
        <v>-7</v>
      </c>
    </row>
    <row r="99" spans="1:3" x14ac:dyDescent="0.25">
      <c r="A99" s="9" t="s">
        <v>29</v>
      </c>
      <c r="B99" s="9" t="str">
        <f t="shared" si="5"/>
        <v>Primary Metals</v>
      </c>
      <c r="C99" s="9">
        <v>-6</v>
      </c>
    </row>
    <row r="100" spans="1:3" x14ac:dyDescent="0.25">
      <c r="A100" s="9" t="s">
        <v>26</v>
      </c>
      <c r="B100" s="9" t="str">
        <f t="shared" si="5"/>
        <v>Furniture &amp; Related Products</v>
      </c>
      <c r="C100" s="9">
        <v>-5</v>
      </c>
    </row>
    <row r="101" spans="1:3" x14ac:dyDescent="0.25">
      <c r="A101" s="9" t="s">
        <v>27</v>
      </c>
      <c r="B101" s="9" t="str">
        <f t="shared" si="5"/>
        <v>Plastics &amp; Rubber Products</v>
      </c>
      <c r="C101" s="9">
        <v>-4</v>
      </c>
    </row>
    <row r="102" spans="1:3" x14ac:dyDescent="0.25">
      <c r="A102" s="9" t="s">
        <v>31</v>
      </c>
      <c r="B102" s="9" t="str">
        <f t="shared" si="5"/>
        <v>Electrical Equipment, Appliances &amp; Components</v>
      </c>
      <c r="C102" s="9">
        <v>-3</v>
      </c>
    </row>
    <row r="103" spans="1:3" x14ac:dyDescent="0.25">
      <c r="A103" s="9" t="s">
        <v>34</v>
      </c>
      <c r="B103" s="9" t="str">
        <f t="shared" si="5"/>
        <v>Computer &amp; Electronic Products</v>
      </c>
      <c r="C103" s="9">
        <v>-2</v>
      </c>
    </row>
    <row r="104" spans="1:3" x14ac:dyDescent="0.25">
      <c r="A104" s="9" t="s">
        <v>3</v>
      </c>
      <c r="B104" s="9" t="str">
        <f t="shared" si="5"/>
        <v>Food, Beverage &amp; Tobacco Products</v>
      </c>
      <c r="C104" s="9">
        <v>-1</v>
      </c>
    </row>
  </sheetData>
  <mergeCells count="6">
    <mergeCell ref="A89:C89"/>
    <mergeCell ref="A1:C1"/>
    <mergeCell ref="A21:C21"/>
    <mergeCell ref="A39:C39"/>
    <mergeCell ref="A56:C56"/>
    <mergeCell ref="A71:C71"/>
  </mergeCells>
  <pageMargins left="0.7" right="0.7" top="0.75" bottom="0.75" header="0.3" footer="0.3"/>
  <pageSetup paperSize="9"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99"/>
  <sheetViews>
    <sheetView topLeftCell="A67" workbookViewId="0">
      <selection activeCell="B105" sqref="B105"/>
    </sheetView>
  </sheetViews>
  <sheetFormatPr defaultRowHeight="15" x14ac:dyDescent="0.25"/>
  <cols>
    <col min="1" max="2" width="44.5703125" bestFit="1" customWidth="1"/>
  </cols>
  <sheetData>
    <row r="1" spans="1:6" x14ac:dyDescent="0.25">
      <c r="A1" s="188" t="s">
        <v>481</v>
      </c>
      <c r="B1" s="188"/>
      <c r="C1" s="188"/>
    </row>
    <row r="2" spans="1:6" x14ac:dyDescent="0.25">
      <c r="A2" s="9" t="s">
        <v>13</v>
      </c>
      <c r="B2" s="9" t="str">
        <f>TRIM(A2)</f>
        <v>Electrical Equipment, Appliances &amp; Components</v>
      </c>
      <c r="C2" s="9">
        <v>16</v>
      </c>
      <c r="F2" t="s">
        <v>921</v>
      </c>
    </row>
    <row r="3" spans="1:6" x14ac:dyDescent="0.25">
      <c r="A3" s="9" t="s">
        <v>28</v>
      </c>
      <c r="B3" s="9" t="str">
        <f t="shared" ref="B3:B19" si="0">TRIM(A3)</f>
        <v>Machinery</v>
      </c>
      <c r="C3" s="9">
        <v>15</v>
      </c>
      <c r="F3" t="s">
        <v>922</v>
      </c>
    </row>
    <row r="4" spans="1:6" x14ac:dyDescent="0.25">
      <c r="A4" s="9" t="s">
        <v>29</v>
      </c>
      <c r="B4" s="9" t="str">
        <f t="shared" si="0"/>
        <v>Primary Metals</v>
      </c>
      <c r="C4" s="9">
        <v>14</v>
      </c>
      <c r="F4" t="s">
        <v>923</v>
      </c>
    </row>
    <row r="5" spans="1:6" x14ac:dyDescent="0.25">
      <c r="A5" s="9" t="s">
        <v>36</v>
      </c>
      <c r="B5" s="9" t="str">
        <f t="shared" si="0"/>
        <v>Chemical Products</v>
      </c>
      <c r="C5" s="9">
        <v>13</v>
      </c>
      <c r="F5" t="s">
        <v>924</v>
      </c>
    </row>
    <row r="6" spans="1:6" x14ac:dyDescent="0.25">
      <c r="A6" s="9" t="s">
        <v>37</v>
      </c>
      <c r="B6" s="9" t="str">
        <f t="shared" si="0"/>
        <v>Fabricated Metal Products</v>
      </c>
      <c r="C6" s="9">
        <v>12</v>
      </c>
      <c r="F6" t="s">
        <v>925</v>
      </c>
    </row>
    <row r="7" spans="1:6" x14ac:dyDescent="0.25">
      <c r="A7" s="9" t="s">
        <v>27</v>
      </c>
      <c r="B7" s="9" t="str">
        <f t="shared" si="0"/>
        <v>Plastics &amp; Rubber Products</v>
      </c>
      <c r="C7" s="9">
        <v>11</v>
      </c>
      <c r="F7" t="s">
        <v>926</v>
      </c>
    </row>
    <row r="8" spans="1:6" x14ac:dyDescent="0.25">
      <c r="A8" s="9" t="s">
        <v>35</v>
      </c>
      <c r="B8" s="9" t="str">
        <f t="shared" si="0"/>
        <v>Transportation Equipment</v>
      </c>
      <c r="C8" s="9">
        <v>10</v>
      </c>
      <c r="F8" t="s">
        <v>927</v>
      </c>
    </row>
    <row r="9" spans="1:6" x14ac:dyDescent="0.25">
      <c r="A9" s="9" t="s">
        <v>49</v>
      </c>
      <c r="B9" s="9" t="str">
        <f t="shared" si="0"/>
        <v>Apparel, Leather &amp; Allied Products</v>
      </c>
      <c r="C9" s="9">
        <v>9</v>
      </c>
      <c r="F9" t="s">
        <v>928</v>
      </c>
    </row>
    <row r="10" spans="1:6" x14ac:dyDescent="0.25">
      <c r="A10" s="9" t="s">
        <v>32</v>
      </c>
      <c r="B10" s="9" t="str">
        <f t="shared" si="0"/>
        <v>Paper Products</v>
      </c>
      <c r="C10" s="9">
        <v>8</v>
      </c>
      <c r="F10" t="s">
        <v>929</v>
      </c>
    </row>
    <row r="11" spans="1:6" x14ac:dyDescent="0.25">
      <c r="A11" s="9" t="s">
        <v>45</v>
      </c>
      <c r="B11" s="9" t="str">
        <f t="shared" si="0"/>
        <v>Wood Products</v>
      </c>
      <c r="C11" s="9">
        <v>7</v>
      </c>
      <c r="F11" t="s">
        <v>930</v>
      </c>
    </row>
    <row r="12" spans="1:6" x14ac:dyDescent="0.25">
      <c r="A12" s="9" t="s">
        <v>30</v>
      </c>
      <c r="B12" s="9" t="str">
        <f t="shared" si="0"/>
        <v>Food, Beverage &amp; Tobacco Products</v>
      </c>
      <c r="C12" s="9">
        <v>6</v>
      </c>
    </row>
    <row r="13" spans="1:6" x14ac:dyDescent="0.25">
      <c r="A13" s="9" t="s">
        <v>40</v>
      </c>
      <c r="B13" s="9" t="str">
        <f t="shared" si="0"/>
        <v>Nonmetallic Mineral Products</v>
      </c>
      <c r="C13" s="9">
        <v>5</v>
      </c>
    </row>
    <row r="14" spans="1:6" x14ac:dyDescent="0.25">
      <c r="A14" s="9" t="s">
        <v>26</v>
      </c>
      <c r="B14" s="9" t="str">
        <f t="shared" si="0"/>
        <v>Furniture &amp; Related Products</v>
      </c>
      <c r="C14" s="9">
        <v>4</v>
      </c>
    </row>
    <row r="15" spans="1:6" x14ac:dyDescent="0.25">
      <c r="A15" s="9" t="s">
        <v>33</v>
      </c>
      <c r="B15" s="9" t="str">
        <f t="shared" si="0"/>
        <v>Miscellaneous Manufacturing</v>
      </c>
      <c r="C15" s="9">
        <v>3</v>
      </c>
    </row>
    <row r="16" spans="1:6" x14ac:dyDescent="0.25">
      <c r="A16" s="9" t="s">
        <v>39</v>
      </c>
      <c r="B16" s="9" t="str">
        <f t="shared" si="0"/>
        <v>Textile Mills</v>
      </c>
      <c r="C16" s="9">
        <v>2</v>
      </c>
    </row>
    <row r="17" spans="1:3" x14ac:dyDescent="0.25">
      <c r="A17" s="9" t="s">
        <v>5</v>
      </c>
      <c r="B17" s="9" t="str">
        <f t="shared" si="0"/>
        <v>Computer &amp; Electronic Products</v>
      </c>
      <c r="C17" s="9">
        <v>1</v>
      </c>
    </row>
    <row r="18" spans="1:3" x14ac:dyDescent="0.25">
      <c r="A18" s="9" t="s">
        <v>8</v>
      </c>
      <c r="B18" s="9" t="str">
        <f t="shared" si="0"/>
        <v>Printing &amp; Related Support Activities</v>
      </c>
      <c r="C18" s="9">
        <v>-2</v>
      </c>
    </row>
    <row r="19" spans="1:3" x14ac:dyDescent="0.25">
      <c r="A19" s="9" t="s">
        <v>9</v>
      </c>
      <c r="B19" s="9" t="str">
        <f t="shared" si="0"/>
        <v>Petroleum &amp; Coal Products</v>
      </c>
      <c r="C19" s="9">
        <v>-1</v>
      </c>
    </row>
    <row r="21" spans="1:3" x14ac:dyDescent="0.25">
      <c r="A21" s="188" t="s">
        <v>99</v>
      </c>
      <c r="B21" s="188"/>
      <c r="C21" s="188"/>
    </row>
    <row r="22" spans="1:3" x14ac:dyDescent="0.25">
      <c r="A22" s="9" t="s">
        <v>16</v>
      </c>
      <c r="B22" s="9" t="str">
        <f t="shared" ref="B22:B36" si="1">TRIM(A22)</f>
        <v>Primary Metals</v>
      </c>
      <c r="C22" s="9">
        <v>13</v>
      </c>
    </row>
    <row r="23" spans="1:3" x14ac:dyDescent="0.25">
      <c r="A23" s="9" t="s">
        <v>31</v>
      </c>
      <c r="B23" s="9" t="str">
        <f t="shared" si="1"/>
        <v>Electrical Equipment, Appliances &amp; Components</v>
      </c>
      <c r="C23" s="9">
        <v>12</v>
      </c>
    </row>
    <row r="24" spans="1:3" x14ac:dyDescent="0.25">
      <c r="A24" s="9" t="s">
        <v>28</v>
      </c>
      <c r="B24" s="9" t="str">
        <f t="shared" si="1"/>
        <v>Machinery</v>
      </c>
      <c r="C24" s="9">
        <v>11</v>
      </c>
    </row>
    <row r="25" spans="1:3" x14ac:dyDescent="0.25">
      <c r="A25" s="9" t="s">
        <v>27</v>
      </c>
      <c r="B25" s="9" t="str">
        <f t="shared" si="1"/>
        <v>Plastics &amp; Rubber Products</v>
      </c>
      <c r="C25" s="9">
        <v>10</v>
      </c>
    </row>
    <row r="26" spans="1:3" x14ac:dyDescent="0.25">
      <c r="A26" s="9" t="s">
        <v>35</v>
      </c>
      <c r="B26" s="9" t="str">
        <f t="shared" si="1"/>
        <v>Transportation Equipment</v>
      </c>
      <c r="C26" s="9">
        <v>9</v>
      </c>
    </row>
    <row r="27" spans="1:3" x14ac:dyDescent="0.25">
      <c r="A27" s="9" t="s">
        <v>45</v>
      </c>
      <c r="B27" s="9" t="str">
        <f t="shared" si="1"/>
        <v>Wood Products</v>
      </c>
      <c r="C27" s="9">
        <v>8</v>
      </c>
    </row>
    <row r="28" spans="1:3" x14ac:dyDescent="0.25">
      <c r="A28" s="9" t="s">
        <v>32</v>
      </c>
      <c r="B28" s="9" t="str">
        <f t="shared" si="1"/>
        <v>Paper Products</v>
      </c>
      <c r="C28" s="9">
        <v>7</v>
      </c>
    </row>
    <row r="29" spans="1:3" x14ac:dyDescent="0.25">
      <c r="A29" s="9" t="s">
        <v>37</v>
      </c>
      <c r="B29" s="9" t="str">
        <f t="shared" si="1"/>
        <v>Fabricated Metal Products</v>
      </c>
      <c r="C29" s="9">
        <v>6</v>
      </c>
    </row>
    <row r="30" spans="1:3" x14ac:dyDescent="0.25">
      <c r="A30" s="9" t="s">
        <v>36</v>
      </c>
      <c r="B30" s="9" t="str">
        <f t="shared" si="1"/>
        <v>Chemical Products</v>
      </c>
      <c r="C30" s="9">
        <v>5</v>
      </c>
    </row>
    <row r="31" spans="1:3" x14ac:dyDescent="0.25">
      <c r="A31" s="9" t="s">
        <v>30</v>
      </c>
      <c r="B31" s="9" t="str">
        <f t="shared" si="1"/>
        <v>Food, Beverage &amp; Tobacco Products</v>
      </c>
      <c r="C31" s="9">
        <v>4</v>
      </c>
    </row>
    <row r="32" spans="1:3" x14ac:dyDescent="0.25">
      <c r="A32" s="9" t="s">
        <v>33</v>
      </c>
      <c r="B32" s="9" t="str">
        <f t="shared" si="1"/>
        <v>Miscellaneous Manufacturing</v>
      </c>
      <c r="C32" s="9">
        <v>3</v>
      </c>
    </row>
    <row r="33" spans="1:3" x14ac:dyDescent="0.25">
      <c r="A33" s="9" t="s">
        <v>26</v>
      </c>
      <c r="B33" s="9" t="str">
        <f t="shared" si="1"/>
        <v>Furniture &amp; Related Products</v>
      </c>
      <c r="C33" s="9">
        <v>2</v>
      </c>
    </row>
    <row r="34" spans="1:3" x14ac:dyDescent="0.25">
      <c r="A34" s="9" t="s">
        <v>5</v>
      </c>
      <c r="B34" s="9" t="str">
        <f t="shared" si="1"/>
        <v>Computer &amp; Electronic Products</v>
      </c>
      <c r="C34" s="9">
        <v>1</v>
      </c>
    </row>
    <row r="35" spans="1:3" x14ac:dyDescent="0.25">
      <c r="A35" s="9" t="s">
        <v>8</v>
      </c>
      <c r="B35" s="9" t="str">
        <f t="shared" si="1"/>
        <v>Printing &amp; Related Support Activities</v>
      </c>
      <c r="C35" s="9">
        <v>-2</v>
      </c>
    </row>
    <row r="36" spans="1:3" x14ac:dyDescent="0.25">
      <c r="A36" s="9" t="s">
        <v>1</v>
      </c>
      <c r="B36" s="9" t="str">
        <f t="shared" si="1"/>
        <v>Textile Mills</v>
      </c>
      <c r="C36" s="9">
        <v>-1</v>
      </c>
    </row>
    <row r="38" spans="1:3" x14ac:dyDescent="0.25">
      <c r="A38" s="188" t="s">
        <v>91</v>
      </c>
      <c r="B38" s="188"/>
      <c r="C38" s="188"/>
    </row>
    <row r="39" spans="1:3" x14ac:dyDescent="0.25">
      <c r="A39" s="9" t="s">
        <v>11</v>
      </c>
      <c r="B39" s="9" t="str">
        <f>TRIM(A39)</f>
        <v>Machinery</v>
      </c>
      <c r="C39" s="9">
        <v>12</v>
      </c>
    </row>
    <row r="40" spans="1:3" x14ac:dyDescent="0.25">
      <c r="A40" s="9" t="s">
        <v>29</v>
      </c>
      <c r="B40" s="9" t="str">
        <f t="shared" ref="B40:B52" si="2">TRIM(A40)</f>
        <v>Primary Metals</v>
      </c>
      <c r="C40" s="9">
        <v>11</v>
      </c>
    </row>
    <row r="41" spans="1:3" x14ac:dyDescent="0.25">
      <c r="A41" s="9" t="s">
        <v>45</v>
      </c>
      <c r="B41" s="9" t="str">
        <f t="shared" si="2"/>
        <v>Wood Products</v>
      </c>
      <c r="C41" s="9">
        <v>10</v>
      </c>
    </row>
    <row r="42" spans="1:3" x14ac:dyDescent="0.25">
      <c r="A42" s="9" t="s">
        <v>31</v>
      </c>
      <c r="B42" s="9" t="str">
        <f t="shared" si="2"/>
        <v>Electrical Equipment, Appliances &amp; Components</v>
      </c>
      <c r="C42" s="9">
        <v>9</v>
      </c>
    </row>
    <row r="43" spans="1:3" x14ac:dyDescent="0.25">
      <c r="A43" s="9" t="s">
        <v>36</v>
      </c>
      <c r="B43" s="9" t="str">
        <f t="shared" si="2"/>
        <v>Chemical Products</v>
      </c>
      <c r="C43" s="9">
        <v>8</v>
      </c>
    </row>
    <row r="44" spans="1:3" x14ac:dyDescent="0.25">
      <c r="A44" s="9" t="s">
        <v>35</v>
      </c>
      <c r="B44" s="9" t="str">
        <f t="shared" si="2"/>
        <v>Transportation Equipment</v>
      </c>
      <c r="C44" s="9">
        <v>7</v>
      </c>
    </row>
    <row r="45" spans="1:3" x14ac:dyDescent="0.25">
      <c r="A45" s="9" t="s">
        <v>37</v>
      </c>
      <c r="B45" s="9" t="str">
        <f t="shared" si="2"/>
        <v>Fabricated Metal Products</v>
      </c>
      <c r="C45" s="9">
        <v>6</v>
      </c>
    </row>
    <row r="46" spans="1:3" x14ac:dyDescent="0.25">
      <c r="A46" s="9" t="s">
        <v>30</v>
      </c>
      <c r="B46" s="9" t="str">
        <f t="shared" si="2"/>
        <v>Food, Beverage &amp; Tobacco Products</v>
      </c>
      <c r="C46" s="9">
        <v>5</v>
      </c>
    </row>
    <row r="47" spans="1:3" x14ac:dyDescent="0.25">
      <c r="A47" s="9" t="s">
        <v>33</v>
      </c>
      <c r="B47" s="9" t="str">
        <f t="shared" si="2"/>
        <v>Miscellaneous Manufacturing</v>
      </c>
      <c r="C47" s="9">
        <v>4</v>
      </c>
    </row>
    <row r="48" spans="1:3" x14ac:dyDescent="0.25">
      <c r="A48" s="9" t="s">
        <v>27</v>
      </c>
      <c r="B48" s="9" t="str">
        <f t="shared" si="2"/>
        <v>Plastics &amp; Rubber Products</v>
      </c>
      <c r="C48" s="9">
        <v>3</v>
      </c>
    </row>
    <row r="49" spans="1:3" x14ac:dyDescent="0.25">
      <c r="A49" s="9" t="s">
        <v>32</v>
      </c>
      <c r="B49" s="9" t="str">
        <f t="shared" si="2"/>
        <v>Paper Products</v>
      </c>
      <c r="C49" s="9">
        <v>2</v>
      </c>
    </row>
    <row r="50" spans="1:3" x14ac:dyDescent="0.25">
      <c r="A50" s="9" t="s">
        <v>931</v>
      </c>
      <c r="B50" s="9" t="str">
        <f t="shared" si="2"/>
        <v>Computer &amp; Electronic Products</v>
      </c>
      <c r="C50" s="9">
        <v>1</v>
      </c>
    </row>
    <row r="51" spans="1:3" x14ac:dyDescent="0.25">
      <c r="A51" s="9" t="s">
        <v>8</v>
      </c>
      <c r="B51" s="9" t="str">
        <f t="shared" si="2"/>
        <v>Printing &amp; Related Support Activities</v>
      </c>
      <c r="C51" s="9">
        <v>-2</v>
      </c>
    </row>
    <row r="52" spans="1:3" x14ac:dyDescent="0.25">
      <c r="A52" s="9" t="s">
        <v>1</v>
      </c>
      <c r="B52" s="9" t="str">
        <f t="shared" si="2"/>
        <v>Textile Mills</v>
      </c>
      <c r="C52" s="9">
        <v>-1</v>
      </c>
    </row>
    <row r="54" spans="1:3" x14ac:dyDescent="0.25">
      <c r="A54" s="188" t="s">
        <v>92</v>
      </c>
      <c r="B54" s="188"/>
      <c r="C54" s="188"/>
    </row>
    <row r="55" spans="1:3" x14ac:dyDescent="0.25">
      <c r="A55" s="9" t="s">
        <v>13</v>
      </c>
      <c r="B55" s="9" t="str">
        <f t="shared" ref="B55:B67" si="3">TRIM(A55)</f>
        <v>Electrical Equipment, Appliances &amp; Components</v>
      </c>
      <c r="C55" s="9">
        <v>6</v>
      </c>
    </row>
    <row r="56" spans="1:3" x14ac:dyDescent="0.25">
      <c r="A56" s="9" t="s">
        <v>45</v>
      </c>
      <c r="B56" s="9" t="str">
        <f t="shared" si="3"/>
        <v>Wood Products</v>
      </c>
      <c r="C56" s="9">
        <v>5</v>
      </c>
    </row>
    <row r="57" spans="1:3" x14ac:dyDescent="0.25">
      <c r="A57" s="9" t="s">
        <v>29</v>
      </c>
      <c r="B57" s="9" t="str">
        <f t="shared" si="3"/>
        <v>Primary Metals</v>
      </c>
      <c r="C57" s="9">
        <v>4</v>
      </c>
    </row>
    <row r="58" spans="1:3" x14ac:dyDescent="0.25">
      <c r="A58" s="9" t="s">
        <v>28</v>
      </c>
      <c r="B58" s="9" t="str">
        <f t="shared" si="3"/>
        <v>Machinery</v>
      </c>
      <c r="C58" s="9">
        <v>3</v>
      </c>
    </row>
    <row r="59" spans="1:3" x14ac:dyDescent="0.25">
      <c r="A59" s="9" t="s">
        <v>40</v>
      </c>
      <c r="B59" s="9" t="str">
        <f t="shared" si="3"/>
        <v>Nonmetallic Mineral Products</v>
      </c>
      <c r="C59" s="9">
        <v>2</v>
      </c>
    </row>
    <row r="60" spans="1:3" x14ac:dyDescent="0.25">
      <c r="A60" s="9" t="s">
        <v>10</v>
      </c>
      <c r="B60" s="9" t="str">
        <f t="shared" si="3"/>
        <v>Chemical Products</v>
      </c>
      <c r="C60" s="9">
        <v>1</v>
      </c>
    </row>
    <row r="61" spans="1:3" x14ac:dyDescent="0.25">
      <c r="A61" s="9" t="s">
        <v>8</v>
      </c>
      <c r="B61" s="9" t="str">
        <f t="shared" si="3"/>
        <v>Printing &amp; Related Support Activities</v>
      </c>
      <c r="C61" s="9">
        <v>-7</v>
      </c>
    </row>
    <row r="62" spans="1:3" x14ac:dyDescent="0.25">
      <c r="A62" s="9" t="s">
        <v>32</v>
      </c>
      <c r="B62" s="9" t="str">
        <f t="shared" si="3"/>
        <v>Paper Products</v>
      </c>
      <c r="C62" s="9">
        <v>-6</v>
      </c>
    </row>
    <row r="63" spans="1:3" x14ac:dyDescent="0.25">
      <c r="A63" s="9" t="s">
        <v>39</v>
      </c>
      <c r="B63" s="9" t="str">
        <f t="shared" si="3"/>
        <v>Textile Mills</v>
      </c>
      <c r="C63" s="9">
        <v>-5</v>
      </c>
    </row>
    <row r="64" spans="1:3" x14ac:dyDescent="0.25">
      <c r="A64" s="9" t="s">
        <v>38</v>
      </c>
      <c r="B64" s="9" t="str">
        <f t="shared" si="3"/>
        <v>Petroleum &amp; Coal Products</v>
      </c>
      <c r="C64" s="9">
        <v>-4</v>
      </c>
    </row>
    <row r="65" spans="1:3" x14ac:dyDescent="0.25">
      <c r="A65" s="9" t="s">
        <v>27</v>
      </c>
      <c r="B65" s="9" t="str">
        <f t="shared" si="3"/>
        <v>Plastics &amp; Rubber Products</v>
      </c>
      <c r="C65" s="9">
        <v>-3</v>
      </c>
    </row>
    <row r="66" spans="1:3" x14ac:dyDescent="0.25">
      <c r="A66" s="9" t="s">
        <v>33</v>
      </c>
      <c r="B66" s="9" t="str">
        <f t="shared" si="3"/>
        <v>Miscellaneous Manufacturing</v>
      </c>
      <c r="C66" s="9">
        <v>-2</v>
      </c>
    </row>
    <row r="67" spans="1:3" x14ac:dyDescent="0.25">
      <c r="A67" s="9" t="s">
        <v>3</v>
      </c>
      <c r="B67" s="9" t="str">
        <f t="shared" si="3"/>
        <v>Food, Beverage &amp; Tobacco Products</v>
      </c>
      <c r="C67" s="9">
        <v>-1</v>
      </c>
    </row>
    <row r="69" spans="1:3" x14ac:dyDescent="0.25">
      <c r="A69" s="188" t="s">
        <v>94</v>
      </c>
      <c r="B69" s="188"/>
      <c r="C69" s="188"/>
    </row>
    <row r="70" spans="1:3" x14ac:dyDescent="0.25">
      <c r="A70" s="9" t="s">
        <v>17</v>
      </c>
      <c r="B70" s="9" t="str">
        <f t="shared" ref="B70:B86" si="4">TRIM(A70)</f>
        <v>Apparel, Leather &amp; Allied Products</v>
      </c>
      <c r="C70" s="9">
        <v>-17</v>
      </c>
    </row>
    <row r="71" spans="1:3" x14ac:dyDescent="0.25">
      <c r="A71" s="9" t="s">
        <v>32</v>
      </c>
      <c r="B71" s="9" t="str">
        <f t="shared" si="4"/>
        <v>Paper Products</v>
      </c>
      <c r="C71" s="9">
        <v>-16</v>
      </c>
    </row>
    <row r="72" spans="1:3" x14ac:dyDescent="0.25">
      <c r="A72" s="9" t="s">
        <v>39</v>
      </c>
      <c r="B72" s="9" t="str">
        <f t="shared" si="4"/>
        <v>Textile Mills</v>
      </c>
      <c r="C72" s="9">
        <v>-15</v>
      </c>
    </row>
    <row r="73" spans="1:3" x14ac:dyDescent="0.25">
      <c r="A73" s="9" t="s">
        <v>40</v>
      </c>
      <c r="B73" s="9" t="str">
        <f t="shared" si="4"/>
        <v>Nonmetallic Mineral Products</v>
      </c>
      <c r="C73" s="9">
        <v>-14</v>
      </c>
    </row>
    <row r="74" spans="1:3" x14ac:dyDescent="0.25">
      <c r="A74" s="9" t="s">
        <v>37</v>
      </c>
      <c r="B74" s="9" t="str">
        <f t="shared" si="4"/>
        <v>Fabricated Metal Products</v>
      </c>
      <c r="C74" s="9">
        <v>-13</v>
      </c>
    </row>
    <row r="75" spans="1:3" x14ac:dyDescent="0.25">
      <c r="A75" s="9" t="s">
        <v>27</v>
      </c>
      <c r="B75" s="9" t="str">
        <f t="shared" si="4"/>
        <v>Plastics &amp; Rubber Products</v>
      </c>
      <c r="C75" s="9">
        <v>-12</v>
      </c>
    </row>
    <row r="76" spans="1:3" x14ac:dyDescent="0.25">
      <c r="A76" s="9" t="s">
        <v>28</v>
      </c>
      <c r="B76" s="9" t="str">
        <f t="shared" si="4"/>
        <v>Machinery</v>
      </c>
      <c r="C76" s="9">
        <v>-11</v>
      </c>
    </row>
    <row r="77" spans="1:3" x14ac:dyDescent="0.25">
      <c r="A77" s="9" t="s">
        <v>30</v>
      </c>
      <c r="B77" s="9" t="str">
        <f t="shared" si="4"/>
        <v>Food, Beverage &amp; Tobacco Products</v>
      </c>
      <c r="C77" s="9">
        <v>-10</v>
      </c>
    </row>
    <row r="78" spans="1:3" x14ac:dyDescent="0.25">
      <c r="A78" s="9" t="s">
        <v>36</v>
      </c>
      <c r="B78" s="9" t="str">
        <f t="shared" si="4"/>
        <v>Chemical Products</v>
      </c>
      <c r="C78" s="9">
        <v>-9</v>
      </c>
    </row>
    <row r="79" spans="1:3" x14ac:dyDescent="0.25">
      <c r="A79" s="9" t="s">
        <v>35</v>
      </c>
      <c r="B79" s="9" t="str">
        <f t="shared" si="4"/>
        <v>Transportation Equipment</v>
      </c>
      <c r="C79" s="9">
        <v>-8</v>
      </c>
    </row>
    <row r="80" spans="1:3" x14ac:dyDescent="0.25">
      <c r="A80" s="9" t="s">
        <v>26</v>
      </c>
      <c r="B80" s="9" t="str">
        <f t="shared" si="4"/>
        <v>Furniture &amp; Related Products</v>
      </c>
      <c r="C80" s="9">
        <v>-7</v>
      </c>
    </row>
    <row r="81" spans="1:3" x14ac:dyDescent="0.25">
      <c r="A81" s="9" t="s">
        <v>41</v>
      </c>
      <c r="B81" s="9" t="str">
        <f t="shared" si="4"/>
        <v>Printing &amp; Related Support Activities</v>
      </c>
      <c r="C81" s="9">
        <v>-6</v>
      </c>
    </row>
    <row r="82" spans="1:3" x14ac:dyDescent="0.25">
      <c r="A82" s="9" t="s">
        <v>31</v>
      </c>
      <c r="B82" s="9" t="str">
        <f t="shared" si="4"/>
        <v>Electrical Equipment, Appliances &amp; Components</v>
      </c>
      <c r="C82" s="9">
        <v>-5</v>
      </c>
    </row>
    <row r="83" spans="1:3" x14ac:dyDescent="0.25">
      <c r="A83" s="9" t="s">
        <v>34</v>
      </c>
      <c r="B83" s="9" t="str">
        <f t="shared" si="4"/>
        <v>Computer &amp; Electronic Products</v>
      </c>
      <c r="C83" s="9">
        <v>-4</v>
      </c>
    </row>
    <row r="84" spans="1:3" x14ac:dyDescent="0.25">
      <c r="A84" s="9" t="s">
        <v>33</v>
      </c>
      <c r="B84" s="9" t="str">
        <f t="shared" si="4"/>
        <v>Miscellaneous Manufacturing</v>
      </c>
      <c r="C84" s="9">
        <v>-3</v>
      </c>
    </row>
    <row r="85" spans="1:3" x14ac:dyDescent="0.25">
      <c r="A85" s="9" t="s">
        <v>38</v>
      </c>
      <c r="B85" s="9" t="str">
        <f t="shared" si="4"/>
        <v>Petroleum &amp; Coal Products</v>
      </c>
      <c r="C85" s="9">
        <v>-2</v>
      </c>
    </row>
    <row r="86" spans="1:3" x14ac:dyDescent="0.25">
      <c r="A86" s="9" t="s">
        <v>16</v>
      </c>
      <c r="B86" s="9" t="str">
        <f t="shared" si="4"/>
        <v>Primary Metals</v>
      </c>
      <c r="C86" s="9">
        <v>-1</v>
      </c>
    </row>
    <row r="88" spans="1:3" x14ac:dyDescent="0.25">
      <c r="A88" s="188" t="s">
        <v>95</v>
      </c>
      <c r="B88" s="188"/>
      <c r="C88" s="188"/>
    </row>
    <row r="89" spans="1:3" x14ac:dyDescent="0.25">
      <c r="A89" s="9" t="s">
        <v>1</v>
      </c>
      <c r="B89" s="9" t="str">
        <f t="shared" ref="B89:B99" si="5">TRIM(A89)</f>
        <v>Textile Mills</v>
      </c>
      <c r="C89" s="9">
        <v>7</v>
      </c>
    </row>
    <row r="90" spans="1:3" x14ac:dyDescent="0.25">
      <c r="A90" s="9" t="s">
        <v>26</v>
      </c>
      <c r="B90" s="9" t="str">
        <f t="shared" si="5"/>
        <v>Furniture &amp; Related Products</v>
      </c>
      <c r="C90" s="9">
        <v>6</v>
      </c>
    </row>
    <row r="91" spans="1:3" x14ac:dyDescent="0.25">
      <c r="A91" s="9" t="s">
        <v>36</v>
      </c>
      <c r="B91" s="9" t="str">
        <f t="shared" si="5"/>
        <v>Chemical Products</v>
      </c>
      <c r="C91" s="9">
        <v>5</v>
      </c>
    </row>
    <row r="92" spans="1:3" x14ac:dyDescent="0.25">
      <c r="A92" s="9" t="s">
        <v>31</v>
      </c>
      <c r="B92" s="9" t="str">
        <f t="shared" si="5"/>
        <v>Electrical Equipment, Appliances &amp; Components</v>
      </c>
      <c r="C92" s="9">
        <v>4</v>
      </c>
    </row>
    <row r="93" spans="1:3" x14ac:dyDescent="0.25">
      <c r="A93" s="9" t="s">
        <v>30</v>
      </c>
      <c r="B93" s="9" t="str">
        <f t="shared" si="5"/>
        <v>Food, Beverage &amp; Tobacco Products</v>
      </c>
      <c r="C93" s="9">
        <v>3</v>
      </c>
    </row>
    <row r="94" spans="1:3" x14ac:dyDescent="0.25">
      <c r="A94" s="9" t="s">
        <v>28</v>
      </c>
      <c r="B94" s="9" t="str">
        <f t="shared" si="5"/>
        <v>Machinery</v>
      </c>
      <c r="C94" s="9">
        <v>2</v>
      </c>
    </row>
    <row r="95" spans="1:3" x14ac:dyDescent="0.25">
      <c r="A95" s="9" t="s">
        <v>14</v>
      </c>
      <c r="B95" s="9" t="str">
        <f t="shared" si="5"/>
        <v>Transportation Equipment</v>
      </c>
      <c r="C95" s="9">
        <v>1</v>
      </c>
    </row>
    <row r="96" spans="1:3" x14ac:dyDescent="0.25">
      <c r="A96" s="9" t="s">
        <v>9</v>
      </c>
      <c r="B96" s="9" t="str">
        <f t="shared" si="5"/>
        <v>Petroleum &amp; Coal Products</v>
      </c>
      <c r="C96" s="9">
        <v>-4</v>
      </c>
    </row>
    <row r="97" spans="1:3" x14ac:dyDescent="0.25">
      <c r="A97" s="9" t="s">
        <v>34</v>
      </c>
      <c r="B97" s="9" t="str">
        <f t="shared" si="5"/>
        <v>Computer &amp; Electronic Products</v>
      </c>
      <c r="C97" s="9">
        <v>-3</v>
      </c>
    </row>
    <row r="98" spans="1:3" x14ac:dyDescent="0.25">
      <c r="A98" s="9" t="s">
        <v>33</v>
      </c>
      <c r="B98" s="9" t="str">
        <f t="shared" si="5"/>
        <v>Miscellaneous Manufacturing</v>
      </c>
      <c r="C98" s="9">
        <v>-2</v>
      </c>
    </row>
    <row r="99" spans="1:3" x14ac:dyDescent="0.25">
      <c r="A99" s="9" t="s">
        <v>12</v>
      </c>
      <c r="B99" s="9" t="str">
        <f t="shared" si="5"/>
        <v>Fabricated Metal Products</v>
      </c>
      <c r="C99" s="9">
        <v>-1</v>
      </c>
    </row>
  </sheetData>
  <mergeCells count="6">
    <mergeCell ref="A88:C88"/>
    <mergeCell ref="A1:C1"/>
    <mergeCell ref="A21:C21"/>
    <mergeCell ref="A38:C38"/>
    <mergeCell ref="A54:C54"/>
    <mergeCell ref="A69:C69"/>
  </mergeCells>
  <pageMargins left="0.7" right="0.7" top="0.75" bottom="0.75" header="0.3" footer="0.3"/>
  <pageSetup paperSize="9"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1"/>
  <sheetViews>
    <sheetView topLeftCell="A79" workbookViewId="0">
      <selection activeCell="A90" sqref="A90:C90"/>
    </sheetView>
  </sheetViews>
  <sheetFormatPr defaultRowHeight="15" x14ac:dyDescent="0.25"/>
  <cols>
    <col min="1" max="1" width="45" bestFit="1" customWidth="1"/>
    <col min="2" max="2" width="44.5703125" bestFit="1" customWidth="1"/>
    <col min="3" max="3" width="31.7109375" customWidth="1"/>
  </cols>
  <sheetData>
    <row r="1" spans="1:7" x14ac:dyDescent="0.25">
      <c r="A1" s="188" t="s">
        <v>481</v>
      </c>
      <c r="B1" s="188"/>
      <c r="C1" s="188"/>
    </row>
    <row r="2" spans="1:7" x14ac:dyDescent="0.25">
      <c r="A2" s="9" t="s">
        <v>1</v>
      </c>
      <c r="B2" s="9" t="str">
        <f>TRIM(A2)</f>
        <v>Textile Mills</v>
      </c>
      <c r="C2" s="9">
        <v>16</v>
      </c>
      <c r="G2" t="s">
        <v>976</v>
      </c>
    </row>
    <row r="3" spans="1:7" x14ac:dyDescent="0.25">
      <c r="A3" s="9" t="s">
        <v>31</v>
      </c>
      <c r="B3" s="9" t="str">
        <f t="shared" ref="B3:B19" si="0">TRIM(A3)</f>
        <v>Electrical Equipment, Appliances &amp; Components</v>
      </c>
      <c r="C3" s="9">
        <v>15</v>
      </c>
      <c r="G3" t="s">
        <v>977</v>
      </c>
    </row>
    <row r="4" spans="1:7" x14ac:dyDescent="0.25">
      <c r="A4" s="9" t="s">
        <v>29</v>
      </c>
      <c r="B4" s="9" t="str">
        <f t="shared" si="0"/>
        <v>Primary Metals</v>
      </c>
      <c r="C4" s="9">
        <v>14</v>
      </c>
      <c r="G4" t="s">
        <v>978</v>
      </c>
    </row>
    <row r="5" spans="1:7" x14ac:dyDescent="0.25">
      <c r="A5" s="9" t="s">
        <v>32</v>
      </c>
      <c r="B5" s="9" t="str">
        <f t="shared" si="0"/>
        <v>Paper Products</v>
      </c>
      <c r="C5" s="9">
        <v>13</v>
      </c>
      <c r="G5" t="s">
        <v>979</v>
      </c>
    </row>
    <row r="6" spans="1:7" x14ac:dyDescent="0.25">
      <c r="A6" s="9" t="s">
        <v>36</v>
      </c>
      <c r="B6" s="9" t="str">
        <f t="shared" si="0"/>
        <v>Chemical Products</v>
      </c>
      <c r="C6" s="9">
        <v>12</v>
      </c>
      <c r="G6" t="s">
        <v>980</v>
      </c>
    </row>
    <row r="7" spans="1:7" x14ac:dyDescent="0.25">
      <c r="A7" s="9" t="s">
        <v>28</v>
      </c>
      <c r="B7" s="9" t="str">
        <f t="shared" si="0"/>
        <v>Machinery</v>
      </c>
      <c r="C7" s="9">
        <v>11</v>
      </c>
      <c r="G7" t="s">
        <v>981</v>
      </c>
    </row>
    <row r="8" spans="1:7" x14ac:dyDescent="0.25">
      <c r="A8" s="9" t="s">
        <v>37</v>
      </c>
      <c r="B8" s="9" t="str">
        <f t="shared" si="0"/>
        <v>Fabricated Metal Products</v>
      </c>
      <c r="C8" s="9">
        <v>10</v>
      </c>
      <c r="G8" t="s">
        <v>982</v>
      </c>
    </row>
    <row r="9" spans="1:7" x14ac:dyDescent="0.25">
      <c r="A9" s="9" t="s">
        <v>35</v>
      </c>
      <c r="B9" s="9" t="str">
        <f t="shared" si="0"/>
        <v>Transportation Equipment</v>
      </c>
      <c r="C9" s="9">
        <v>9</v>
      </c>
      <c r="G9" t="s">
        <v>983</v>
      </c>
    </row>
    <row r="10" spans="1:7" x14ac:dyDescent="0.25">
      <c r="A10" s="9" t="s">
        <v>45</v>
      </c>
      <c r="B10" s="9" t="str">
        <f t="shared" si="0"/>
        <v>Wood Products</v>
      </c>
      <c r="C10" s="9">
        <v>8</v>
      </c>
      <c r="G10" t="s">
        <v>984</v>
      </c>
    </row>
    <row r="11" spans="1:7" x14ac:dyDescent="0.25">
      <c r="A11" s="9" t="s">
        <v>27</v>
      </c>
      <c r="B11" s="9" t="str">
        <f t="shared" si="0"/>
        <v>Plastics &amp; Rubber Products</v>
      </c>
      <c r="C11" s="9">
        <v>7</v>
      </c>
      <c r="G11" t="s">
        <v>985</v>
      </c>
    </row>
    <row r="12" spans="1:7" x14ac:dyDescent="0.25">
      <c r="A12" s="9" t="s">
        <v>34</v>
      </c>
      <c r="B12" s="9" t="str">
        <f t="shared" si="0"/>
        <v>Computer &amp; Electronic Products</v>
      </c>
      <c r="C12" s="9">
        <v>6</v>
      </c>
      <c r="G12" t="s">
        <v>986</v>
      </c>
    </row>
    <row r="13" spans="1:7" x14ac:dyDescent="0.25">
      <c r="A13" s="9" t="s">
        <v>49</v>
      </c>
      <c r="B13" s="9" t="str">
        <f t="shared" si="0"/>
        <v>Apparel, Leather &amp; Allied Products</v>
      </c>
      <c r="C13" s="9">
        <v>5</v>
      </c>
    </row>
    <row r="14" spans="1:7" x14ac:dyDescent="0.25">
      <c r="A14" s="9" t="s">
        <v>30</v>
      </c>
      <c r="B14" s="9" t="str">
        <f t="shared" si="0"/>
        <v>Food, Beverage &amp; Tobacco Products</v>
      </c>
      <c r="C14" s="9">
        <v>4</v>
      </c>
    </row>
    <row r="15" spans="1:7" x14ac:dyDescent="0.25">
      <c r="A15" s="9" t="s">
        <v>33</v>
      </c>
      <c r="B15" s="9" t="str">
        <f t="shared" si="0"/>
        <v>Miscellaneous Manufacturing</v>
      </c>
      <c r="C15" s="9">
        <v>3</v>
      </c>
    </row>
    <row r="16" spans="1:7" x14ac:dyDescent="0.25">
      <c r="A16" s="9" t="s">
        <v>26</v>
      </c>
      <c r="B16" s="9" t="str">
        <f t="shared" si="0"/>
        <v>Furniture &amp; Related Products</v>
      </c>
      <c r="C16" s="9">
        <v>2</v>
      </c>
    </row>
    <row r="17" spans="1:3" x14ac:dyDescent="0.25">
      <c r="A17" s="9" t="s">
        <v>41</v>
      </c>
      <c r="B17" s="9" t="str">
        <f t="shared" si="0"/>
        <v>Printing &amp; Related Support Activities</v>
      </c>
      <c r="C17" s="9">
        <v>1</v>
      </c>
    </row>
    <row r="18" spans="1:3" x14ac:dyDescent="0.25">
      <c r="A18" s="9" t="s">
        <v>4</v>
      </c>
      <c r="B18" s="9" t="str">
        <f t="shared" si="0"/>
        <v>Nonmetallic Mineral Products</v>
      </c>
      <c r="C18" s="9">
        <v>-2</v>
      </c>
    </row>
    <row r="19" spans="1:3" x14ac:dyDescent="0.25">
      <c r="A19" s="9" t="s">
        <v>9</v>
      </c>
      <c r="B19" s="9" t="str">
        <f t="shared" si="0"/>
        <v>Petroleum &amp; Coal Products</v>
      </c>
      <c r="C19" s="9">
        <v>-1</v>
      </c>
    </row>
    <row r="21" spans="1:3" x14ac:dyDescent="0.25">
      <c r="A21" s="188" t="s">
        <v>99</v>
      </c>
      <c r="B21" s="188"/>
      <c r="C21" s="188"/>
    </row>
    <row r="22" spans="1:3" x14ac:dyDescent="0.25">
      <c r="A22" s="9" t="s">
        <v>7</v>
      </c>
      <c r="B22" s="9" t="str">
        <f>TRIM(A22)</f>
        <v>Paper Products</v>
      </c>
      <c r="C22" s="9">
        <v>13</v>
      </c>
    </row>
    <row r="23" spans="1:3" x14ac:dyDescent="0.25">
      <c r="A23" s="9" t="s">
        <v>45</v>
      </c>
      <c r="B23" s="9" t="str">
        <f t="shared" ref="B23:B35" si="1">TRIM(A23)</f>
        <v>Wood Products</v>
      </c>
      <c r="C23" s="9">
        <v>12</v>
      </c>
    </row>
    <row r="24" spans="1:3" x14ac:dyDescent="0.25">
      <c r="A24" s="9" t="s">
        <v>29</v>
      </c>
      <c r="B24" s="9" t="str">
        <f t="shared" si="1"/>
        <v>Primary Metals</v>
      </c>
      <c r="C24" s="9">
        <v>11</v>
      </c>
    </row>
    <row r="25" spans="1:3" x14ac:dyDescent="0.25">
      <c r="A25" s="9" t="s">
        <v>39</v>
      </c>
      <c r="B25" s="9" t="str">
        <f t="shared" si="1"/>
        <v>Textile Mills</v>
      </c>
      <c r="C25" s="9">
        <v>10</v>
      </c>
    </row>
    <row r="26" spans="1:3" x14ac:dyDescent="0.25">
      <c r="A26" s="9" t="s">
        <v>31</v>
      </c>
      <c r="B26" s="9" t="str">
        <f t="shared" si="1"/>
        <v>Electrical Equipment, Appliances &amp; Components</v>
      </c>
      <c r="C26" s="9">
        <v>9</v>
      </c>
    </row>
    <row r="27" spans="1:3" x14ac:dyDescent="0.25">
      <c r="A27" s="9" t="s">
        <v>35</v>
      </c>
      <c r="B27" s="9" t="str">
        <f t="shared" si="1"/>
        <v>Transportation Equipment</v>
      </c>
      <c r="C27" s="9">
        <v>8</v>
      </c>
    </row>
    <row r="28" spans="1:3" x14ac:dyDescent="0.25">
      <c r="A28" s="9" t="s">
        <v>36</v>
      </c>
      <c r="B28" s="9" t="str">
        <f t="shared" si="1"/>
        <v>Chemical Products</v>
      </c>
      <c r="C28" s="9">
        <v>7</v>
      </c>
    </row>
    <row r="29" spans="1:3" x14ac:dyDescent="0.25">
      <c r="A29" s="9" t="s">
        <v>28</v>
      </c>
      <c r="B29" s="9" t="str">
        <f t="shared" si="1"/>
        <v>Machinery</v>
      </c>
      <c r="C29" s="9">
        <v>6</v>
      </c>
    </row>
    <row r="30" spans="1:3" x14ac:dyDescent="0.25">
      <c r="A30" s="9" t="s">
        <v>37</v>
      </c>
      <c r="B30" s="9" t="str">
        <f t="shared" si="1"/>
        <v>Fabricated Metal Products</v>
      </c>
      <c r="C30" s="9">
        <v>5</v>
      </c>
    </row>
    <row r="31" spans="1:3" x14ac:dyDescent="0.25">
      <c r="A31" s="9" t="s">
        <v>41</v>
      </c>
      <c r="B31" s="9" t="str">
        <f t="shared" si="1"/>
        <v>Printing &amp; Related Support Activities</v>
      </c>
      <c r="C31" s="9">
        <v>4</v>
      </c>
    </row>
    <row r="32" spans="1:3" x14ac:dyDescent="0.25">
      <c r="A32" s="9" t="s">
        <v>34</v>
      </c>
      <c r="B32" s="9" t="str">
        <f t="shared" si="1"/>
        <v>Computer &amp; Electronic Products</v>
      </c>
      <c r="C32" s="9">
        <v>3</v>
      </c>
    </row>
    <row r="33" spans="1:3" x14ac:dyDescent="0.25">
      <c r="A33" s="9" t="s">
        <v>30</v>
      </c>
      <c r="B33" s="9" t="str">
        <f t="shared" si="1"/>
        <v>Food, Beverage &amp; Tobacco Products</v>
      </c>
      <c r="C33" s="9">
        <v>2</v>
      </c>
    </row>
    <row r="34" spans="1:3" x14ac:dyDescent="0.25">
      <c r="A34" s="9" t="s">
        <v>15</v>
      </c>
      <c r="B34" s="9" t="str">
        <f t="shared" si="1"/>
        <v>Plastics &amp; Rubber Products</v>
      </c>
      <c r="C34" s="9">
        <v>1</v>
      </c>
    </row>
    <row r="35" spans="1:3" x14ac:dyDescent="0.25">
      <c r="A35" s="9" t="s">
        <v>2</v>
      </c>
      <c r="B35" s="9" t="str">
        <f t="shared" si="1"/>
        <v>Miscellaneous Manufacturing</v>
      </c>
      <c r="C35" s="9">
        <v>-1</v>
      </c>
    </row>
    <row r="37" spans="1:3" x14ac:dyDescent="0.25">
      <c r="A37" s="188" t="s">
        <v>91</v>
      </c>
      <c r="B37" s="188"/>
      <c r="C37" s="188"/>
    </row>
    <row r="38" spans="1:3" x14ac:dyDescent="0.25">
      <c r="A38" s="9" t="s">
        <v>7</v>
      </c>
      <c r="B38" s="9" t="str">
        <f>TRIM(A38)</f>
        <v>Paper Products</v>
      </c>
      <c r="C38" s="9">
        <v>14</v>
      </c>
    </row>
    <row r="39" spans="1:3" x14ac:dyDescent="0.25">
      <c r="A39" s="9" t="s">
        <v>39</v>
      </c>
      <c r="B39" s="9" t="str">
        <f t="shared" ref="B39:B53" si="2">TRIM(A39)</f>
        <v>Textile Mills</v>
      </c>
      <c r="C39" s="9">
        <v>13</v>
      </c>
    </row>
    <row r="40" spans="1:3" x14ac:dyDescent="0.25">
      <c r="A40" s="9" t="s">
        <v>29</v>
      </c>
      <c r="B40" s="9" t="str">
        <f t="shared" si="2"/>
        <v>Primary Metals</v>
      </c>
      <c r="C40" s="9">
        <v>12</v>
      </c>
    </row>
    <row r="41" spans="1:3" x14ac:dyDescent="0.25">
      <c r="A41" s="9" t="s">
        <v>31</v>
      </c>
      <c r="B41" s="9" t="str">
        <f t="shared" si="2"/>
        <v>Electrical Equipment, Appliances &amp; Components</v>
      </c>
      <c r="C41" s="9">
        <v>11</v>
      </c>
    </row>
    <row r="42" spans="1:3" x14ac:dyDescent="0.25">
      <c r="A42" s="9" t="s">
        <v>28</v>
      </c>
      <c r="B42" s="9" t="str">
        <f t="shared" si="2"/>
        <v>Machinery</v>
      </c>
      <c r="C42" s="9">
        <v>10</v>
      </c>
    </row>
    <row r="43" spans="1:3" x14ac:dyDescent="0.25">
      <c r="A43" s="9" t="s">
        <v>36</v>
      </c>
      <c r="B43" s="9" t="str">
        <f t="shared" si="2"/>
        <v>Chemical Products</v>
      </c>
      <c r="C43" s="9">
        <v>9</v>
      </c>
    </row>
    <row r="44" spans="1:3" x14ac:dyDescent="0.25">
      <c r="A44" s="9" t="s">
        <v>37</v>
      </c>
      <c r="B44" s="9" t="str">
        <f t="shared" si="2"/>
        <v>Fabricated Metal Products</v>
      </c>
      <c r="C44" s="9">
        <v>8</v>
      </c>
    </row>
    <row r="45" spans="1:3" x14ac:dyDescent="0.25">
      <c r="A45" s="9" t="s">
        <v>45</v>
      </c>
      <c r="B45" s="9" t="str">
        <f t="shared" si="2"/>
        <v>Wood Products</v>
      </c>
      <c r="C45" s="9">
        <v>7</v>
      </c>
    </row>
    <row r="46" spans="1:3" x14ac:dyDescent="0.25">
      <c r="A46" s="9" t="s">
        <v>35</v>
      </c>
      <c r="B46" s="9" t="str">
        <f t="shared" si="2"/>
        <v>Transportation Equipment</v>
      </c>
      <c r="C46" s="9">
        <v>6</v>
      </c>
    </row>
    <row r="47" spans="1:3" x14ac:dyDescent="0.25">
      <c r="A47" s="9" t="s">
        <v>27</v>
      </c>
      <c r="B47" s="9" t="str">
        <f t="shared" si="2"/>
        <v>Plastics &amp; Rubber Products</v>
      </c>
      <c r="C47" s="9">
        <v>5</v>
      </c>
    </row>
    <row r="48" spans="1:3" x14ac:dyDescent="0.25">
      <c r="A48" s="9" t="s">
        <v>30</v>
      </c>
      <c r="B48" s="9" t="str">
        <f t="shared" si="2"/>
        <v>Food, Beverage &amp; Tobacco Products</v>
      </c>
      <c r="C48" s="9">
        <v>4</v>
      </c>
    </row>
    <row r="49" spans="1:3" x14ac:dyDescent="0.25">
      <c r="A49" s="9" t="s">
        <v>26</v>
      </c>
      <c r="B49" s="9" t="str">
        <f t="shared" si="2"/>
        <v>Furniture &amp; Related Products</v>
      </c>
      <c r="C49" s="9">
        <v>3</v>
      </c>
    </row>
    <row r="50" spans="1:3" x14ac:dyDescent="0.25">
      <c r="A50" s="9" t="s">
        <v>34</v>
      </c>
      <c r="B50" s="9" t="str">
        <f t="shared" si="2"/>
        <v>Computer &amp; Electronic Products</v>
      </c>
      <c r="C50" s="9">
        <v>2</v>
      </c>
    </row>
    <row r="51" spans="1:3" x14ac:dyDescent="0.25">
      <c r="A51" s="9" t="s">
        <v>98</v>
      </c>
      <c r="B51" s="9" t="str">
        <f t="shared" si="2"/>
        <v>Miscellaneous Manufacturing</v>
      </c>
      <c r="C51" s="9">
        <v>1</v>
      </c>
    </row>
    <row r="52" spans="1:3" x14ac:dyDescent="0.25">
      <c r="A52" s="9" t="s">
        <v>8</v>
      </c>
      <c r="B52" s="9" t="str">
        <f t="shared" si="2"/>
        <v>Printing &amp; Related Support Activities</v>
      </c>
      <c r="C52" s="9">
        <v>-2</v>
      </c>
    </row>
    <row r="53" spans="1:3" x14ac:dyDescent="0.25">
      <c r="A53" s="9" t="s">
        <v>4</v>
      </c>
      <c r="B53" s="9" t="str">
        <f t="shared" si="2"/>
        <v>Nonmetallic Mineral Products</v>
      </c>
      <c r="C53" s="9">
        <v>-1</v>
      </c>
    </row>
    <row r="55" spans="1:3" x14ac:dyDescent="0.25">
      <c r="A55" s="188" t="s">
        <v>92</v>
      </c>
      <c r="B55" s="188"/>
      <c r="C55" s="188"/>
    </row>
    <row r="56" spans="1:3" x14ac:dyDescent="0.25">
      <c r="A56" s="9" t="s">
        <v>13</v>
      </c>
      <c r="B56" s="9" t="str">
        <f>TRIM(A56)</f>
        <v>Electrical Equipment, Appliances &amp; Components</v>
      </c>
      <c r="C56" s="9">
        <v>11</v>
      </c>
    </row>
    <row r="57" spans="1:3" x14ac:dyDescent="0.25">
      <c r="A57" s="9" t="s">
        <v>39</v>
      </c>
      <c r="B57" s="9" t="str">
        <f t="shared" ref="B57:B70" si="3">TRIM(A57)</f>
        <v>Textile Mills</v>
      </c>
      <c r="C57" s="9">
        <v>10</v>
      </c>
    </row>
    <row r="58" spans="1:3" x14ac:dyDescent="0.25">
      <c r="A58" s="9" t="s">
        <v>29</v>
      </c>
      <c r="B58" s="9" t="str">
        <f t="shared" si="3"/>
        <v>Primary Metals</v>
      </c>
      <c r="C58" s="9">
        <v>9</v>
      </c>
    </row>
    <row r="59" spans="1:3" x14ac:dyDescent="0.25">
      <c r="A59" s="9" t="s">
        <v>33</v>
      </c>
      <c r="B59" s="9" t="str">
        <f t="shared" si="3"/>
        <v>Miscellaneous Manufacturing</v>
      </c>
      <c r="C59" s="9">
        <v>8</v>
      </c>
    </row>
    <row r="60" spans="1:3" x14ac:dyDescent="0.25">
      <c r="A60" s="9" t="s">
        <v>28</v>
      </c>
      <c r="B60" s="9" t="str">
        <f t="shared" si="3"/>
        <v>Machinery</v>
      </c>
      <c r="C60" s="9">
        <v>7</v>
      </c>
    </row>
    <row r="61" spans="1:3" x14ac:dyDescent="0.25">
      <c r="A61" s="9" t="s">
        <v>36</v>
      </c>
      <c r="B61" s="9" t="str">
        <f t="shared" si="3"/>
        <v>Chemical Products</v>
      </c>
      <c r="C61" s="9">
        <v>6</v>
      </c>
    </row>
    <row r="62" spans="1:3" x14ac:dyDescent="0.25">
      <c r="A62" s="9" t="s">
        <v>30</v>
      </c>
      <c r="B62" s="9" t="str">
        <f t="shared" si="3"/>
        <v>Food, Beverage &amp; Tobacco Products</v>
      </c>
      <c r="C62" s="9">
        <v>5</v>
      </c>
    </row>
    <row r="63" spans="1:3" x14ac:dyDescent="0.25">
      <c r="A63" s="9" t="s">
        <v>35</v>
      </c>
      <c r="B63" s="9" t="str">
        <f t="shared" si="3"/>
        <v>Transportation Equipment</v>
      </c>
      <c r="C63" s="9">
        <v>4</v>
      </c>
    </row>
    <row r="64" spans="1:3" x14ac:dyDescent="0.25">
      <c r="A64" s="9" t="s">
        <v>34</v>
      </c>
      <c r="B64" s="9" t="str">
        <f t="shared" si="3"/>
        <v>Computer &amp; Electronic Products</v>
      </c>
      <c r="C64" s="9">
        <v>3</v>
      </c>
    </row>
    <row r="65" spans="1:3" x14ac:dyDescent="0.25">
      <c r="A65" s="9" t="s">
        <v>27</v>
      </c>
      <c r="B65" s="9" t="str">
        <f t="shared" si="3"/>
        <v>Plastics &amp; Rubber Products</v>
      </c>
      <c r="C65" s="9">
        <v>2</v>
      </c>
    </row>
    <row r="66" spans="1:3" x14ac:dyDescent="0.25">
      <c r="A66" s="9" t="s">
        <v>987</v>
      </c>
      <c r="B66" s="9" t="str">
        <f t="shared" si="3"/>
        <v>Fabricated Metal Products</v>
      </c>
      <c r="C66" s="9">
        <v>1</v>
      </c>
    </row>
    <row r="67" spans="1:3" x14ac:dyDescent="0.25">
      <c r="A67" s="9" t="s">
        <v>8</v>
      </c>
      <c r="B67" s="9" t="str">
        <f t="shared" si="3"/>
        <v>Printing &amp; Related Support Activities</v>
      </c>
      <c r="C67" s="9">
        <v>-4</v>
      </c>
    </row>
    <row r="68" spans="1:3" x14ac:dyDescent="0.25">
      <c r="A68" s="9" t="s">
        <v>26</v>
      </c>
      <c r="B68" s="9" t="str">
        <f t="shared" si="3"/>
        <v>Furniture &amp; Related Products</v>
      </c>
      <c r="C68" s="9">
        <v>-3</v>
      </c>
    </row>
    <row r="69" spans="1:3" x14ac:dyDescent="0.25">
      <c r="A69" s="9" t="s">
        <v>38</v>
      </c>
      <c r="B69" s="9" t="str">
        <f t="shared" si="3"/>
        <v>Petroleum &amp; Coal Products</v>
      </c>
      <c r="C69" s="9">
        <v>-2</v>
      </c>
    </row>
    <row r="70" spans="1:3" x14ac:dyDescent="0.25">
      <c r="A70" s="9" t="s">
        <v>7</v>
      </c>
      <c r="B70" s="9" t="str">
        <f t="shared" si="3"/>
        <v>Paper Products</v>
      </c>
      <c r="C70" s="9">
        <v>-1</v>
      </c>
    </row>
    <row r="72" spans="1:3" x14ac:dyDescent="0.25">
      <c r="A72" s="188" t="s">
        <v>94</v>
      </c>
      <c r="B72" s="188"/>
      <c r="C72" s="188"/>
    </row>
    <row r="73" spans="1:3" x14ac:dyDescent="0.25">
      <c r="A73" s="9" t="s">
        <v>17</v>
      </c>
      <c r="B73" s="9" t="str">
        <f t="shared" ref="B73:B88" si="4">TRIM(A73)</f>
        <v>Apparel, Leather &amp; Allied Products</v>
      </c>
      <c r="C73" s="9">
        <v>-16</v>
      </c>
    </row>
    <row r="74" spans="1:3" x14ac:dyDescent="0.25">
      <c r="A74" s="9" t="s">
        <v>39</v>
      </c>
      <c r="B74" s="9" t="str">
        <f t="shared" si="4"/>
        <v>Textile Mills</v>
      </c>
      <c r="C74" s="9">
        <v>-15</v>
      </c>
    </row>
    <row r="75" spans="1:3" x14ac:dyDescent="0.25">
      <c r="A75" s="9" t="s">
        <v>37</v>
      </c>
      <c r="B75" s="9" t="str">
        <f t="shared" si="4"/>
        <v>Fabricated Metal Products</v>
      </c>
      <c r="C75" s="9">
        <v>-14</v>
      </c>
    </row>
    <row r="76" spans="1:3" x14ac:dyDescent="0.25">
      <c r="A76" s="9" t="s">
        <v>26</v>
      </c>
      <c r="B76" s="9" t="str">
        <f t="shared" si="4"/>
        <v>Furniture &amp; Related Products</v>
      </c>
      <c r="C76" s="9">
        <v>-13</v>
      </c>
    </row>
    <row r="77" spans="1:3" x14ac:dyDescent="0.25">
      <c r="A77" s="9" t="s">
        <v>31</v>
      </c>
      <c r="B77" s="9" t="str">
        <f t="shared" si="4"/>
        <v>Electrical Equipment, Appliances &amp; Components</v>
      </c>
      <c r="C77" s="9">
        <v>-12</v>
      </c>
    </row>
    <row r="78" spans="1:3" x14ac:dyDescent="0.25">
      <c r="A78" s="9" t="s">
        <v>32</v>
      </c>
      <c r="B78" s="9" t="str">
        <f t="shared" si="4"/>
        <v>Paper Products</v>
      </c>
      <c r="C78" s="9">
        <v>-11</v>
      </c>
    </row>
    <row r="79" spans="1:3" x14ac:dyDescent="0.25">
      <c r="A79" s="9" t="s">
        <v>28</v>
      </c>
      <c r="B79" s="9" t="str">
        <f t="shared" si="4"/>
        <v>Machinery</v>
      </c>
      <c r="C79" s="9">
        <v>-10</v>
      </c>
    </row>
    <row r="80" spans="1:3" x14ac:dyDescent="0.25">
      <c r="A80" s="9" t="s">
        <v>36</v>
      </c>
      <c r="B80" s="9" t="str">
        <f t="shared" si="4"/>
        <v>Chemical Products</v>
      </c>
      <c r="C80" s="9">
        <v>-9</v>
      </c>
    </row>
    <row r="81" spans="1:3" x14ac:dyDescent="0.25">
      <c r="A81" s="9" t="s">
        <v>27</v>
      </c>
      <c r="B81" s="9" t="str">
        <f t="shared" si="4"/>
        <v>Plastics &amp; Rubber Products</v>
      </c>
      <c r="C81" s="9">
        <v>-8</v>
      </c>
    </row>
    <row r="82" spans="1:3" x14ac:dyDescent="0.25">
      <c r="A82" s="9" t="s">
        <v>34</v>
      </c>
      <c r="B82" s="9" t="str">
        <f t="shared" si="4"/>
        <v>Computer &amp; Electronic Products</v>
      </c>
      <c r="C82" s="9">
        <v>-7</v>
      </c>
    </row>
    <row r="83" spans="1:3" x14ac:dyDescent="0.25">
      <c r="A83" s="9" t="s">
        <v>33</v>
      </c>
      <c r="B83" s="9" t="str">
        <f t="shared" si="4"/>
        <v>Miscellaneous Manufacturing</v>
      </c>
      <c r="C83" s="9">
        <v>-6</v>
      </c>
    </row>
    <row r="84" spans="1:3" x14ac:dyDescent="0.25">
      <c r="A84" s="9" t="s">
        <v>35</v>
      </c>
      <c r="B84" s="9" t="str">
        <f t="shared" si="4"/>
        <v>Transportation Equipment</v>
      </c>
      <c r="C84" s="9">
        <v>-5</v>
      </c>
    </row>
    <row r="85" spans="1:3" x14ac:dyDescent="0.25">
      <c r="A85" s="9" t="s">
        <v>40</v>
      </c>
      <c r="B85" s="9" t="str">
        <f t="shared" si="4"/>
        <v>Nonmetallic Mineral Products</v>
      </c>
      <c r="C85" s="9">
        <v>-4</v>
      </c>
    </row>
    <row r="86" spans="1:3" x14ac:dyDescent="0.25">
      <c r="A86" s="9" t="s">
        <v>45</v>
      </c>
      <c r="B86" s="9" t="str">
        <f t="shared" si="4"/>
        <v>Wood Products</v>
      </c>
      <c r="C86" s="9">
        <v>-3</v>
      </c>
    </row>
    <row r="87" spans="1:3" x14ac:dyDescent="0.25">
      <c r="A87" s="9" t="s">
        <v>30</v>
      </c>
      <c r="B87" s="9" t="str">
        <f t="shared" si="4"/>
        <v>Food, Beverage &amp; Tobacco Products</v>
      </c>
      <c r="C87" s="9">
        <v>-2</v>
      </c>
    </row>
    <row r="88" spans="1:3" x14ac:dyDescent="0.25">
      <c r="A88" s="9" t="s">
        <v>16</v>
      </c>
      <c r="B88" s="9" t="str">
        <f t="shared" si="4"/>
        <v>Primary Metals</v>
      </c>
      <c r="C88" s="9">
        <v>-1</v>
      </c>
    </row>
    <row r="90" spans="1:3" x14ac:dyDescent="0.25">
      <c r="A90" s="188" t="s">
        <v>95</v>
      </c>
      <c r="B90" s="188"/>
      <c r="C90" s="188"/>
    </row>
    <row r="91" spans="1:3" x14ac:dyDescent="0.25">
      <c r="A91" s="9" t="s">
        <v>1</v>
      </c>
      <c r="B91" s="9" t="str">
        <f t="shared" ref="B91:B101" si="5">TRIM(A91)</f>
        <v>Textile Mills</v>
      </c>
      <c r="C91" s="9">
        <v>6</v>
      </c>
    </row>
    <row r="92" spans="1:3" x14ac:dyDescent="0.25">
      <c r="A92" s="9" t="s">
        <v>29</v>
      </c>
      <c r="B92" s="9" t="str">
        <f t="shared" si="5"/>
        <v>Primary Metals</v>
      </c>
      <c r="C92" s="9">
        <v>5</v>
      </c>
    </row>
    <row r="93" spans="1:3" x14ac:dyDescent="0.25">
      <c r="A93" s="9" t="s">
        <v>36</v>
      </c>
      <c r="B93" s="9" t="str">
        <f t="shared" si="5"/>
        <v>Chemical Products</v>
      </c>
      <c r="C93" s="9">
        <v>4</v>
      </c>
    </row>
    <row r="94" spans="1:3" x14ac:dyDescent="0.25">
      <c r="A94" s="9" t="s">
        <v>30</v>
      </c>
      <c r="B94" s="9" t="str">
        <f t="shared" si="5"/>
        <v>Food, Beverage &amp; Tobacco Products</v>
      </c>
      <c r="C94" s="9">
        <v>3</v>
      </c>
    </row>
    <row r="95" spans="1:3" x14ac:dyDescent="0.25">
      <c r="A95" s="9" t="s">
        <v>28</v>
      </c>
      <c r="B95" s="9" t="str">
        <f t="shared" si="5"/>
        <v>Machinery</v>
      </c>
      <c r="C95" s="9">
        <v>2</v>
      </c>
    </row>
    <row r="96" spans="1:3" x14ac:dyDescent="0.25">
      <c r="A96" s="9" t="s">
        <v>12</v>
      </c>
      <c r="B96" s="9" t="str">
        <f t="shared" si="5"/>
        <v>Fabricated Metal Products</v>
      </c>
      <c r="C96" s="9">
        <v>1</v>
      </c>
    </row>
    <row r="97" spans="1:3" x14ac:dyDescent="0.25">
      <c r="A97" s="9" t="s">
        <v>8</v>
      </c>
      <c r="B97" s="9" t="str">
        <f t="shared" si="5"/>
        <v>Printing &amp; Related Support Activities</v>
      </c>
      <c r="C97" s="9">
        <v>-5</v>
      </c>
    </row>
    <row r="98" spans="1:3" x14ac:dyDescent="0.25">
      <c r="A98" s="9" t="s">
        <v>32</v>
      </c>
      <c r="B98" s="9" t="str">
        <f t="shared" si="5"/>
        <v>Paper Products</v>
      </c>
      <c r="C98" s="9">
        <v>-4</v>
      </c>
    </row>
    <row r="99" spans="1:3" x14ac:dyDescent="0.25">
      <c r="A99" s="9" t="s">
        <v>27</v>
      </c>
      <c r="B99" s="9" t="str">
        <f t="shared" si="5"/>
        <v>Plastics &amp; Rubber Products</v>
      </c>
      <c r="C99" s="9">
        <v>-3</v>
      </c>
    </row>
    <row r="100" spans="1:3" x14ac:dyDescent="0.25">
      <c r="A100" s="9" t="s">
        <v>31</v>
      </c>
      <c r="B100" s="9" t="str">
        <f t="shared" si="5"/>
        <v>Electrical Equipment, Appliances &amp; Components</v>
      </c>
      <c r="C100" s="9">
        <v>-2</v>
      </c>
    </row>
    <row r="101" spans="1:3" x14ac:dyDescent="0.25">
      <c r="A101" s="9" t="s">
        <v>2</v>
      </c>
      <c r="B101" s="9" t="str">
        <f t="shared" si="5"/>
        <v>Miscellaneous Manufacturing</v>
      </c>
      <c r="C101" s="9">
        <v>-1</v>
      </c>
    </row>
  </sheetData>
  <mergeCells count="6">
    <mergeCell ref="A90:C90"/>
    <mergeCell ref="A1:C1"/>
    <mergeCell ref="A21:C21"/>
    <mergeCell ref="A37:C37"/>
    <mergeCell ref="A55:C55"/>
    <mergeCell ref="A72:C72"/>
  </mergeCells>
  <pageMargins left="0.7" right="0.7" top="0.75" bottom="0.75" header="0.3" footer="0.3"/>
  <pageSetup paperSize="9"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2"/>
  <sheetViews>
    <sheetView topLeftCell="A85" workbookViewId="0">
      <selection activeCell="A89" sqref="A89:C89"/>
    </sheetView>
  </sheetViews>
  <sheetFormatPr defaultRowHeight="15" x14ac:dyDescent="0.25"/>
  <cols>
    <col min="1" max="1" width="45" bestFit="1" customWidth="1"/>
    <col min="2" max="2" width="44.5703125" bestFit="1" customWidth="1"/>
  </cols>
  <sheetData>
    <row r="1" spans="1:8" x14ac:dyDescent="0.25">
      <c r="A1" s="188" t="s">
        <v>481</v>
      </c>
      <c r="B1" s="188"/>
      <c r="C1" s="188"/>
    </row>
    <row r="2" spans="1:8" ht="15.75" x14ac:dyDescent="0.25">
      <c r="A2" s="155" t="s">
        <v>1</v>
      </c>
      <c r="B2" s="9" t="str">
        <f>TRIM(A2)</f>
        <v>Textile Mills</v>
      </c>
      <c r="C2" s="9">
        <v>17</v>
      </c>
      <c r="H2" t="s">
        <v>1060</v>
      </c>
    </row>
    <row r="3" spans="1:8" x14ac:dyDescent="0.25">
      <c r="A3" s="9" t="s">
        <v>31</v>
      </c>
      <c r="B3" s="9" t="str">
        <f t="shared" ref="B3:B18" si="0">TRIM(A3)</f>
        <v>Electrical Equipment, Appliances &amp; Components</v>
      </c>
      <c r="C3" s="9">
        <v>16</v>
      </c>
      <c r="H3" t="s">
        <v>1061</v>
      </c>
    </row>
    <row r="4" spans="1:8" x14ac:dyDescent="0.25">
      <c r="A4" s="9" t="s">
        <v>28</v>
      </c>
      <c r="B4" s="9" t="str">
        <f t="shared" si="0"/>
        <v>Machinery</v>
      </c>
      <c r="C4" s="9">
        <v>15</v>
      </c>
      <c r="H4" t="s">
        <v>1062</v>
      </c>
    </row>
    <row r="5" spans="1:8" x14ac:dyDescent="0.25">
      <c r="A5" s="9" t="s">
        <v>5</v>
      </c>
      <c r="B5" s="9" t="str">
        <f t="shared" si="0"/>
        <v>Computer &amp; Electronic Products</v>
      </c>
      <c r="C5" s="9">
        <v>14</v>
      </c>
      <c r="H5" t="s">
        <v>1063</v>
      </c>
    </row>
    <row r="6" spans="1:8" x14ac:dyDescent="0.25">
      <c r="A6" s="9" t="s">
        <v>49</v>
      </c>
      <c r="B6" s="9" t="str">
        <f t="shared" si="0"/>
        <v>Apparel, Leather &amp; Allied Products</v>
      </c>
      <c r="C6" s="9">
        <v>13</v>
      </c>
      <c r="H6" t="s">
        <v>1064</v>
      </c>
    </row>
    <row r="7" spans="1:8" x14ac:dyDescent="0.25">
      <c r="A7" s="9" t="s">
        <v>26</v>
      </c>
      <c r="B7" s="9" t="str">
        <f t="shared" si="0"/>
        <v>Furniture &amp; Related Products</v>
      </c>
      <c r="C7" s="9">
        <v>12</v>
      </c>
      <c r="H7" t="s">
        <v>1065</v>
      </c>
    </row>
    <row r="8" spans="1:8" x14ac:dyDescent="0.25">
      <c r="A8" s="9" t="s">
        <v>37</v>
      </c>
      <c r="B8" s="9" t="str">
        <f t="shared" si="0"/>
        <v>Fabricated Metal Products</v>
      </c>
      <c r="C8" s="9">
        <v>11</v>
      </c>
      <c r="H8" t="s">
        <v>1066</v>
      </c>
    </row>
    <row r="9" spans="1:8" x14ac:dyDescent="0.25">
      <c r="A9" s="9" t="s">
        <v>30</v>
      </c>
      <c r="B9" s="9" t="str">
        <f t="shared" si="0"/>
        <v>Food, Beverage &amp; Tobacco Products</v>
      </c>
      <c r="C9" s="9">
        <v>10</v>
      </c>
      <c r="H9" t="s">
        <v>1067</v>
      </c>
    </row>
    <row r="10" spans="1:8" x14ac:dyDescent="0.25">
      <c r="A10" s="9" t="s">
        <v>29</v>
      </c>
      <c r="B10" s="9" t="str">
        <f t="shared" si="0"/>
        <v>Primary Metals</v>
      </c>
      <c r="C10" s="9">
        <v>9</v>
      </c>
      <c r="H10" t="s">
        <v>1068</v>
      </c>
    </row>
    <row r="11" spans="1:8" x14ac:dyDescent="0.25">
      <c r="A11" s="9" t="s">
        <v>27</v>
      </c>
      <c r="B11" s="9" t="str">
        <f t="shared" si="0"/>
        <v>Plastics &amp; Rubber Products</v>
      </c>
      <c r="C11" s="9">
        <v>8</v>
      </c>
      <c r="H11" t="s">
        <v>1069</v>
      </c>
    </row>
    <row r="12" spans="1:8" x14ac:dyDescent="0.25">
      <c r="A12" s="9" t="s">
        <v>32</v>
      </c>
      <c r="B12" s="9" t="str">
        <f t="shared" si="0"/>
        <v>Paper Products</v>
      </c>
      <c r="C12" s="9">
        <v>7</v>
      </c>
    </row>
    <row r="13" spans="1:8" x14ac:dyDescent="0.25">
      <c r="A13" s="9" t="s">
        <v>35</v>
      </c>
      <c r="B13" s="9" t="str">
        <f t="shared" si="0"/>
        <v>Transportation Equipment</v>
      </c>
      <c r="C13" s="9">
        <v>6</v>
      </c>
    </row>
    <row r="14" spans="1:8" x14ac:dyDescent="0.25">
      <c r="A14" s="9" t="s">
        <v>36</v>
      </c>
      <c r="B14" s="9" t="str">
        <f t="shared" si="0"/>
        <v>Chemical Products</v>
      </c>
      <c r="C14" s="9">
        <v>5</v>
      </c>
    </row>
    <row r="15" spans="1:8" x14ac:dyDescent="0.25">
      <c r="A15" s="9" t="s">
        <v>40</v>
      </c>
      <c r="B15" s="9" t="str">
        <f t="shared" si="0"/>
        <v>Nonmetallic Mineral Products</v>
      </c>
      <c r="C15" s="9">
        <v>4</v>
      </c>
    </row>
    <row r="16" spans="1:8" x14ac:dyDescent="0.25">
      <c r="A16" s="9" t="s">
        <v>33</v>
      </c>
      <c r="B16" s="9" t="str">
        <f t="shared" si="0"/>
        <v>Miscellaneous Manufacturing</v>
      </c>
      <c r="C16" s="9">
        <v>3</v>
      </c>
    </row>
    <row r="17" spans="1:3" x14ac:dyDescent="0.25">
      <c r="A17" s="9" t="s">
        <v>41</v>
      </c>
      <c r="B17" s="9" t="str">
        <f t="shared" si="0"/>
        <v>Printing &amp; Related Support Activities</v>
      </c>
      <c r="C17" s="9">
        <v>2</v>
      </c>
    </row>
    <row r="18" spans="1:3" x14ac:dyDescent="0.25">
      <c r="A18" s="9" t="s">
        <v>9</v>
      </c>
      <c r="B18" s="9" t="str">
        <f t="shared" si="0"/>
        <v>Petroleum &amp; Coal Products</v>
      </c>
      <c r="C18" s="9">
        <v>1</v>
      </c>
    </row>
    <row r="20" spans="1:3" x14ac:dyDescent="0.25">
      <c r="A20" s="188" t="s">
        <v>99</v>
      </c>
      <c r="B20" s="188"/>
      <c r="C20" s="188"/>
    </row>
    <row r="21" spans="1:3" x14ac:dyDescent="0.25">
      <c r="A21" s="9" t="s">
        <v>17</v>
      </c>
      <c r="B21" s="9" t="str">
        <f t="shared" ref="B21:B36" si="1">TRIM(A21)</f>
        <v>Apparel, Leather &amp; Allied Products</v>
      </c>
      <c r="C21" s="9">
        <v>15</v>
      </c>
    </row>
    <row r="22" spans="1:3" x14ac:dyDescent="0.25">
      <c r="A22" s="9" t="s">
        <v>31</v>
      </c>
      <c r="B22" s="9" t="str">
        <f t="shared" si="1"/>
        <v>Electrical Equipment, Appliances &amp; Components</v>
      </c>
      <c r="C22" s="9">
        <v>14</v>
      </c>
    </row>
    <row r="23" spans="1:3" x14ac:dyDescent="0.25">
      <c r="A23" s="9" t="s">
        <v>39</v>
      </c>
      <c r="B23" s="9" t="str">
        <f t="shared" si="1"/>
        <v>Textile Mills</v>
      </c>
      <c r="C23" s="9">
        <v>13</v>
      </c>
    </row>
    <row r="24" spans="1:3" x14ac:dyDescent="0.25">
      <c r="A24" s="9" t="s">
        <v>32</v>
      </c>
      <c r="B24" s="9" t="str">
        <f t="shared" si="1"/>
        <v>Paper Products</v>
      </c>
      <c r="C24" s="9">
        <v>12</v>
      </c>
    </row>
    <row r="25" spans="1:3" x14ac:dyDescent="0.25">
      <c r="A25" s="9" t="s">
        <v>40</v>
      </c>
      <c r="B25" s="9" t="str">
        <f t="shared" si="1"/>
        <v>Nonmetallic Mineral Products</v>
      </c>
      <c r="C25" s="9">
        <v>11</v>
      </c>
    </row>
    <row r="26" spans="1:3" x14ac:dyDescent="0.25">
      <c r="A26" s="9" t="s">
        <v>26</v>
      </c>
      <c r="B26" s="9" t="str">
        <f t="shared" si="1"/>
        <v>Furniture &amp; Related Products</v>
      </c>
      <c r="C26" s="9">
        <v>10</v>
      </c>
    </row>
    <row r="27" spans="1:3" x14ac:dyDescent="0.25">
      <c r="A27" s="9" t="s">
        <v>28</v>
      </c>
      <c r="B27" s="9" t="str">
        <f t="shared" si="1"/>
        <v>Machinery</v>
      </c>
      <c r="C27" s="9">
        <v>9</v>
      </c>
    </row>
    <row r="28" spans="1:3" x14ac:dyDescent="0.25">
      <c r="A28" s="9" t="s">
        <v>37</v>
      </c>
      <c r="B28" s="9" t="str">
        <f t="shared" si="1"/>
        <v>Fabricated Metal Products</v>
      </c>
      <c r="C28" s="9">
        <v>8</v>
      </c>
    </row>
    <row r="29" spans="1:3" x14ac:dyDescent="0.25">
      <c r="A29" s="9" t="s">
        <v>34</v>
      </c>
      <c r="B29" s="9" t="str">
        <f t="shared" si="1"/>
        <v>Computer &amp; Electronic Products</v>
      </c>
      <c r="C29" s="9">
        <v>7</v>
      </c>
    </row>
    <row r="30" spans="1:3" x14ac:dyDescent="0.25">
      <c r="A30" s="9" t="s">
        <v>30</v>
      </c>
      <c r="B30" s="9" t="str">
        <f t="shared" si="1"/>
        <v>Food, Beverage &amp; Tobacco Products</v>
      </c>
      <c r="C30" s="9">
        <v>6</v>
      </c>
    </row>
    <row r="31" spans="1:3" x14ac:dyDescent="0.25">
      <c r="A31" s="9" t="s">
        <v>29</v>
      </c>
      <c r="B31" s="9" t="str">
        <f t="shared" si="1"/>
        <v>Primary Metals</v>
      </c>
      <c r="C31" s="9">
        <v>5</v>
      </c>
    </row>
    <row r="32" spans="1:3" x14ac:dyDescent="0.25">
      <c r="A32" s="9" t="s">
        <v>35</v>
      </c>
      <c r="B32" s="9" t="str">
        <f t="shared" si="1"/>
        <v>Transportation Equipment</v>
      </c>
      <c r="C32" s="9">
        <v>4</v>
      </c>
    </row>
    <row r="33" spans="1:3" x14ac:dyDescent="0.25">
      <c r="A33" s="9" t="s">
        <v>36</v>
      </c>
      <c r="B33" s="9" t="str">
        <f t="shared" si="1"/>
        <v>Chemical Products</v>
      </c>
      <c r="C33" s="9">
        <v>3</v>
      </c>
    </row>
    <row r="34" spans="1:3" x14ac:dyDescent="0.25">
      <c r="A34" s="9" t="s">
        <v>27</v>
      </c>
      <c r="B34" s="9" t="str">
        <f t="shared" si="1"/>
        <v>Plastics &amp; Rubber Products</v>
      </c>
      <c r="C34" s="9">
        <v>2</v>
      </c>
    </row>
    <row r="35" spans="1:3" x14ac:dyDescent="0.25">
      <c r="A35" s="9" t="s">
        <v>2</v>
      </c>
      <c r="B35" s="9" t="str">
        <f t="shared" si="1"/>
        <v>Miscellaneous Manufacturing</v>
      </c>
      <c r="C35" s="9">
        <v>1</v>
      </c>
    </row>
    <row r="36" spans="1:3" x14ac:dyDescent="0.25">
      <c r="A36" s="9" t="s">
        <v>18</v>
      </c>
      <c r="B36" s="9" t="str">
        <f t="shared" si="1"/>
        <v>Wood Products</v>
      </c>
      <c r="C36" s="9">
        <v>-1</v>
      </c>
    </row>
    <row r="38" spans="1:3" x14ac:dyDescent="0.25">
      <c r="A38" s="188" t="s">
        <v>91</v>
      </c>
      <c r="B38" s="188"/>
      <c r="C38" s="188"/>
    </row>
    <row r="39" spans="1:3" x14ac:dyDescent="0.25">
      <c r="A39" s="9" t="s">
        <v>1</v>
      </c>
      <c r="B39" s="9" t="str">
        <f t="shared" ref="B39:B52" si="2">TRIM(A39)</f>
        <v>Textile Mills</v>
      </c>
      <c r="C39" s="9">
        <v>14</v>
      </c>
    </row>
    <row r="40" spans="1:3" x14ac:dyDescent="0.25">
      <c r="A40" s="9" t="s">
        <v>31</v>
      </c>
      <c r="B40" s="9" t="str">
        <f t="shared" si="2"/>
        <v>Electrical Equipment, Appliances &amp; Components</v>
      </c>
      <c r="C40" s="9">
        <v>13</v>
      </c>
    </row>
    <row r="41" spans="1:3" x14ac:dyDescent="0.25">
      <c r="A41" s="9" t="s">
        <v>38</v>
      </c>
      <c r="B41" s="9" t="str">
        <f t="shared" si="2"/>
        <v>Petroleum &amp; Coal Products</v>
      </c>
      <c r="C41" s="9">
        <v>12</v>
      </c>
    </row>
    <row r="42" spans="1:3" x14ac:dyDescent="0.25">
      <c r="A42" s="9" t="s">
        <v>28</v>
      </c>
      <c r="B42" s="9" t="str">
        <f t="shared" si="2"/>
        <v>Machinery</v>
      </c>
      <c r="C42" s="9">
        <v>11</v>
      </c>
    </row>
    <row r="43" spans="1:3" x14ac:dyDescent="0.25">
      <c r="A43" s="9" t="s">
        <v>34</v>
      </c>
      <c r="B43" s="9" t="str">
        <f t="shared" si="2"/>
        <v>Computer &amp; Electronic Products</v>
      </c>
      <c r="C43" s="9">
        <v>10</v>
      </c>
    </row>
    <row r="44" spans="1:3" x14ac:dyDescent="0.25">
      <c r="A44" s="9" t="s">
        <v>29</v>
      </c>
      <c r="B44" s="9" t="str">
        <f t="shared" si="2"/>
        <v>Primary Metals</v>
      </c>
      <c r="C44" s="9">
        <v>9</v>
      </c>
    </row>
    <row r="45" spans="1:3" x14ac:dyDescent="0.25">
      <c r="A45" s="9" t="s">
        <v>30</v>
      </c>
      <c r="B45" s="9" t="str">
        <f t="shared" si="2"/>
        <v>Food, Beverage &amp; Tobacco Products</v>
      </c>
      <c r="C45" s="9">
        <v>8</v>
      </c>
    </row>
    <row r="46" spans="1:3" x14ac:dyDescent="0.25">
      <c r="A46" s="9" t="s">
        <v>37</v>
      </c>
      <c r="B46" s="9" t="str">
        <f t="shared" si="2"/>
        <v>Fabricated Metal Products</v>
      </c>
      <c r="C46" s="9">
        <v>7</v>
      </c>
    </row>
    <row r="47" spans="1:3" x14ac:dyDescent="0.25">
      <c r="A47" s="9" t="s">
        <v>26</v>
      </c>
      <c r="B47" s="9" t="str">
        <f t="shared" si="2"/>
        <v>Furniture &amp; Related Products</v>
      </c>
      <c r="C47" s="9">
        <v>6</v>
      </c>
    </row>
    <row r="48" spans="1:3" x14ac:dyDescent="0.25">
      <c r="A48" s="9" t="s">
        <v>35</v>
      </c>
      <c r="B48" s="9" t="str">
        <f t="shared" si="2"/>
        <v>Transportation Equipment</v>
      </c>
      <c r="C48" s="9">
        <v>5</v>
      </c>
    </row>
    <row r="49" spans="1:3" x14ac:dyDescent="0.25">
      <c r="A49" s="9" t="s">
        <v>36</v>
      </c>
      <c r="B49" s="9" t="str">
        <f t="shared" si="2"/>
        <v>Chemical Products</v>
      </c>
      <c r="C49" s="9">
        <v>4</v>
      </c>
    </row>
    <row r="50" spans="1:3" x14ac:dyDescent="0.25">
      <c r="A50" s="9" t="s">
        <v>40</v>
      </c>
      <c r="B50" s="9" t="str">
        <f t="shared" si="2"/>
        <v>Nonmetallic Mineral Products</v>
      </c>
      <c r="C50" s="9">
        <v>3</v>
      </c>
    </row>
    <row r="51" spans="1:3" x14ac:dyDescent="0.25">
      <c r="A51" s="9" t="s">
        <v>33</v>
      </c>
      <c r="B51" s="9" t="str">
        <f t="shared" si="2"/>
        <v>Miscellaneous Manufacturing</v>
      </c>
      <c r="C51" s="9">
        <v>2</v>
      </c>
    </row>
    <row r="52" spans="1:3" x14ac:dyDescent="0.25">
      <c r="A52" s="9" t="s">
        <v>15</v>
      </c>
      <c r="B52" s="9" t="str">
        <f t="shared" si="2"/>
        <v>Plastics &amp; Rubber Products</v>
      </c>
      <c r="C52" s="9">
        <v>1</v>
      </c>
    </row>
    <row r="54" spans="1:3" x14ac:dyDescent="0.25">
      <c r="A54" s="188" t="s">
        <v>92</v>
      </c>
      <c r="B54" s="188"/>
      <c r="C54" s="188"/>
    </row>
    <row r="55" spans="1:3" ht="15.75" x14ac:dyDescent="0.25">
      <c r="A55" s="155" t="s">
        <v>13</v>
      </c>
      <c r="B55" s="9" t="str">
        <f t="shared" ref="B55:B68" si="3">TRIM(A55)</f>
        <v>Electrical Equipment, Appliances &amp; Components</v>
      </c>
      <c r="C55" s="9">
        <v>14</v>
      </c>
    </row>
    <row r="56" spans="1:3" x14ac:dyDescent="0.25">
      <c r="A56" s="9" t="s">
        <v>39</v>
      </c>
      <c r="B56" s="9" t="str">
        <f t="shared" si="3"/>
        <v>Textile Mills</v>
      </c>
      <c r="C56" s="9">
        <v>13</v>
      </c>
    </row>
    <row r="57" spans="1:3" x14ac:dyDescent="0.25">
      <c r="A57" s="9" t="s">
        <v>29</v>
      </c>
      <c r="B57" s="9" t="str">
        <f t="shared" si="3"/>
        <v>Primary Metals</v>
      </c>
      <c r="C57" s="9">
        <v>12</v>
      </c>
    </row>
    <row r="58" spans="1:3" x14ac:dyDescent="0.25">
      <c r="A58" s="9" t="s">
        <v>28</v>
      </c>
      <c r="B58" s="9" t="str">
        <f t="shared" si="3"/>
        <v>Machinery</v>
      </c>
      <c r="C58" s="9">
        <v>11</v>
      </c>
    </row>
    <row r="59" spans="1:3" x14ac:dyDescent="0.25">
      <c r="A59" s="9" t="s">
        <v>41</v>
      </c>
      <c r="B59" s="9" t="str">
        <f t="shared" si="3"/>
        <v>Printing &amp; Related Support Activities</v>
      </c>
      <c r="C59" s="9">
        <v>10</v>
      </c>
    </row>
    <row r="60" spans="1:3" x14ac:dyDescent="0.25">
      <c r="A60" s="9" t="s">
        <v>34</v>
      </c>
      <c r="B60" s="9" t="str">
        <f t="shared" si="3"/>
        <v>Computer &amp; Electronic Products</v>
      </c>
      <c r="C60" s="9">
        <v>9</v>
      </c>
    </row>
    <row r="61" spans="1:3" x14ac:dyDescent="0.25">
      <c r="A61" s="9" t="s">
        <v>40</v>
      </c>
      <c r="B61" s="9" t="str">
        <f t="shared" si="3"/>
        <v>Nonmetallic Mineral Products</v>
      </c>
      <c r="C61" s="9">
        <v>8</v>
      </c>
    </row>
    <row r="62" spans="1:3" x14ac:dyDescent="0.25">
      <c r="A62" s="9" t="s">
        <v>37</v>
      </c>
      <c r="B62" s="9" t="str">
        <f t="shared" si="3"/>
        <v>Fabricated Metal Products</v>
      </c>
      <c r="C62" s="9">
        <v>7</v>
      </c>
    </row>
    <row r="63" spans="1:3" x14ac:dyDescent="0.25">
      <c r="A63" s="9" t="s">
        <v>32</v>
      </c>
      <c r="B63" s="9" t="str">
        <f t="shared" si="3"/>
        <v>Paper Products</v>
      </c>
      <c r="C63" s="9">
        <v>6</v>
      </c>
    </row>
    <row r="64" spans="1:3" x14ac:dyDescent="0.25">
      <c r="A64" s="9" t="s">
        <v>26</v>
      </c>
      <c r="B64" s="9" t="str">
        <f t="shared" si="3"/>
        <v>Furniture &amp; Related Products</v>
      </c>
      <c r="C64" s="9">
        <v>5</v>
      </c>
    </row>
    <row r="65" spans="1:3" x14ac:dyDescent="0.25">
      <c r="A65" s="9" t="s">
        <v>35</v>
      </c>
      <c r="B65" s="9" t="str">
        <f t="shared" si="3"/>
        <v>Transportation Equipment</v>
      </c>
      <c r="C65" s="9">
        <v>4</v>
      </c>
    </row>
    <row r="66" spans="1:3" x14ac:dyDescent="0.25">
      <c r="A66" s="9" t="s">
        <v>27</v>
      </c>
      <c r="B66" s="9" t="str">
        <f t="shared" si="3"/>
        <v>Plastics &amp; Rubber Products</v>
      </c>
      <c r="C66" s="9">
        <v>3</v>
      </c>
    </row>
    <row r="67" spans="1:3" x14ac:dyDescent="0.25">
      <c r="A67" s="9" t="s">
        <v>30</v>
      </c>
      <c r="B67" s="9" t="str">
        <f t="shared" si="3"/>
        <v>Food, Beverage &amp; Tobacco Products</v>
      </c>
      <c r="C67" s="9">
        <v>2</v>
      </c>
    </row>
    <row r="68" spans="1:3" x14ac:dyDescent="0.25">
      <c r="A68" s="9" t="s">
        <v>10</v>
      </c>
      <c r="B68" s="9" t="str">
        <f t="shared" si="3"/>
        <v>Chemical Products</v>
      </c>
      <c r="C68" s="9">
        <v>1</v>
      </c>
    </row>
    <row r="70" spans="1:3" x14ac:dyDescent="0.25">
      <c r="A70" s="188" t="s">
        <v>94</v>
      </c>
      <c r="B70" s="188"/>
      <c r="C70" s="188"/>
    </row>
    <row r="71" spans="1:3" ht="15.75" x14ac:dyDescent="0.25">
      <c r="A71" s="155" t="s">
        <v>96</v>
      </c>
      <c r="B71" s="9" t="str">
        <f t="shared" ref="B71:B87" si="4">TRIM(A71)</f>
        <v> Apparel, Leather &amp; Allied Products</v>
      </c>
      <c r="C71" s="9">
        <v>-17</v>
      </c>
    </row>
    <row r="72" spans="1:3" x14ac:dyDescent="0.25">
      <c r="A72" s="9" t="s">
        <v>45</v>
      </c>
      <c r="B72" s="9" t="str">
        <f t="shared" si="4"/>
        <v>Wood Products</v>
      </c>
      <c r="C72" s="9">
        <v>-16</v>
      </c>
    </row>
    <row r="73" spans="1:3" x14ac:dyDescent="0.25">
      <c r="A73" s="9" t="s">
        <v>27</v>
      </c>
      <c r="B73" s="9" t="str">
        <f t="shared" si="4"/>
        <v>Plastics &amp; Rubber Products</v>
      </c>
      <c r="C73" s="9">
        <v>-15</v>
      </c>
    </row>
    <row r="74" spans="1:3" x14ac:dyDescent="0.25">
      <c r="A74" s="9" t="s">
        <v>28</v>
      </c>
      <c r="B74" s="9" t="str">
        <f t="shared" si="4"/>
        <v>Machinery</v>
      </c>
      <c r="C74" s="9">
        <v>-14</v>
      </c>
    </row>
    <row r="75" spans="1:3" x14ac:dyDescent="0.25">
      <c r="A75" s="9" t="s">
        <v>39</v>
      </c>
      <c r="B75" s="9" t="str">
        <f t="shared" si="4"/>
        <v>Textile Mills</v>
      </c>
      <c r="C75" s="9">
        <v>-13</v>
      </c>
    </row>
    <row r="76" spans="1:3" x14ac:dyDescent="0.25">
      <c r="A76" s="9" t="s">
        <v>31</v>
      </c>
      <c r="B76" s="9" t="str">
        <f t="shared" si="4"/>
        <v>Electrical Equipment, Appliances &amp; Components</v>
      </c>
      <c r="C76" s="9">
        <v>-12</v>
      </c>
    </row>
    <row r="77" spans="1:3" x14ac:dyDescent="0.25">
      <c r="A77" s="9" t="s">
        <v>26</v>
      </c>
      <c r="B77" s="9" t="str">
        <f t="shared" si="4"/>
        <v>Furniture &amp; Related Products</v>
      </c>
      <c r="C77" s="9">
        <v>-11</v>
      </c>
    </row>
    <row r="78" spans="1:3" x14ac:dyDescent="0.25">
      <c r="A78" s="9" t="s">
        <v>32</v>
      </c>
      <c r="B78" s="9" t="str">
        <f t="shared" si="4"/>
        <v>Paper Products</v>
      </c>
      <c r="C78" s="9">
        <v>-10</v>
      </c>
    </row>
    <row r="79" spans="1:3" x14ac:dyDescent="0.25">
      <c r="A79" s="9" t="s">
        <v>33</v>
      </c>
      <c r="B79" s="9" t="str">
        <f t="shared" si="4"/>
        <v>Miscellaneous Manufacturing</v>
      </c>
      <c r="C79" s="9">
        <v>-9</v>
      </c>
    </row>
    <row r="80" spans="1:3" x14ac:dyDescent="0.25">
      <c r="A80" s="9" t="s">
        <v>36</v>
      </c>
      <c r="B80" s="9" t="str">
        <f t="shared" si="4"/>
        <v>Chemical Products</v>
      </c>
      <c r="C80" s="9">
        <v>-8</v>
      </c>
    </row>
    <row r="81" spans="1:3" x14ac:dyDescent="0.25">
      <c r="A81" s="9" t="s">
        <v>34</v>
      </c>
      <c r="B81" s="9" t="str">
        <f t="shared" si="4"/>
        <v>Computer &amp; Electronic Products</v>
      </c>
      <c r="C81" s="9">
        <v>-7</v>
      </c>
    </row>
    <row r="82" spans="1:3" x14ac:dyDescent="0.25">
      <c r="A82" s="9" t="s">
        <v>37</v>
      </c>
      <c r="B82" s="9" t="str">
        <f t="shared" si="4"/>
        <v>Fabricated Metal Products</v>
      </c>
      <c r="C82" s="9">
        <v>-6</v>
      </c>
    </row>
    <row r="83" spans="1:3" x14ac:dyDescent="0.25">
      <c r="A83" s="9" t="s">
        <v>35</v>
      </c>
      <c r="B83" s="9" t="str">
        <f t="shared" si="4"/>
        <v>Transportation Equipment</v>
      </c>
      <c r="C83" s="9">
        <v>-5</v>
      </c>
    </row>
    <row r="84" spans="1:3" x14ac:dyDescent="0.25">
      <c r="A84" s="9" t="s">
        <v>30</v>
      </c>
      <c r="B84" s="9" t="str">
        <f t="shared" si="4"/>
        <v>Food, Beverage &amp; Tobacco Products</v>
      </c>
      <c r="C84" s="9">
        <v>-4</v>
      </c>
    </row>
    <row r="85" spans="1:3" x14ac:dyDescent="0.25">
      <c r="A85" s="9" t="s">
        <v>40</v>
      </c>
      <c r="B85" s="9" t="str">
        <f t="shared" si="4"/>
        <v>Nonmetallic Mineral Products</v>
      </c>
      <c r="C85" s="9">
        <v>-3</v>
      </c>
    </row>
    <row r="86" spans="1:3" x14ac:dyDescent="0.25">
      <c r="A86" s="9" t="s">
        <v>41</v>
      </c>
      <c r="B86" s="9" t="str">
        <f t="shared" si="4"/>
        <v>Printing &amp; Related Support Activities</v>
      </c>
      <c r="C86" s="9">
        <v>-2</v>
      </c>
    </row>
    <row r="87" spans="1:3" x14ac:dyDescent="0.25">
      <c r="A87" s="9" t="s">
        <v>16</v>
      </c>
      <c r="B87" s="9" t="str">
        <f t="shared" si="4"/>
        <v>Primary Metals</v>
      </c>
      <c r="C87" s="9">
        <v>-1</v>
      </c>
    </row>
    <row r="89" spans="1:3" x14ac:dyDescent="0.25">
      <c r="A89" s="188" t="s">
        <v>95</v>
      </c>
      <c r="B89" s="188"/>
      <c r="C89" s="188"/>
    </row>
    <row r="90" spans="1:3" x14ac:dyDescent="0.25">
      <c r="A90" s="9" t="s">
        <v>8</v>
      </c>
      <c r="B90" s="9" t="str">
        <f t="shared" ref="B90:B102" si="5">TRIM(A90)</f>
        <v>Printing &amp; Related Support Activities</v>
      </c>
      <c r="C90" s="9">
        <v>8</v>
      </c>
    </row>
    <row r="91" spans="1:3" x14ac:dyDescent="0.25">
      <c r="A91" s="9" t="s">
        <v>31</v>
      </c>
      <c r="B91" s="9" t="str">
        <f t="shared" si="5"/>
        <v>Electrical Equipment, Appliances &amp; Components</v>
      </c>
      <c r="C91" s="9">
        <v>7</v>
      </c>
    </row>
    <row r="92" spans="1:3" x14ac:dyDescent="0.25">
      <c r="A92" s="9" t="s">
        <v>39</v>
      </c>
      <c r="B92" s="9" t="str">
        <f t="shared" si="5"/>
        <v>Textile Mills</v>
      </c>
      <c r="C92" s="9">
        <v>6</v>
      </c>
    </row>
    <row r="93" spans="1:3" x14ac:dyDescent="0.25">
      <c r="A93" s="9" t="s">
        <v>34</v>
      </c>
      <c r="B93" s="9" t="str">
        <f t="shared" si="5"/>
        <v>Computer &amp; Electronic Products</v>
      </c>
      <c r="C93" s="9">
        <v>5</v>
      </c>
    </row>
    <row r="94" spans="1:3" x14ac:dyDescent="0.25">
      <c r="A94" s="9" t="s">
        <v>26</v>
      </c>
      <c r="B94" s="9" t="str">
        <f t="shared" si="5"/>
        <v>Furniture &amp; Related Products</v>
      </c>
      <c r="C94" s="9">
        <v>4</v>
      </c>
    </row>
    <row r="95" spans="1:3" x14ac:dyDescent="0.25">
      <c r="A95" s="9" t="s">
        <v>30</v>
      </c>
      <c r="B95" s="9" t="str">
        <f t="shared" si="5"/>
        <v>Food, Beverage &amp; Tobacco Products</v>
      </c>
      <c r="C95" s="9">
        <v>3</v>
      </c>
    </row>
    <row r="96" spans="1:3" x14ac:dyDescent="0.25">
      <c r="A96" s="9" t="s">
        <v>29</v>
      </c>
      <c r="B96" s="9" t="str">
        <f t="shared" si="5"/>
        <v>Primary Metals</v>
      </c>
      <c r="C96" s="9">
        <v>2</v>
      </c>
    </row>
    <row r="97" spans="1:3" x14ac:dyDescent="0.25">
      <c r="A97" s="9" t="s">
        <v>15</v>
      </c>
      <c r="B97" s="9" t="str">
        <f t="shared" si="5"/>
        <v>Plastics &amp; Rubber Products</v>
      </c>
      <c r="C97" s="9">
        <v>1</v>
      </c>
    </row>
    <row r="98" spans="1:3" x14ac:dyDescent="0.25">
      <c r="A98" s="9" t="s">
        <v>18</v>
      </c>
      <c r="B98" s="9" t="str">
        <f t="shared" si="5"/>
        <v>Wood Products</v>
      </c>
      <c r="C98" s="9">
        <v>-5</v>
      </c>
    </row>
    <row r="99" spans="1:3" x14ac:dyDescent="0.25">
      <c r="A99" s="9" t="s">
        <v>40</v>
      </c>
      <c r="B99" s="9" t="str">
        <f t="shared" si="5"/>
        <v>Nonmetallic Mineral Products</v>
      </c>
      <c r="C99" s="9">
        <v>-4</v>
      </c>
    </row>
    <row r="100" spans="1:3" x14ac:dyDescent="0.25">
      <c r="A100" s="9" t="s">
        <v>35</v>
      </c>
      <c r="B100" s="9" t="str">
        <f t="shared" si="5"/>
        <v>Transportation Equipment</v>
      </c>
      <c r="C100" s="9">
        <v>-3</v>
      </c>
    </row>
    <row r="101" spans="1:3" x14ac:dyDescent="0.25">
      <c r="A101" s="9" t="s">
        <v>36</v>
      </c>
      <c r="B101" s="9" t="str">
        <f t="shared" si="5"/>
        <v>Chemical Products</v>
      </c>
      <c r="C101" s="9">
        <v>-2</v>
      </c>
    </row>
    <row r="102" spans="1:3" x14ac:dyDescent="0.25">
      <c r="A102" s="9" t="s">
        <v>11</v>
      </c>
      <c r="B102" s="9" t="str">
        <f t="shared" si="5"/>
        <v>Machinery</v>
      </c>
      <c r="C102" s="9">
        <v>-1</v>
      </c>
    </row>
  </sheetData>
  <mergeCells count="6">
    <mergeCell ref="A89:C89"/>
    <mergeCell ref="A1:C1"/>
    <mergeCell ref="A20:C20"/>
    <mergeCell ref="A38:C38"/>
    <mergeCell ref="A54:C54"/>
    <mergeCell ref="A70:C70"/>
  </mergeCells>
  <pageMargins left="0.7" right="0.7" top="0.75" bottom="0.75" header="0.3" footer="0.3"/>
  <pageSetup paperSize="9"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9"/>
  <sheetViews>
    <sheetView topLeftCell="A88" workbookViewId="0">
      <selection activeCell="A95" sqref="A95:C95"/>
    </sheetView>
  </sheetViews>
  <sheetFormatPr defaultRowHeight="15" x14ac:dyDescent="0.25"/>
  <cols>
    <col min="1" max="1" width="51.42578125" bestFit="1" customWidth="1"/>
    <col min="2" max="2" width="45" bestFit="1" customWidth="1"/>
  </cols>
  <sheetData>
    <row r="1" spans="1:7" x14ac:dyDescent="0.25">
      <c r="A1" s="188" t="s">
        <v>481</v>
      </c>
      <c r="B1" s="188"/>
      <c r="C1" s="188"/>
      <c r="G1" t="s">
        <v>1116</v>
      </c>
    </row>
    <row r="2" spans="1:7" ht="15.75" x14ac:dyDescent="0.25">
      <c r="A2" s="155" t="s">
        <v>13</v>
      </c>
      <c r="B2" s="9" t="str">
        <f>TRIM(A2)</f>
        <v>Electrical Equipment, Appliances &amp; Components</v>
      </c>
      <c r="C2" s="9">
        <v>18</v>
      </c>
      <c r="G2" t="s">
        <v>1117</v>
      </c>
    </row>
    <row r="3" spans="1:7" x14ac:dyDescent="0.25">
      <c r="A3" s="9" t="s">
        <v>39</v>
      </c>
      <c r="B3" s="9" t="str">
        <f t="shared" ref="B3:B19" si="0">TRIM(A3)</f>
        <v>Textile Mills</v>
      </c>
      <c r="C3" s="9">
        <v>17</v>
      </c>
      <c r="G3" t="s">
        <v>1118</v>
      </c>
    </row>
    <row r="4" spans="1:7" x14ac:dyDescent="0.25">
      <c r="A4" s="9" t="s">
        <v>26</v>
      </c>
      <c r="B4" s="9" t="str">
        <f t="shared" si="0"/>
        <v>Furniture &amp; Related Products</v>
      </c>
      <c r="C4" s="9">
        <v>16</v>
      </c>
      <c r="G4" t="s">
        <v>1119</v>
      </c>
    </row>
    <row r="5" spans="1:7" x14ac:dyDescent="0.25">
      <c r="A5" s="9" t="s">
        <v>28</v>
      </c>
      <c r="B5" s="9" t="str">
        <f t="shared" si="0"/>
        <v>Machinery</v>
      </c>
      <c r="C5" s="9">
        <v>15</v>
      </c>
      <c r="G5" t="s">
        <v>1120</v>
      </c>
    </row>
    <row r="6" spans="1:7" x14ac:dyDescent="0.25">
      <c r="A6" s="9" t="s">
        <v>37</v>
      </c>
      <c r="B6" s="9" t="str">
        <f t="shared" si="0"/>
        <v>Fabricated Metal Products</v>
      </c>
      <c r="C6" s="9">
        <v>14</v>
      </c>
      <c r="G6" t="s">
        <v>1121</v>
      </c>
    </row>
    <row r="7" spans="1:7" x14ac:dyDescent="0.25">
      <c r="A7" s="9" t="s">
        <v>29</v>
      </c>
      <c r="B7" s="9" t="str">
        <f t="shared" si="0"/>
        <v>Primary Metals</v>
      </c>
      <c r="C7" s="9">
        <v>13</v>
      </c>
      <c r="G7" t="s">
        <v>1122</v>
      </c>
    </row>
    <row r="8" spans="1:7" x14ac:dyDescent="0.25">
      <c r="A8" s="9" t="s">
        <v>33</v>
      </c>
      <c r="B8" s="9" t="str">
        <f t="shared" si="0"/>
        <v>Miscellaneous Manufacturing</v>
      </c>
      <c r="C8" s="9">
        <v>12</v>
      </c>
      <c r="G8" t="s">
        <v>1123</v>
      </c>
    </row>
    <row r="9" spans="1:7" x14ac:dyDescent="0.25">
      <c r="A9" s="9" t="s">
        <v>36</v>
      </c>
      <c r="B9" s="9" t="str">
        <f t="shared" si="0"/>
        <v>Chemical Products</v>
      </c>
      <c r="C9" s="9">
        <v>11</v>
      </c>
      <c r="G9" t="s">
        <v>1124</v>
      </c>
    </row>
    <row r="10" spans="1:7" x14ac:dyDescent="0.25">
      <c r="A10" s="9" t="s">
        <v>27</v>
      </c>
      <c r="B10" s="9" t="str">
        <f t="shared" si="0"/>
        <v>Plastics &amp; Rubber Products</v>
      </c>
      <c r="C10" s="9">
        <v>10</v>
      </c>
      <c r="G10" t="s">
        <v>1125</v>
      </c>
    </row>
    <row r="11" spans="1:7" x14ac:dyDescent="0.25">
      <c r="A11" s="9" t="s">
        <v>30</v>
      </c>
      <c r="B11" s="9" t="str">
        <f t="shared" si="0"/>
        <v>Food, Beverage &amp; Tobacco Products</v>
      </c>
      <c r="C11" s="9">
        <v>9</v>
      </c>
      <c r="G11" t="s">
        <v>1126</v>
      </c>
    </row>
    <row r="12" spans="1:7" x14ac:dyDescent="0.25">
      <c r="A12" s="9" t="s">
        <v>34</v>
      </c>
      <c r="B12" s="9" t="str">
        <f t="shared" si="0"/>
        <v>Computer &amp; Electronic Products</v>
      </c>
      <c r="C12" s="9">
        <v>8</v>
      </c>
    </row>
    <row r="13" spans="1:7" x14ac:dyDescent="0.25">
      <c r="A13" s="9" t="s">
        <v>40</v>
      </c>
      <c r="B13" s="9" t="str">
        <f t="shared" si="0"/>
        <v>Nonmetallic Mineral Products</v>
      </c>
      <c r="C13" s="9">
        <v>7</v>
      </c>
    </row>
    <row r="14" spans="1:7" x14ac:dyDescent="0.25">
      <c r="A14" s="9" t="s">
        <v>49</v>
      </c>
      <c r="B14" s="9" t="str">
        <f t="shared" si="0"/>
        <v>Apparel, Leather &amp; Allied Products</v>
      </c>
      <c r="C14" s="9">
        <v>6</v>
      </c>
    </row>
    <row r="15" spans="1:7" x14ac:dyDescent="0.25">
      <c r="A15" s="9" t="s">
        <v>35</v>
      </c>
      <c r="B15" s="9" t="str">
        <f t="shared" si="0"/>
        <v>Transportation Equipment</v>
      </c>
      <c r="C15" s="9">
        <v>5</v>
      </c>
    </row>
    <row r="16" spans="1:7" x14ac:dyDescent="0.25">
      <c r="A16" s="9" t="s">
        <v>32</v>
      </c>
      <c r="B16" s="9" t="str">
        <f t="shared" si="0"/>
        <v>Paper Products</v>
      </c>
      <c r="C16" s="9">
        <v>4</v>
      </c>
    </row>
    <row r="17" spans="1:3" x14ac:dyDescent="0.25">
      <c r="A17" s="9" t="s">
        <v>38</v>
      </c>
      <c r="B17" s="9" t="str">
        <f t="shared" si="0"/>
        <v>Petroleum &amp; Coal Products</v>
      </c>
      <c r="C17" s="9">
        <v>3</v>
      </c>
    </row>
    <row r="18" spans="1:3" x14ac:dyDescent="0.25">
      <c r="A18" s="9" t="s">
        <v>41</v>
      </c>
      <c r="B18" s="9" t="str">
        <f t="shared" si="0"/>
        <v>Printing &amp; Related Support Activities</v>
      </c>
      <c r="C18" s="9">
        <v>2</v>
      </c>
    </row>
    <row r="19" spans="1:3" x14ac:dyDescent="0.25">
      <c r="A19" s="9" t="s">
        <v>18</v>
      </c>
      <c r="B19" s="9" t="str">
        <f t="shared" si="0"/>
        <v>Wood Products</v>
      </c>
      <c r="C19" s="9">
        <v>1</v>
      </c>
    </row>
    <row r="21" spans="1:3" x14ac:dyDescent="0.25">
      <c r="A21" s="188" t="s">
        <v>99</v>
      </c>
      <c r="B21" s="188"/>
      <c r="C21" s="188"/>
    </row>
    <row r="22" spans="1:3" x14ac:dyDescent="0.25">
      <c r="A22" s="9" t="s">
        <v>13</v>
      </c>
      <c r="B22" s="9" t="str">
        <f t="shared" ref="B22:B38" si="1">TRIM(A22)</f>
        <v>Electrical Equipment, Appliances &amp; Components</v>
      </c>
      <c r="C22" s="9">
        <v>16</v>
      </c>
    </row>
    <row r="23" spans="1:3" x14ac:dyDescent="0.25">
      <c r="A23" s="9" t="s">
        <v>39</v>
      </c>
      <c r="B23" s="9" t="str">
        <f t="shared" si="1"/>
        <v>Textile Mills</v>
      </c>
      <c r="C23" s="9">
        <v>15</v>
      </c>
    </row>
    <row r="24" spans="1:3" x14ac:dyDescent="0.25">
      <c r="A24" s="9" t="s">
        <v>37</v>
      </c>
      <c r="B24" s="9" t="str">
        <f t="shared" si="1"/>
        <v>Fabricated Metal Products</v>
      </c>
      <c r="C24" s="9">
        <v>14</v>
      </c>
    </row>
    <row r="25" spans="1:3" x14ac:dyDescent="0.25">
      <c r="A25" s="9" t="s">
        <v>29</v>
      </c>
      <c r="B25" s="9" t="str">
        <f t="shared" si="1"/>
        <v>Primary Metals</v>
      </c>
      <c r="C25" s="9">
        <v>13</v>
      </c>
    </row>
    <row r="26" spans="1:3" x14ac:dyDescent="0.25">
      <c r="A26" s="9" t="s">
        <v>32</v>
      </c>
      <c r="B26" s="9" t="str">
        <f t="shared" si="1"/>
        <v>Paper Products</v>
      </c>
      <c r="C26" s="9">
        <v>12</v>
      </c>
    </row>
    <row r="27" spans="1:3" x14ac:dyDescent="0.25">
      <c r="A27" s="9" t="s">
        <v>28</v>
      </c>
      <c r="B27" s="9" t="str">
        <f t="shared" si="1"/>
        <v>Machinery</v>
      </c>
      <c r="C27" s="9">
        <v>11</v>
      </c>
    </row>
    <row r="28" spans="1:3" x14ac:dyDescent="0.25">
      <c r="A28" s="9" t="s">
        <v>40</v>
      </c>
      <c r="B28" s="9" t="str">
        <f t="shared" si="1"/>
        <v>Nonmetallic Mineral Products</v>
      </c>
      <c r="C28" s="9">
        <v>10</v>
      </c>
    </row>
    <row r="29" spans="1:3" x14ac:dyDescent="0.25">
      <c r="A29" s="9" t="s">
        <v>36</v>
      </c>
      <c r="B29" s="9" t="str">
        <f t="shared" si="1"/>
        <v>Chemical Products</v>
      </c>
      <c r="C29" s="9">
        <v>9</v>
      </c>
    </row>
    <row r="30" spans="1:3" x14ac:dyDescent="0.25">
      <c r="A30" s="9" t="s">
        <v>26</v>
      </c>
      <c r="B30" s="9" t="str">
        <f t="shared" si="1"/>
        <v>Furniture &amp; Related Products</v>
      </c>
      <c r="C30" s="9">
        <v>8</v>
      </c>
    </row>
    <row r="31" spans="1:3" x14ac:dyDescent="0.25">
      <c r="A31" s="9" t="s">
        <v>33</v>
      </c>
      <c r="B31" s="9" t="str">
        <f t="shared" si="1"/>
        <v>Miscellaneous Manufacturing</v>
      </c>
      <c r="C31" s="9">
        <v>7</v>
      </c>
    </row>
    <row r="32" spans="1:3" x14ac:dyDescent="0.25">
      <c r="A32" s="9" t="s">
        <v>30</v>
      </c>
      <c r="B32" s="9" t="str">
        <f t="shared" si="1"/>
        <v>Food, Beverage &amp; Tobacco Products</v>
      </c>
      <c r="C32" s="9">
        <v>6</v>
      </c>
    </row>
    <row r="33" spans="1:3" x14ac:dyDescent="0.25">
      <c r="A33" s="9" t="s">
        <v>35</v>
      </c>
      <c r="B33" s="9" t="str">
        <f t="shared" si="1"/>
        <v>Transportation Equipment</v>
      </c>
      <c r="C33" s="9">
        <v>5</v>
      </c>
    </row>
    <row r="34" spans="1:3" x14ac:dyDescent="0.25">
      <c r="A34" s="9" t="s">
        <v>45</v>
      </c>
      <c r="B34" s="9" t="str">
        <f t="shared" si="1"/>
        <v>Wood Products</v>
      </c>
      <c r="C34" s="9">
        <v>4</v>
      </c>
    </row>
    <row r="35" spans="1:3" x14ac:dyDescent="0.25">
      <c r="A35" s="9" t="s">
        <v>27</v>
      </c>
      <c r="B35" s="9" t="str">
        <f t="shared" si="1"/>
        <v>Plastics &amp; Rubber Products</v>
      </c>
      <c r="C35" s="9">
        <v>3</v>
      </c>
    </row>
    <row r="36" spans="1:3" x14ac:dyDescent="0.25">
      <c r="A36" s="9" t="s">
        <v>34</v>
      </c>
      <c r="B36" s="9" t="str">
        <f t="shared" si="1"/>
        <v>Computer &amp; Electronic Products</v>
      </c>
      <c r="C36" s="9">
        <v>2</v>
      </c>
    </row>
    <row r="37" spans="1:3" x14ac:dyDescent="0.25">
      <c r="A37" s="9" t="s">
        <v>9</v>
      </c>
      <c r="B37" s="9" t="str">
        <f t="shared" si="1"/>
        <v>Petroleum &amp; Coal Products</v>
      </c>
      <c r="C37" s="9">
        <v>1</v>
      </c>
    </row>
    <row r="38" spans="1:3" x14ac:dyDescent="0.25">
      <c r="A38" s="9" t="s">
        <v>8</v>
      </c>
      <c r="B38" s="9" t="str">
        <f t="shared" si="1"/>
        <v>Printing &amp; Related Support Activities</v>
      </c>
      <c r="C38" s="9">
        <v>-1</v>
      </c>
    </row>
    <row r="40" spans="1:3" x14ac:dyDescent="0.25">
      <c r="A40" s="188" t="s">
        <v>91</v>
      </c>
      <c r="B40" s="188"/>
      <c r="C40" s="188"/>
    </row>
    <row r="41" spans="1:3" x14ac:dyDescent="0.25">
      <c r="A41" s="9" t="s">
        <v>13</v>
      </c>
      <c r="B41" s="9" t="str">
        <f t="shared" ref="B41:B56" si="2">TRIM(A41)</f>
        <v>Electrical Equipment, Appliances &amp; Components</v>
      </c>
      <c r="C41" s="9">
        <v>14</v>
      </c>
    </row>
    <row r="42" spans="1:3" x14ac:dyDescent="0.25">
      <c r="A42" s="9" t="s">
        <v>29</v>
      </c>
      <c r="B42" s="9" t="str">
        <f t="shared" si="2"/>
        <v>Primary Metals</v>
      </c>
      <c r="C42" s="9">
        <v>13</v>
      </c>
    </row>
    <row r="43" spans="1:3" x14ac:dyDescent="0.25">
      <c r="A43" s="9" t="s">
        <v>28</v>
      </c>
      <c r="B43" s="9" t="str">
        <f t="shared" si="2"/>
        <v>Machinery</v>
      </c>
      <c r="C43" s="9">
        <v>12</v>
      </c>
    </row>
    <row r="44" spans="1:3" x14ac:dyDescent="0.25">
      <c r="A44" s="9" t="s">
        <v>38</v>
      </c>
      <c r="B44" s="9" t="str">
        <f t="shared" si="2"/>
        <v>Petroleum &amp; Coal Products</v>
      </c>
      <c r="C44" s="9">
        <v>11</v>
      </c>
    </row>
    <row r="45" spans="1:3" x14ac:dyDescent="0.25">
      <c r="A45" s="9" t="s">
        <v>33</v>
      </c>
      <c r="B45" s="9" t="str">
        <f t="shared" si="2"/>
        <v>Miscellaneous Manufacturing</v>
      </c>
      <c r="C45" s="9">
        <v>10</v>
      </c>
    </row>
    <row r="46" spans="1:3" x14ac:dyDescent="0.25">
      <c r="A46" s="9" t="s">
        <v>37</v>
      </c>
      <c r="B46" s="9" t="str">
        <f t="shared" si="2"/>
        <v>Fabricated Metal Products</v>
      </c>
      <c r="C46" s="9">
        <v>9</v>
      </c>
    </row>
    <row r="47" spans="1:3" x14ac:dyDescent="0.25">
      <c r="A47" s="9" t="s">
        <v>26</v>
      </c>
      <c r="B47" s="9" t="str">
        <f t="shared" si="2"/>
        <v>Furniture &amp; Related Products</v>
      </c>
      <c r="C47" s="9">
        <v>8</v>
      </c>
    </row>
    <row r="48" spans="1:3" x14ac:dyDescent="0.25">
      <c r="A48" s="9" t="s">
        <v>27</v>
      </c>
      <c r="B48" s="9" t="str">
        <f t="shared" si="2"/>
        <v>Plastics &amp; Rubber Products</v>
      </c>
      <c r="C48" s="9">
        <v>7</v>
      </c>
    </row>
    <row r="49" spans="1:3" x14ac:dyDescent="0.25">
      <c r="A49" s="9" t="s">
        <v>30</v>
      </c>
      <c r="B49" s="9" t="str">
        <f t="shared" si="2"/>
        <v>Food, Beverage &amp; Tobacco Products</v>
      </c>
      <c r="C49" s="9">
        <v>6</v>
      </c>
    </row>
    <row r="50" spans="1:3" x14ac:dyDescent="0.25">
      <c r="A50" s="9" t="s">
        <v>36</v>
      </c>
      <c r="B50" s="9" t="str">
        <f t="shared" si="2"/>
        <v>Chemical Products</v>
      </c>
      <c r="C50" s="9">
        <v>5</v>
      </c>
    </row>
    <row r="51" spans="1:3" x14ac:dyDescent="0.25">
      <c r="A51" s="9" t="s">
        <v>45</v>
      </c>
      <c r="B51" s="9" t="str">
        <f t="shared" si="2"/>
        <v>Wood Products</v>
      </c>
      <c r="C51" s="9">
        <v>4</v>
      </c>
    </row>
    <row r="52" spans="1:3" x14ac:dyDescent="0.25">
      <c r="A52" s="9" t="s">
        <v>34</v>
      </c>
      <c r="B52" s="9" t="str">
        <f t="shared" si="2"/>
        <v>Computer &amp; Electronic Products</v>
      </c>
      <c r="C52" s="9">
        <v>3</v>
      </c>
    </row>
    <row r="53" spans="1:3" x14ac:dyDescent="0.25">
      <c r="A53" s="9" t="s">
        <v>39</v>
      </c>
      <c r="B53" s="9" t="str">
        <f t="shared" si="2"/>
        <v>Textile Mills</v>
      </c>
      <c r="C53" s="9">
        <v>2</v>
      </c>
    </row>
    <row r="54" spans="1:3" x14ac:dyDescent="0.25">
      <c r="A54" s="9" t="s">
        <v>4</v>
      </c>
      <c r="B54" s="9" t="str">
        <f t="shared" si="2"/>
        <v>Nonmetallic Mineral Products</v>
      </c>
      <c r="C54" s="9">
        <v>1</v>
      </c>
    </row>
    <row r="55" spans="1:3" x14ac:dyDescent="0.25">
      <c r="A55" s="9" t="s">
        <v>8</v>
      </c>
      <c r="B55" s="9" t="str">
        <f t="shared" si="2"/>
        <v>Printing &amp; Related Support Activities</v>
      </c>
      <c r="C55" s="9">
        <v>-2</v>
      </c>
    </row>
    <row r="56" spans="1:3" x14ac:dyDescent="0.25">
      <c r="A56" s="9" t="s">
        <v>7</v>
      </c>
      <c r="B56" s="9" t="str">
        <f t="shared" si="2"/>
        <v>Paper Products</v>
      </c>
      <c r="C56" s="9">
        <v>-1</v>
      </c>
    </row>
    <row r="58" spans="1:3" x14ac:dyDescent="0.25">
      <c r="A58" s="188" t="s">
        <v>92</v>
      </c>
      <c r="B58" s="188"/>
      <c r="C58" s="188"/>
    </row>
    <row r="59" spans="1:3" x14ac:dyDescent="0.25">
      <c r="A59" s="9" t="s">
        <v>8</v>
      </c>
      <c r="B59" s="9" t="str">
        <f t="shared" ref="B59:B73" si="3">TRIM(A59)</f>
        <v>Printing &amp; Related Support Activities</v>
      </c>
      <c r="C59" s="9">
        <v>13</v>
      </c>
    </row>
    <row r="60" spans="1:3" x14ac:dyDescent="0.25">
      <c r="A60" s="9" t="s">
        <v>26</v>
      </c>
      <c r="B60" s="9" t="str">
        <f t="shared" si="3"/>
        <v>Furniture &amp; Related Products</v>
      </c>
      <c r="C60" s="9">
        <v>12</v>
      </c>
    </row>
    <row r="61" spans="1:3" x14ac:dyDescent="0.25">
      <c r="A61" s="9" t="s">
        <v>31</v>
      </c>
      <c r="B61" s="9" t="str">
        <f t="shared" si="3"/>
        <v>Electrical Equipment, Appliances &amp; Components</v>
      </c>
      <c r="C61" s="9">
        <v>11</v>
      </c>
    </row>
    <row r="62" spans="1:3" x14ac:dyDescent="0.25">
      <c r="A62" s="9" t="s">
        <v>37</v>
      </c>
      <c r="B62" s="9" t="str">
        <f t="shared" si="3"/>
        <v>Fabricated Metal Products</v>
      </c>
      <c r="C62" s="9">
        <v>10</v>
      </c>
    </row>
    <row r="63" spans="1:3" x14ac:dyDescent="0.25">
      <c r="A63" s="9" t="s">
        <v>39</v>
      </c>
      <c r="B63" s="9" t="str">
        <f t="shared" si="3"/>
        <v>Textile Mills</v>
      </c>
      <c r="C63" s="9">
        <v>9</v>
      </c>
    </row>
    <row r="64" spans="1:3" x14ac:dyDescent="0.25">
      <c r="A64" s="9" t="s">
        <v>30</v>
      </c>
      <c r="B64" s="9" t="str">
        <f t="shared" si="3"/>
        <v>Food, Beverage &amp; Tobacco Products</v>
      </c>
      <c r="C64" s="9">
        <v>8</v>
      </c>
    </row>
    <row r="65" spans="1:3" x14ac:dyDescent="0.25">
      <c r="A65" s="9" t="s">
        <v>27</v>
      </c>
      <c r="B65" s="9" t="str">
        <f t="shared" si="3"/>
        <v>Plastics &amp; Rubber Products</v>
      </c>
      <c r="C65" s="9">
        <v>7</v>
      </c>
    </row>
    <row r="66" spans="1:3" x14ac:dyDescent="0.25">
      <c r="A66" s="9" t="s">
        <v>40</v>
      </c>
      <c r="B66" s="9" t="str">
        <f t="shared" si="3"/>
        <v>Nonmetallic Mineral Products</v>
      </c>
      <c r="C66" s="9">
        <v>6</v>
      </c>
    </row>
    <row r="67" spans="1:3" x14ac:dyDescent="0.25">
      <c r="A67" s="9" t="s">
        <v>28</v>
      </c>
      <c r="B67" s="9" t="str">
        <f t="shared" si="3"/>
        <v>Machinery</v>
      </c>
      <c r="C67" s="9">
        <v>5</v>
      </c>
    </row>
    <row r="68" spans="1:3" x14ac:dyDescent="0.25">
      <c r="A68" s="9" t="s">
        <v>29</v>
      </c>
      <c r="B68" s="9" t="str">
        <f t="shared" si="3"/>
        <v>Primary Metals</v>
      </c>
      <c r="C68" s="9">
        <v>4</v>
      </c>
    </row>
    <row r="69" spans="1:3" x14ac:dyDescent="0.25">
      <c r="A69" s="9" t="s">
        <v>35</v>
      </c>
      <c r="B69" s="9" t="str">
        <f t="shared" si="3"/>
        <v>Transportation Equipment</v>
      </c>
      <c r="C69" s="9">
        <v>3</v>
      </c>
    </row>
    <row r="70" spans="1:3" x14ac:dyDescent="0.25">
      <c r="A70" s="9" t="s">
        <v>33</v>
      </c>
      <c r="B70" s="9" t="str">
        <f t="shared" si="3"/>
        <v>Miscellaneous Manufacturing</v>
      </c>
      <c r="C70" s="9">
        <v>2</v>
      </c>
    </row>
    <row r="71" spans="1:3" x14ac:dyDescent="0.25">
      <c r="A71" s="9" t="s">
        <v>5</v>
      </c>
      <c r="B71" s="9" t="str">
        <f t="shared" si="3"/>
        <v>Computer &amp; Electronic Products</v>
      </c>
      <c r="C71" s="9">
        <v>1</v>
      </c>
    </row>
    <row r="72" spans="1:3" x14ac:dyDescent="0.25">
      <c r="A72" s="9" t="s">
        <v>18</v>
      </c>
      <c r="B72" s="9" t="str">
        <f t="shared" si="3"/>
        <v>Wood Products</v>
      </c>
      <c r="C72" s="9">
        <v>-2</v>
      </c>
    </row>
    <row r="73" spans="1:3" x14ac:dyDescent="0.25">
      <c r="A73" s="9" t="s">
        <v>7</v>
      </c>
      <c r="B73" s="9" t="str">
        <f t="shared" si="3"/>
        <v>Paper Products</v>
      </c>
      <c r="C73" s="9">
        <v>-1</v>
      </c>
    </row>
    <row r="75" spans="1:3" x14ac:dyDescent="0.25">
      <c r="A75" s="188" t="s">
        <v>94</v>
      </c>
      <c r="B75" s="188"/>
      <c r="C75" s="188"/>
    </row>
    <row r="76" spans="1:3" x14ac:dyDescent="0.25">
      <c r="A76" s="9" t="s">
        <v>17</v>
      </c>
      <c r="B76" s="9" t="str">
        <f t="shared" ref="B76:B93" si="4">TRIM(A76)</f>
        <v>Apparel, Leather &amp; Allied Products</v>
      </c>
      <c r="C76" s="9">
        <v>-17</v>
      </c>
    </row>
    <row r="77" spans="1:3" x14ac:dyDescent="0.25">
      <c r="A77" s="9" t="s">
        <v>39</v>
      </c>
      <c r="B77" s="9" t="str">
        <f t="shared" si="4"/>
        <v>Textile Mills</v>
      </c>
      <c r="C77" s="9">
        <v>-16</v>
      </c>
    </row>
    <row r="78" spans="1:3" x14ac:dyDescent="0.25">
      <c r="A78" s="9" t="s">
        <v>32</v>
      </c>
      <c r="B78" s="9" t="str">
        <f t="shared" si="4"/>
        <v>Paper Products</v>
      </c>
      <c r="C78" s="9">
        <v>-15</v>
      </c>
    </row>
    <row r="79" spans="1:3" x14ac:dyDescent="0.25">
      <c r="A79" s="9" t="s">
        <v>28</v>
      </c>
      <c r="B79" s="9" t="str">
        <f t="shared" si="4"/>
        <v>Machinery</v>
      </c>
      <c r="C79" s="9">
        <v>-14</v>
      </c>
    </row>
    <row r="80" spans="1:3" x14ac:dyDescent="0.25">
      <c r="A80" s="9" t="s">
        <v>34</v>
      </c>
      <c r="B80" s="9" t="str">
        <f t="shared" si="4"/>
        <v>Computer &amp; Electronic Products</v>
      </c>
      <c r="C80" s="9">
        <v>-13</v>
      </c>
    </row>
    <row r="81" spans="1:3" x14ac:dyDescent="0.25">
      <c r="A81" s="9" t="s">
        <v>37</v>
      </c>
      <c r="B81" s="9" t="str">
        <f t="shared" si="4"/>
        <v>Fabricated Metal Products</v>
      </c>
      <c r="C81" s="9">
        <v>-12</v>
      </c>
    </row>
    <row r="82" spans="1:3" x14ac:dyDescent="0.25">
      <c r="A82" s="9" t="s">
        <v>26</v>
      </c>
      <c r="B82" s="9" t="str">
        <f t="shared" si="4"/>
        <v>Furniture &amp; Related Products</v>
      </c>
      <c r="C82" s="9">
        <v>-11</v>
      </c>
    </row>
    <row r="83" spans="1:3" x14ac:dyDescent="0.25">
      <c r="A83" s="9" t="s">
        <v>27</v>
      </c>
      <c r="B83" s="9" t="str">
        <f t="shared" si="4"/>
        <v>Plastics &amp; Rubber Products</v>
      </c>
      <c r="C83" s="9">
        <v>-10</v>
      </c>
    </row>
    <row r="84" spans="1:3" x14ac:dyDescent="0.25">
      <c r="A84" s="9" t="s">
        <v>31</v>
      </c>
      <c r="B84" s="9" t="str">
        <f t="shared" si="4"/>
        <v>Electrical Equipment, Appliances &amp; Components</v>
      </c>
      <c r="C84" s="9">
        <v>-9</v>
      </c>
    </row>
    <row r="85" spans="1:3" x14ac:dyDescent="0.25">
      <c r="A85" s="9" t="s">
        <v>33</v>
      </c>
      <c r="B85" s="9" t="str">
        <f t="shared" si="4"/>
        <v>Miscellaneous Manufacturing</v>
      </c>
      <c r="C85" s="9">
        <v>-8</v>
      </c>
    </row>
    <row r="86" spans="1:3" x14ac:dyDescent="0.25">
      <c r="A86" s="9" t="s">
        <v>36</v>
      </c>
      <c r="B86" s="9" t="str">
        <f t="shared" si="4"/>
        <v>Chemical Products</v>
      </c>
      <c r="C86" s="9">
        <v>-7</v>
      </c>
    </row>
    <row r="87" spans="1:3" x14ac:dyDescent="0.25">
      <c r="A87" s="9" t="s">
        <v>41</v>
      </c>
      <c r="B87" s="9" t="str">
        <f t="shared" si="4"/>
        <v>Printing &amp; Related Support Activities</v>
      </c>
      <c r="C87" s="9">
        <v>-6</v>
      </c>
    </row>
    <row r="88" spans="1:3" x14ac:dyDescent="0.25">
      <c r="A88" s="9" t="s">
        <v>40</v>
      </c>
      <c r="B88" s="9" t="str">
        <f t="shared" si="4"/>
        <v>Nonmetallic Mineral Products</v>
      </c>
      <c r="C88" s="9">
        <v>-5</v>
      </c>
    </row>
    <row r="89" spans="1:3" x14ac:dyDescent="0.25">
      <c r="A89" s="9" t="s">
        <v>29</v>
      </c>
      <c r="B89" s="9" t="str">
        <f t="shared" si="4"/>
        <v>Primary Metals</v>
      </c>
      <c r="C89" s="9">
        <v>-4</v>
      </c>
    </row>
    <row r="90" spans="1:3" x14ac:dyDescent="0.25">
      <c r="A90" s="9" t="s">
        <v>35</v>
      </c>
      <c r="B90" s="9" t="str">
        <f t="shared" si="4"/>
        <v>Transportation Equipment</v>
      </c>
      <c r="C90" s="9">
        <v>-3</v>
      </c>
    </row>
    <row r="91" spans="1:3" x14ac:dyDescent="0.25">
      <c r="A91" s="9" t="s">
        <v>30</v>
      </c>
      <c r="B91" s="9" t="str">
        <f t="shared" si="4"/>
        <v>Food, Beverage &amp; Tobacco Products</v>
      </c>
      <c r="C91" s="9">
        <v>-2</v>
      </c>
    </row>
    <row r="92" spans="1:3" x14ac:dyDescent="0.25">
      <c r="A92" s="9" t="s">
        <v>18</v>
      </c>
      <c r="B92" s="9" t="str">
        <f t="shared" si="4"/>
        <v>Wood Products</v>
      </c>
      <c r="C92" s="9">
        <v>-1</v>
      </c>
    </row>
    <row r="93" spans="1:3" x14ac:dyDescent="0.25">
      <c r="A93" s="9" t="s">
        <v>9</v>
      </c>
      <c r="B93" s="9" t="str">
        <f t="shared" si="4"/>
        <v>Petroleum &amp; Coal Products</v>
      </c>
      <c r="C93" s="9">
        <v>1</v>
      </c>
    </row>
    <row r="95" spans="1:3" x14ac:dyDescent="0.25">
      <c r="A95" s="188" t="s">
        <v>95</v>
      </c>
      <c r="B95" s="188"/>
      <c r="C95" s="188"/>
    </row>
    <row r="96" spans="1:3" x14ac:dyDescent="0.25">
      <c r="A96" s="9" t="s">
        <v>8</v>
      </c>
      <c r="B96" s="9" t="str">
        <f t="shared" ref="B96:B109" si="5">TRIM(A96)</f>
        <v>Printing &amp; Related Support Activities</v>
      </c>
      <c r="C96" s="9">
        <v>5</v>
      </c>
    </row>
    <row r="97" spans="1:3" x14ac:dyDescent="0.25">
      <c r="A97" s="9" t="s">
        <v>26</v>
      </c>
      <c r="B97" s="9" t="str">
        <f t="shared" si="5"/>
        <v>Furniture &amp; Related Products</v>
      </c>
      <c r="C97" s="9">
        <v>4</v>
      </c>
    </row>
    <row r="98" spans="1:3" x14ac:dyDescent="0.25">
      <c r="A98" s="9" t="s">
        <v>39</v>
      </c>
      <c r="B98" s="9" t="str">
        <f t="shared" si="5"/>
        <v>Textile Mills</v>
      </c>
      <c r="C98" s="9">
        <v>3</v>
      </c>
    </row>
    <row r="99" spans="1:3" x14ac:dyDescent="0.25">
      <c r="A99" s="9" t="s">
        <v>28</v>
      </c>
      <c r="B99" s="9" t="str">
        <f t="shared" si="5"/>
        <v>Machinery</v>
      </c>
      <c r="C99" s="9">
        <v>2</v>
      </c>
    </row>
    <row r="100" spans="1:3" x14ac:dyDescent="0.25">
      <c r="A100" s="9" t="s">
        <v>12</v>
      </c>
      <c r="B100" s="9" t="str">
        <f t="shared" si="5"/>
        <v>Fabricated Metal Products</v>
      </c>
      <c r="C100" s="9">
        <v>1</v>
      </c>
    </row>
    <row r="101" spans="1:3" x14ac:dyDescent="0.25">
      <c r="A101" s="9" t="s">
        <v>7</v>
      </c>
      <c r="B101" s="9" t="str">
        <f t="shared" si="5"/>
        <v>Paper Products</v>
      </c>
      <c r="C101" s="9">
        <v>-9</v>
      </c>
    </row>
    <row r="102" spans="1:3" x14ac:dyDescent="0.25">
      <c r="A102" s="9" t="s">
        <v>45</v>
      </c>
      <c r="B102" s="9" t="str">
        <f t="shared" si="5"/>
        <v>Wood Products</v>
      </c>
      <c r="C102" s="9">
        <v>-8</v>
      </c>
    </row>
    <row r="103" spans="1:3" x14ac:dyDescent="0.25">
      <c r="A103" s="9" t="s">
        <v>27</v>
      </c>
      <c r="B103" s="9" t="str">
        <f t="shared" si="5"/>
        <v>Plastics &amp; Rubber Products</v>
      </c>
      <c r="C103" s="9">
        <v>-7</v>
      </c>
    </row>
    <row r="104" spans="1:3" x14ac:dyDescent="0.25">
      <c r="A104" s="9" t="s">
        <v>29</v>
      </c>
      <c r="B104" s="9" t="str">
        <f t="shared" si="5"/>
        <v>Primary Metals</v>
      </c>
      <c r="C104" s="9">
        <v>-6</v>
      </c>
    </row>
    <row r="105" spans="1:3" x14ac:dyDescent="0.25">
      <c r="A105" s="9" t="s">
        <v>40</v>
      </c>
      <c r="B105" s="9" t="str">
        <f t="shared" si="5"/>
        <v>Nonmetallic Mineral Products</v>
      </c>
      <c r="C105" s="9">
        <v>-5</v>
      </c>
    </row>
    <row r="106" spans="1:3" x14ac:dyDescent="0.25">
      <c r="A106" s="9" t="s">
        <v>34</v>
      </c>
      <c r="B106" s="9" t="str">
        <f t="shared" si="5"/>
        <v>Computer &amp; Electronic Products</v>
      </c>
      <c r="C106" s="9">
        <v>-4</v>
      </c>
    </row>
    <row r="107" spans="1:3" x14ac:dyDescent="0.25">
      <c r="A107" s="9" t="s">
        <v>33</v>
      </c>
      <c r="B107" s="9" t="str">
        <f t="shared" si="5"/>
        <v>Miscellaneous Manufacturing</v>
      </c>
      <c r="C107" s="9">
        <v>-3</v>
      </c>
    </row>
    <row r="108" spans="1:3" x14ac:dyDescent="0.25">
      <c r="A108" s="9" t="s">
        <v>30</v>
      </c>
      <c r="B108" s="9" t="str">
        <f t="shared" si="5"/>
        <v>Food, Beverage &amp; Tobacco Products</v>
      </c>
      <c r="C108" s="9">
        <v>-2</v>
      </c>
    </row>
    <row r="109" spans="1:3" x14ac:dyDescent="0.25">
      <c r="A109" s="9" t="s">
        <v>14</v>
      </c>
      <c r="B109" s="9" t="str">
        <f t="shared" si="5"/>
        <v>Transportation Equipment</v>
      </c>
      <c r="C109" s="9">
        <v>-1</v>
      </c>
    </row>
  </sheetData>
  <mergeCells count="6">
    <mergeCell ref="A95:C95"/>
    <mergeCell ref="A1:C1"/>
    <mergeCell ref="A21:C21"/>
    <mergeCell ref="A40:C40"/>
    <mergeCell ref="A58:C58"/>
    <mergeCell ref="A75:C75"/>
  </mergeCells>
  <pageMargins left="0.7" right="0.7" top="0.75" bottom="0.75" header="0.3" footer="0.3"/>
  <pageSetup paperSize="9"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3"/>
  <sheetViews>
    <sheetView topLeftCell="A82" workbookViewId="0">
      <selection activeCell="A88" sqref="A88:C88"/>
    </sheetView>
  </sheetViews>
  <sheetFormatPr defaultRowHeight="15" x14ac:dyDescent="0.25"/>
  <cols>
    <col min="1" max="1" width="45" bestFit="1" customWidth="1"/>
    <col min="2" max="2" width="44.5703125" bestFit="1" customWidth="1"/>
  </cols>
  <sheetData>
    <row r="1" spans="1:7" x14ac:dyDescent="0.25">
      <c r="A1" s="188" t="s">
        <v>481</v>
      </c>
      <c r="B1" s="188"/>
      <c r="C1" s="188"/>
    </row>
    <row r="2" spans="1:7" x14ac:dyDescent="0.25">
      <c r="A2" s="9" t="s">
        <v>6</v>
      </c>
      <c r="B2" s="9" t="str">
        <f>TRIM(A2)</f>
        <v>Furniture &amp; Related Products</v>
      </c>
      <c r="C2" s="9">
        <v>16</v>
      </c>
      <c r="G2" t="s">
        <v>1156</v>
      </c>
    </row>
    <row r="3" spans="1:7" x14ac:dyDescent="0.25">
      <c r="A3" s="9" t="s">
        <v>40</v>
      </c>
      <c r="B3" s="9" t="str">
        <f t="shared" ref="B3:B18" si="0">TRIM(A3)</f>
        <v>Nonmetallic Mineral Products</v>
      </c>
      <c r="C3" s="9">
        <v>15</v>
      </c>
      <c r="G3" t="s">
        <v>1157</v>
      </c>
    </row>
    <row r="4" spans="1:7" x14ac:dyDescent="0.25">
      <c r="A4" s="9" t="s">
        <v>27</v>
      </c>
      <c r="B4" s="9" t="str">
        <f t="shared" si="0"/>
        <v>Plastics &amp; Rubber Products</v>
      </c>
      <c r="C4" s="9">
        <v>14</v>
      </c>
      <c r="G4" t="s">
        <v>1158</v>
      </c>
    </row>
    <row r="5" spans="1:7" x14ac:dyDescent="0.25">
      <c r="A5" s="9" t="s">
        <v>39</v>
      </c>
      <c r="B5" s="9" t="str">
        <f t="shared" si="0"/>
        <v>Textile Mills</v>
      </c>
      <c r="C5" s="9">
        <v>13</v>
      </c>
      <c r="G5" t="s">
        <v>1159</v>
      </c>
    </row>
    <row r="6" spans="1:7" x14ac:dyDescent="0.25">
      <c r="A6" s="9" t="s">
        <v>29</v>
      </c>
      <c r="B6" s="9" t="str">
        <f t="shared" si="0"/>
        <v>Primary Metals</v>
      </c>
      <c r="C6" s="9">
        <v>12</v>
      </c>
      <c r="G6" t="s">
        <v>1160</v>
      </c>
    </row>
    <row r="7" spans="1:7" x14ac:dyDescent="0.25">
      <c r="A7" s="9" t="s">
        <v>34</v>
      </c>
      <c r="B7" s="9" t="str">
        <f t="shared" si="0"/>
        <v>Computer &amp; Electronic Products</v>
      </c>
      <c r="C7" s="9">
        <v>11</v>
      </c>
      <c r="G7" t="s">
        <v>1161</v>
      </c>
    </row>
    <row r="8" spans="1:7" x14ac:dyDescent="0.25">
      <c r="A8" s="9" t="s">
        <v>31</v>
      </c>
      <c r="B8" s="9" t="str">
        <f t="shared" si="0"/>
        <v>Electrical Equipment, Appliances &amp; Components</v>
      </c>
      <c r="C8" s="9">
        <v>10</v>
      </c>
      <c r="G8" t="s">
        <v>1162</v>
      </c>
    </row>
    <row r="9" spans="1:7" x14ac:dyDescent="0.25">
      <c r="A9" s="9" t="s">
        <v>37</v>
      </c>
      <c r="B9" s="9" t="str">
        <f t="shared" si="0"/>
        <v>Fabricated Metal Products</v>
      </c>
      <c r="C9" s="9">
        <v>9</v>
      </c>
      <c r="G9" t="s">
        <v>1163</v>
      </c>
    </row>
    <row r="10" spans="1:7" x14ac:dyDescent="0.25">
      <c r="A10" s="9" t="s">
        <v>30</v>
      </c>
      <c r="B10" s="9" t="str">
        <f t="shared" si="0"/>
        <v>Food, Beverage &amp; Tobacco Products</v>
      </c>
      <c r="C10" s="9">
        <v>8</v>
      </c>
      <c r="G10" t="s">
        <v>1164</v>
      </c>
    </row>
    <row r="11" spans="1:7" x14ac:dyDescent="0.25">
      <c r="A11" s="9" t="s">
        <v>28</v>
      </c>
      <c r="B11" s="9" t="str">
        <f t="shared" si="0"/>
        <v>Machinery</v>
      </c>
      <c r="C11" s="9">
        <v>7</v>
      </c>
      <c r="G11" t="s">
        <v>1165</v>
      </c>
    </row>
    <row r="12" spans="1:7" x14ac:dyDescent="0.25">
      <c r="A12" s="9" t="s">
        <v>36</v>
      </c>
      <c r="B12" s="9" t="str">
        <f t="shared" si="0"/>
        <v>Chemical Products</v>
      </c>
      <c r="C12" s="9">
        <v>6</v>
      </c>
    </row>
    <row r="13" spans="1:7" x14ac:dyDescent="0.25">
      <c r="A13" s="9" t="s">
        <v>33</v>
      </c>
      <c r="B13" s="9" t="str">
        <f t="shared" si="0"/>
        <v>Miscellaneous Manufacturing</v>
      </c>
      <c r="C13" s="9">
        <v>5</v>
      </c>
    </row>
    <row r="14" spans="1:7" x14ac:dyDescent="0.25">
      <c r="A14" s="9" t="s">
        <v>35</v>
      </c>
      <c r="B14" s="9" t="str">
        <f t="shared" si="0"/>
        <v>Transportation Equipment</v>
      </c>
      <c r="C14" s="9">
        <v>4</v>
      </c>
    </row>
    <row r="15" spans="1:7" x14ac:dyDescent="0.25">
      <c r="A15" s="9" t="s">
        <v>45</v>
      </c>
      <c r="B15" s="9" t="str">
        <f t="shared" si="0"/>
        <v>Wood Products</v>
      </c>
      <c r="C15" s="9">
        <v>3</v>
      </c>
    </row>
    <row r="16" spans="1:7" x14ac:dyDescent="0.25">
      <c r="A16" s="9" t="s">
        <v>32</v>
      </c>
      <c r="B16" s="9" t="str">
        <f t="shared" si="0"/>
        <v>Paper Products</v>
      </c>
      <c r="C16" s="9">
        <v>2</v>
      </c>
    </row>
    <row r="17" spans="1:3" x14ac:dyDescent="0.25">
      <c r="A17" s="9" t="s">
        <v>9</v>
      </c>
      <c r="B17" s="9" t="str">
        <f t="shared" si="0"/>
        <v>Petroleum &amp; Coal Products</v>
      </c>
      <c r="C17" s="9">
        <v>1</v>
      </c>
    </row>
    <row r="18" spans="1:3" x14ac:dyDescent="0.25">
      <c r="A18" s="9" t="s">
        <v>8</v>
      </c>
      <c r="B18" s="9" t="str">
        <f t="shared" si="0"/>
        <v>Printing &amp; Related Support Activities</v>
      </c>
      <c r="C18" s="9">
        <v>-1</v>
      </c>
    </row>
    <row r="20" spans="1:3" x14ac:dyDescent="0.25">
      <c r="A20" s="188" t="s">
        <v>99</v>
      </c>
      <c r="B20" s="188"/>
      <c r="C20" s="188"/>
    </row>
    <row r="21" spans="1:3" x14ac:dyDescent="0.25">
      <c r="A21" s="9" t="s">
        <v>4</v>
      </c>
      <c r="B21" s="9" t="str">
        <f>TRIM(A21)</f>
        <v>Nonmetallic Mineral Products</v>
      </c>
      <c r="C21" s="9">
        <v>16</v>
      </c>
    </row>
    <row r="22" spans="1:3" x14ac:dyDescent="0.25">
      <c r="A22" s="9" t="s">
        <v>26</v>
      </c>
      <c r="B22" s="9" t="str">
        <f t="shared" ref="B22:B37" si="1">TRIM(A22)</f>
        <v>Furniture &amp; Related Products</v>
      </c>
      <c r="C22" s="9">
        <v>15</v>
      </c>
    </row>
    <row r="23" spans="1:3" x14ac:dyDescent="0.25">
      <c r="A23" s="9" t="s">
        <v>31</v>
      </c>
      <c r="B23" s="9" t="str">
        <f t="shared" si="1"/>
        <v>Electrical Equipment, Appliances &amp; Components</v>
      </c>
      <c r="C23" s="9">
        <v>14</v>
      </c>
    </row>
    <row r="24" spans="1:3" x14ac:dyDescent="0.25">
      <c r="A24" s="9" t="s">
        <v>32</v>
      </c>
      <c r="B24" s="9" t="str">
        <f t="shared" si="1"/>
        <v>Paper Products</v>
      </c>
      <c r="C24" s="9">
        <v>13</v>
      </c>
    </row>
    <row r="25" spans="1:3" x14ac:dyDescent="0.25">
      <c r="A25" s="9" t="s">
        <v>29</v>
      </c>
      <c r="B25" s="9" t="str">
        <f t="shared" si="1"/>
        <v>Primary Metals</v>
      </c>
      <c r="C25" s="9">
        <v>12</v>
      </c>
    </row>
    <row r="26" spans="1:3" x14ac:dyDescent="0.25">
      <c r="A26" s="9" t="s">
        <v>34</v>
      </c>
      <c r="B26" s="9" t="str">
        <f t="shared" si="1"/>
        <v>Computer &amp; Electronic Products</v>
      </c>
      <c r="C26" s="9">
        <v>11</v>
      </c>
    </row>
    <row r="27" spans="1:3" x14ac:dyDescent="0.25">
      <c r="A27" s="9" t="s">
        <v>27</v>
      </c>
      <c r="B27" s="9" t="str">
        <f t="shared" si="1"/>
        <v>Plastics &amp; Rubber Products</v>
      </c>
      <c r="C27" s="9">
        <v>10</v>
      </c>
    </row>
    <row r="28" spans="1:3" x14ac:dyDescent="0.25">
      <c r="A28" s="9" t="s">
        <v>28</v>
      </c>
      <c r="B28" s="9" t="str">
        <f t="shared" si="1"/>
        <v>Machinery</v>
      </c>
      <c r="C28" s="9">
        <v>9</v>
      </c>
    </row>
    <row r="29" spans="1:3" x14ac:dyDescent="0.25">
      <c r="A29" s="9" t="s">
        <v>36</v>
      </c>
      <c r="B29" s="9" t="str">
        <f t="shared" si="1"/>
        <v>Chemical Products</v>
      </c>
      <c r="C29" s="9">
        <v>8</v>
      </c>
    </row>
    <row r="30" spans="1:3" x14ac:dyDescent="0.25">
      <c r="A30" s="9" t="s">
        <v>39</v>
      </c>
      <c r="B30" s="9" t="str">
        <f t="shared" si="1"/>
        <v>Textile Mills</v>
      </c>
      <c r="C30" s="9">
        <v>7</v>
      </c>
    </row>
    <row r="31" spans="1:3" x14ac:dyDescent="0.25">
      <c r="A31" s="9" t="s">
        <v>37</v>
      </c>
      <c r="B31" s="9" t="str">
        <f t="shared" si="1"/>
        <v>Fabricated Metal Products</v>
      </c>
      <c r="C31" s="9">
        <v>6</v>
      </c>
    </row>
    <row r="32" spans="1:3" x14ac:dyDescent="0.25">
      <c r="A32" s="9" t="s">
        <v>30</v>
      </c>
      <c r="B32" s="9" t="str">
        <f t="shared" si="1"/>
        <v>Food, Beverage &amp; Tobacco Products</v>
      </c>
      <c r="C32" s="9">
        <v>5</v>
      </c>
    </row>
    <row r="33" spans="1:3" x14ac:dyDescent="0.25">
      <c r="A33" s="9" t="s">
        <v>45</v>
      </c>
      <c r="B33" s="9" t="str">
        <f t="shared" si="1"/>
        <v>Wood Products</v>
      </c>
      <c r="C33" s="9">
        <v>4</v>
      </c>
    </row>
    <row r="34" spans="1:3" x14ac:dyDescent="0.25">
      <c r="A34" s="9" t="s">
        <v>38</v>
      </c>
      <c r="B34" s="9" t="str">
        <f t="shared" si="1"/>
        <v>Petroleum &amp; Coal Products</v>
      </c>
      <c r="C34" s="9">
        <v>3</v>
      </c>
    </row>
    <row r="35" spans="1:3" x14ac:dyDescent="0.25">
      <c r="A35" s="9" t="s">
        <v>35</v>
      </c>
      <c r="B35" s="9" t="str">
        <f t="shared" si="1"/>
        <v>Transportation Equipment</v>
      </c>
      <c r="C35" s="9">
        <v>2</v>
      </c>
    </row>
    <row r="36" spans="1:3" x14ac:dyDescent="0.25">
      <c r="A36" s="9" t="s">
        <v>2</v>
      </c>
      <c r="B36" s="9" t="str">
        <f t="shared" si="1"/>
        <v>Miscellaneous Manufacturing</v>
      </c>
      <c r="C36" s="9">
        <v>1</v>
      </c>
    </row>
    <row r="37" spans="1:3" x14ac:dyDescent="0.25">
      <c r="A37" s="9" t="s">
        <v>8</v>
      </c>
      <c r="B37" s="9" t="str">
        <f t="shared" si="1"/>
        <v>Printing &amp; Related Support Activities</v>
      </c>
      <c r="C37" s="9">
        <v>-1</v>
      </c>
    </row>
    <row r="39" spans="1:3" x14ac:dyDescent="0.25">
      <c r="A39" s="188" t="s">
        <v>91</v>
      </c>
      <c r="B39" s="188"/>
      <c r="C39" s="188"/>
    </row>
    <row r="40" spans="1:3" x14ac:dyDescent="0.25">
      <c r="A40" s="9" t="s">
        <v>4</v>
      </c>
      <c r="B40" s="9" t="str">
        <f t="shared" ref="B40:B54" si="2">TRIM(A40)</f>
        <v>Nonmetallic Mineral Products</v>
      </c>
      <c r="C40" s="9">
        <v>13</v>
      </c>
    </row>
    <row r="41" spans="1:3" x14ac:dyDescent="0.25">
      <c r="A41" s="9" t="s">
        <v>26</v>
      </c>
      <c r="B41" s="9" t="str">
        <f t="shared" si="2"/>
        <v>Furniture &amp; Related Products</v>
      </c>
      <c r="C41" s="9">
        <v>12</v>
      </c>
    </row>
    <row r="42" spans="1:3" x14ac:dyDescent="0.25">
      <c r="A42" s="9" t="s">
        <v>27</v>
      </c>
      <c r="B42" s="9" t="str">
        <f t="shared" si="2"/>
        <v>Plastics &amp; Rubber Products</v>
      </c>
      <c r="C42" s="9">
        <v>11</v>
      </c>
    </row>
    <row r="43" spans="1:3" x14ac:dyDescent="0.25">
      <c r="A43" s="9" t="s">
        <v>29</v>
      </c>
      <c r="B43" s="9" t="str">
        <f t="shared" si="2"/>
        <v>Primary Metals</v>
      </c>
      <c r="C43" s="9">
        <v>10</v>
      </c>
    </row>
    <row r="44" spans="1:3" x14ac:dyDescent="0.25">
      <c r="A44" s="9" t="s">
        <v>28</v>
      </c>
      <c r="B44" s="9" t="str">
        <f t="shared" si="2"/>
        <v>Machinery</v>
      </c>
      <c r="C44" s="9">
        <v>9</v>
      </c>
    </row>
    <row r="45" spans="1:3" x14ac:dyDescent="0.25">
      <c r="A45" s="9" t="s">
        <v>45</v>
      </c>
      <c r="B45" s="9" t="str">
        <f t="shared" si="2"/>
        <v>Wood Products</v>
      </c>
      <c r="C45" s="9">
        <v>8</v>
      </c>
    </row>
    <row r="46" spans="1:3" x14ac:dyDescent="0.25">
      <c r="A46" s="9" t="s">
        <v>37</v>
      </c>
      <c r="B46" s="9" t="str">
        <f t="shared" si="2"/>
        <v>Fabricated Metal Products</v>
      </c>
      <c r="C46" s="9">
        <v>7</v>
      </c>
    </row>
    <row r="47" spans="1:3" x14ac:dyDescent="0.25">
      <c r="A47" s="9" t="s">
        <v>34</v>
      </c>
      <c r="B47" s="9" t="str">
        <f t="shared" si="2"/>
        <v>Computer &amp; Electronic Products</v>
      </c>
      <c r="C47" s="9">
        <v>6</v>
      </c>
    </row>
    <row r="48" spans="1:3" x14ac:dyDescent="0.25">
      <c r="A48" s="9" t="s">
        <v>36</v>
      </c>
      <c r="B48" s="9" t="str">
        <f t="shared" si="2"/>
        <v>Chemical Products</v>
      </c>
      <c r="C48" s="9">
        <v>5</v>
      </c>
    </row>
    <row r="49" spans="1:3" x14ac:dyDescent="0.25">
      <c r="A49" s="9" t="s">
        <v>30</v>
      </c>
      <c r="B49" s="9" t="str">
        <f t="shared" si="2"/>
        <v>Food, Beverage &amp; Tobacco Products</v>
      </c>
      <c r="C49" s="9">
        <v>4</v>
      </c>
    </row>
    <row r="50" spans="1:3" x14ac:dyDescent="0.25">
      <c r="A50" s="9" t="s">
        <v>33</v>
      </c>
      <c r="B50" s="9" t="str">
        <f t="shared" si="2"/>
        <v>Miscellaneous Manufacturing</v>
      </c>
      <c r="C50" s="9">
        <v>3</v>
      </c>
    </row>
    <row r="51" spans="1:3" x14ac:dyDescent="0.25">
      <c r="A51" s="9" t="s">
        <v>35</v>
      </c>
      <c r="B51" s="9" t="str">
        <f t="shared" si="2"/>
        <v>Transportation Equipment</v>
      </c>
      <c r="C51" s="9">
        <v>2</v>
      </c>
    </row>
    <row r="52" spans="1:3" x14ac:dyDescent="0.25">
      <c r="A52" s="9" t="s">
        <v>1166</v>
      </c>
      <c r="B52" s="9" t="str">
        <f t="shared" si="2"/>
        <v>Electrical Equipment, Appliances &amp; Components</v>
      </c>
      <c r="C52" s="9">
        <v>1</v>
      </c>
    </row>
    <row r="53" spans="1:3" x14ac:dyDescent="0.25">
      <c r="A53" s="9" t="s">
        <v>8</v>
      </c>
      <c r="B53" s="9" t="str">
        <f t="shared" si="2"/>
        <v>Printing &amp; Related Support Activities</v>
      </c>
      <c r="C53" s="9">
        <v>-2</v>
      </c>
    </row>
    <row r="54" spans="1:3" x14ac:dyDescent="0.25">
      <c r="A54" s="9" t="s">
        <v>7</v>
      </c>
      <c r="B54" s="9" t="str">
        <f t="shared" si="2"/>
        <v>Paper Products</v>
      </c>
      <c r="C54" s="9">
        <v>-1</v>
      </c>
    </row>
    <row r="56" spans="1:3" x14ac:dyDescent="0.25">
      <c r="A56" s="188" t="s">
        <v>92</v>
      </c>
      <c r="B56" s="188"/>
      <c r="C56" s="188"/>
    </row>
    <row r="57" spans="1:3" x14ac:dyDescent="0.25">
      <c r="A57" s="9" t="s">
        <v>13</v>
      </c>
      <c r="B57" s="9" t="str">
        <f t="shared" ref="B57:B68" si="3">TRIM(A57)</f>
        <v>Electrical Equipment, Appliances &amp; Components</v>
      </c>
      <c r="C57" s="9">
        <v>9</v>
      </c>
    </row>
    <row r="58" spans="1:3" x14ac:dyDescent="0.25">
      <c r="A58" s="9" t="s">
        <v>39</v>
      </c>
      <c r="B58" s="9" t="str">
        <f t="shared" si="3"/>
        <v>Textile Mills</v>
      </c>
      <c r="C58" s="9">
        <v>8</v>
      </c>
    </row>
    <row r="59" spans="1:3" x14ac:dyDescent="0.25">
      <c r="A59" s="9" t="s">
        <v>29</v>
      </c>
      <c r="B59" s="9" t="str">
        <f t="shared" si="3"/>
        <v>Primary Metals</v>
      </c>
      <c r="C59" s="9">
        <v>7</v>
      </c>
    </row>
    <row r="60" spans="1:3" x14ac:dyDescent="0.25">
      <c r="A60" s="9" t="s">
        <v>26</v>
      </c>
      <c r="B60" s="9" t="str">
        <f t="shared" si="3"/>
        <v>Furniture &amp; Related Products</v>
      </c>
      <c r="C60" s="9">
        <v>6</v>
      </c>
    </row>
    <row r="61" spans="1:3" x14ac:dyDescent="0.25">
      <c r="A61" s="9" t="s">
        <v>27</v>
      </c>
      <c r="B61" s="9" t="str">
        <f t="shared" si="3"/>
        <v>Plastics &amp; Rubber Products</v>
      </c>
      <c r="C61" s="9">
        <v>5</v>
      </c>
    </row>
    <row r="62" spans="1:3" x14ac:dyDescent="0.25">
      <c r="A62" s="9" t="s">
        <v>37</v>
      </c>
      <c r="B62" s="9" t="str">
        <f t="shared" si="3"/>
        <v>Fabricated Metal Products</v>
      </c>
      <c r="C62" s="9">
        <v>4</v>
      </c>
    </row>
    <row r="63" spans="1:3" x14ac:dyDescent="0.25">
      <c r="A63" s="9" t="s">
        <v>33</v>
      </c>
      <c r="B63" s="9" t="str">
        <f t="shared" si="3"/>
        <v>Miscellaneous Manufacturing</v>
      </c>
      <c r="C63" s="9">
        <v>3</v>
      </c>
    </row>
    <row r="64" spans="1:3" x14ac:dyDescent="0.25">
      <c r="A64" s="9" t="s">
        <v>28</v>
      </c>
      <c r="B64" s="9" t="str">
        <f t="shared" si="3"/>
        <v>Machinery</v>
      </c>
      <c r="C64" s="9">
        <v>2</v>
      </c>
    </row>
    <row r="65" spans="1:3" x14ac:dyDescent="0.25">
      <c r="A65" s="9" t="s">
        <v>3</v>
      </c>
      <c r="B65" s="9" t="str">
        <f t="shared" si="3"/>
        <v>Food, Beverage &amp; Tobacco Products</v>
      </c>
      <c r="C65" s="9">
        <v>1</v>
      </c>
    </row>
    <row r="66" spans="1:3" x14ac:dyDescent="0.25">
      <c r="A66" s="9" t="s">
        <v>8</v>
      </c>
      <c r="B66" s="9" t="str">
        <f t="shared" si="3"/>
        <v>Printing &amp; Related Support Activities</v>
      </c>
      <c r="C66" s="9">
        <v>-3</v>
      </c>
    </row>
    <row r="67" spans="1:3" x14ac:dyDescent="0.25">
      <c r="A67" s="9" t="s">
        <v>40</v>
      </c>
      <c r="B67" s="9" t="str">
        <f t="shared" si="3"/>
        <v>Nonmetallic Mineral Products</v>
      </c>
      <c r="C67" s="9">
        <v>-2</v>
      </c>
    </row>
    <row r="68" spans="1:3" x14ac:dyDescent="0.25">
      <c r="A68" s="9" t="s">
        <v>10</v>
      </c>
      <c r="B68" s="9" t="str">
        <f t="shared" si="3"/>
        <v>Chemical Products</v>
      </c>
      <c r="C68" s="9">
        <v>-1</v>
      </c>
    </row>
    <row r="70" spans="1:3" x14ac:dyDescent="0.25">
      <c r="A70" s="188" t="s">
        <v>94</v>
      </c>
      <c r="B70" s="188"/>
      <c r="C70" s="188"/>
    </row>
    <row r="71" spans="1:3" x14ac:dyDescent="0.25">
      <c r="A71" s="9" t="s">
        <v>17</v>
      </c>
      <c r="B71" s="9" t="str">
        <f t="shared" ref="B71:B86" si="4">TRIM(A71)</f>
        <v>Apparel, Leather &amp; Allied Products</v>
      </c>
      <c r="C71" s="9">
        <v>-16</v>
      </c>
    </row>
    <row r="72" spans="1:3" x14ac:dyDescent="0.25">
      <c r="A72" s="9" t="s">
        <v>41</v>
      </c>
      <c r="B72" s="9" t="str">
        <f t="shared" si="4"/>
        <v>Printing &amp; Related Support Activities</v>
      </c>
      <c r="C72" s="9">
        <v>-15</v>
      </c>
    </row>
    <row r="73" spans="1:3" x14ac:dyDescent="0.25">
      <c r="A73" s="9" t="s">
        <v>40</v>
      </c>
      <c r="B73" s="9" t="str">
        <f t="shared" si="4"/>
        <v>Nonmetallic Mineral Products</v>
      </c>
      <c r="C73" s="9">
        <v>-14</v>
      </c>
    </row>
    <row r="74" spans="1:3" x14ac:dyDescent="0.25">
      <c r="A74" s="9" t="s">
        <v>34</v>
      </c>
      <c r="B74" s="9" t="str">
        <f t="shared" si="4"/>
        <v>Computer &amp; Electronic Products</v>
      </c>
      <c r="C74" s="9">
        <v>-13</v>
      </c>
    </row>
    <row r="75" spans="1:3" x14ac:dyDescent="0.25">
      <c r="A75" s="9" t="s">
        <v>39</v>
      </c>
      <c r="B75" s="9" t="str">
        <f t="shared" si="4"/>
        <v>Textile Mills</v>
      </c>
      <c r="C75" s="9">
        <v>-12</v>
      </c>
    </row>
    <row r="76" spans="1:3" x14ac:dyDescent="0.25">
      <c r="A76" s="9" t="s">
        <v>30</v>
      </c>
      <c r="B76" s="9" t="str">
        <f t="shared" si="4"/>
        <v>Food, Beverage &amp; Tobacco Products</v>
      </c>
      <c r="C76" s="9">
        <v>-11</v>
      </c>
    </row>
    <row r="77" spans="1:3" x14ac:dyDescent="0.25">
      <c r="A77" s="9" t="s">
        <v>28</v>
      </c>
      <c r="B77" s="9" t="str">
        <f t="shared" si="4"/>
        <v>Machinery</v>
      </c>
      <c r="C77" s="9">
        <v>-10</v>
      </c>
    </row>
    <row r="78" spans="1:3" x14ac:dyDescent="0.25">
      <c r="A78" s="9" t="s">
        <v>37</v>
      </c>
      <c r="B78" s="9" t="str">
        <f t="shared" si="4"/>
        <v>Fabricated Metal Products</v>
      </c>
      <c r="C78" s="9">
        <v>-9</v>
      </c>
    </row>
    <row r="79" spans="1:3" x14ac:dyDescent="0.25">
      <c r="A79" s="9" t="s">
        <v>26</v>
      </c>
      <c r="B79" s="9" t="str">
        <f t="shared" si="4"/>
        <v>Furniture &amp; Related Products</v>
      </c>
      <c r="C79" s="9">
        <v>-8</v>
      </c>
    </row>
    <row r="80" spans="1:3" x14ac:dyDescent="0.25">
      <c r="A80" s="9" t="s">
        <v>32</v>
      </c>
      <c r="B80" s="9" t="str">
        <f t="shared" si="4"/>
        <v>Paper Products</v>
      </c>
      <c r="C80" s="9">
        <v>-7</v>
      </c>
    </row>
    <row r="81" spans="1:3" x14ac:dyDescent="0.25">
      <c r="A81" s="9" t="s">
        <v>27</v>
      </c>
      <c r="B81" s="9" t="str">
        <f t="shared" si="4"/>
        <v>Plastics &amp; Rubber Products</v>
      </c>
      <c r="C81" s="9">
        <v>-6</v>
      </c>
    </row>
    <row r="82" spans="1:3" x14ac:dyDescent="0.25">
      <c r="A82" s="9" t="s">
        <v>33</v>
      </c>
      <c r="B82" s="9" t="str">
        <f t="shared" si="4"/>
        <v>Miscellaneous Manufacturing</v>
      </c>
      <c r="C82" s="9">
        <v>-5</v>
      </c>
    </row>
    <row r="83" spans="1:3" x14ac:dyDescent="0.25">
      <c r="A83" s="9" t="s">
        <v>31</v>
      </c>
      <c r="B83" s="9" t="str">
        <f t="shared" si="4"/>
        <v>Electrical Equipment, Appliances &amp; Components</v>
      </c>
      <c r="C83" s="9">
        <v>-4</v>
      </c>
    </row>
    <row r="84" spans="1:3" x14ac:dyDescent="0.25">
      <c r="A84" s="9" t="s">
        <v>35</v>
      </c>
      <c r="B84" s="9" t="str">
        <f t="shared" si="4"/>
        <v>Transportation Equipment</v>
      </c>
      <c r="C84" s="9">
        <v>-3</v>
      </c>
    </row>
    <row r="85" spans="1:3" x14ac:dyDescent="0.25">
      <c r="A85" s="9" t="s">
        <v>36</v>
      </c>
      <c r="B85" s="9" t="str">
        <f t="shared" si="4"/>
        <v>Chemical Products</v>
      </c>
      <c r="C85" s="9">
        <v>-2</v>
      </c>
    </row>
    <row r="86" spans="1:3" x14ac:dyDescent="0.25">
      <c r="A86" s="9" t="s">
        <v>16</v>
      </c>
      <c r="B86" s="9" t="str">
        <f t="shared" si="4"/>
        <v>Primary Metals</v>
      </c>
      <c r="C86" s="9">
        <v>-1</v>
      </c>
    </row>
    <row r="88" spans="1:3" x14ac:dyDescent="0.25">
      <c r="A88" s="188" t="s">
        <v>95</v>
      </c>
      <c r="B88" s="188"/>
      <c r="C88" s="188"/>
    </row>
    <row r="89" spans="1:3" x14ac:dyDescent="0.25">
      <c r="A89" s="9" t="s">
        <v>6</v>
      </c>
      <c r="B89" s="9" t="str">
        <f t="shared" ref="B89:B103" si="5">TRIM(A89)</f>
        <v>Furniture &amp; Related Products</v>
      </c>
      <c r="C89" s="9">
        <v>8</v>
      </c>
    </row>
    <row r="90" spans="1:3" x14ac:dyDescent="0.25">
      <c r="A90" s="9" t="s">
        <v>39</v>
      </c>
      <c r="B90" s="9" t="str">
        <f t="shared" si="5"/>
        <v>Textile Mills</v>
      </c>
      <c r="C90" s="9">
        <v>7</v>
      </c>
    </row>
    <row r="91" spans="1:3" x14ac:dyDescent="0.25">
      <c r="A91" s="9" t="s">
        <v>30</v>
      </c>
      <c r="B91" s="9" t="str">
        <f t="shared" si="5"/>
        <v>Food, Beverage &amp; Tobacco Products</v>
      </c>
      <c r="C91" s="9">
        <v>6</v>
      </c>
    </row>
    <row r="92" spans="1:3" x14ac:dyDescent="0.25">
      <c r="A92" s="9" t="s">
        <v>29</v>
      </c>
      <c r="B92" s="9" t="str">
        <f t="shared" si="5"/>
        <v>Primary Metals</v>
      </c>
      <c r="C92" s="9">
        <v>5</v>
      </c>
    </row>
    <row r="93" spans="1:3" x14ac:dyDescent="0.25">
      <c r="A93" s="9" t="s">
        <v>36</v>
      </c>
      <c r="B93" s="9" t="str">
        <f t="shared" si="5"/>
        <v>Chemical Products</v>
      </c>
      <c r="C93" s="9">
        <v>4</v>
      </c>
    </row>
    <row r="94" spans="1:3" x14ac:dyDescent="0.25">
      <c r="A94" s="9" t="s">
        <v>34</v>
      </c>
      <c r="B94" s="9" t="str">
        <f t="shared" si="5"/>
        <v>Computer &amp; Electronic Products</v>
      </c>
      <c r="C94" s="9">
        <v>3</v>
      </c>
    </row>
    <row r="95" spans="1:3" x14ac:dyDescent="0.25">
      <c r="A95" s="9" t="s">
        <v>37</v>
      </c>
      <c r="B95" s="9" t="str">
        <f t="shared" si="5"/>
        <v>Fabricated Metal Products</v>
      </c>
      <c r="C95" s="9">
        <v>2</v>
      </c>
    </row>
    <row r="96" spans="1:3" x14ac:dyDescent="0.25">
      <c r="A96" s="9" t="s">
        <v>14</v>
      </c>
      <c r="B96" s="9" t="str">
        <f t="shared" si="5"/>
        <v>Transportation Equipment</v>
      </c>
      <c r="C96" s="9">
        <v>1</v>
      </c>
    </row>
    <row r="97" spans="1:3" x14ac:dyDescent="0.25">
      <c r="A97" s="9" t="s">
        <v>17</v>
      </c>
      <c r="B97" s="9" t="str">
        <f t="shared" si="5"/>
        <v>Apparel, Leather &amp; Allied Products</v>
      </c>
      <c r="C97" s="9">
        <v>-7</v>
      </c>
    </row>
    <row r="98" spans="1:3" x14ac:dyDescent="0.25">
      <c r="A98" s="9" t="s">
        <v>41</v>
      </c>
      <c r="B98" s="9" t="str">
        <f t="shared" si="5"/>
        <v>Printing &amp; Related Support Activities</v>
      </c>
      <c r="C98" s="9">
        <v>-6</v>
      </c>
    </row>
    <row r="99" spans="1:3" x14ac:dyDescent="0.25">
      <c r="A99" s="9" t="s">
        <v>40</v>
      </c>
      <c r="B99" s="9" t="str">
        <f t="shared" si="5"/>
        <v>Nonmetallic Mineral Products</v>
      </c>
      <c r="C99" s="9">
        <v>-5</v>
      </c>
    </row>
    <row r="100" spans="1:3" x14ac:dyDescent="0.25">
      <c r="A100" s="9" t="s">
        <v>32</v>
      </c>
      <c r="B100" s="9" t="str">
        <f t="shared" si="5"/>
        <v>Paper Products</v>
      </c>
      <c r="C100" s="9">
        <v>-4</v>
      </c>
    </row>
    <row r="101" spans="1:3" x14ac:dyDescent="0.25">
      <c r="A101" s="9" t="s">
        <v>33</v>
      </c>
      <c r="B101" s="9" t="str">
        <f t="shared" si="5"/>
        <v>Miscellaneous Manufacturing</v>
      </c>
      <c r="C101" s="9">
        <v>-3</v>
      </c>
    </row>
    <row r="102" spans="1:3" x14ac:dyDescent="0.25">
      <c r="A102" s="9" t="s">
        <v>28</v>
      </c>
      <c r="B102" s="9" t="str">
        <f t="shared" si="5"/>
        <v>Machinery</v>
      </c>
      <c r="C102" s="9">
        <v>-2</v>
      </c>
    </row>
    <row r="103" spans="1:3" x14ac:dyDescent="0.25">
      <c r="A103" s="9" t="s">
        <v>13</v>
      </c>
      <c r="B103" s="9" t="str">
        <f t="shared" si="5"/>
        <v>Electrical Equipment, Appliances &amp; Components</v>
      </c>
      <c r="C103" s="9">
        <v>-1</v>
      </c>
    </row>
  </sheetData>
  <mergeCells count="6">
    <mergeCell ref="A88:C88"/>
    <mergeCell ref="A1:C1"/>
    <mergeCell ref="A20:C20"/>
    <mergeCell ref="A39:C39"/>
    <mergeCell ref="A56:C56"/>
    <mergeCell ref="A70:C70"/>
  </mergeCells>
  <pageMargins left="0.7" right="0.7" top="0.75" bottom="0.75" header="0.3" footer="0.3"/>
  <pageSetup paperSize="9"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106"/>
  <sheetViews>
    <sheetView workbookViewId="0">
      <selection activeCell="F13" sqref="F13"/>
    </sheetView>
  </sheetViews>
  <sheetFormatPr defaultRowHeight="15" x14ac:dyDescent="0.25"/>
  <cols>
    <col min="1" max="1" width="45" bestFit="1" customWidth="1"/>
    <col min="2" max="2" width="44.5703125" bestFit="1" customWidth="1"/>
  </cols>
  <sheetData>
    <row r="1" spans="1:6" x14ac:dyDescent="0.25">
      <c r="A1" s="188" t="s">
        <v>481</v>
      </c>
      <c r="B1" s="188"/>
      <c r="C1" s="188"/>
    </row>
    <row r="2" spans="1:6" x14ac:dyDescent="0.25">
      <c r="A2" s="9" t="s">
        <v>6</v>
      </c>
      <c r="B2" s="17" t="str">
        <f>TRIM(A2)</f>
        <v>Furniture &amp; Related Products</v>
      </c>
      <c r="C2" s="50">
        <v>17</v>
      </c>
      <c r="F2" t="s">
        <v>1184</v>
      </c>
    </row>
    <row r="3" spans="1:6" x14ac:dyDescent="0.25">
      <c r="A3" s="9" t="s">
        <v>28</v>
      </c>
      <c r="B3" s="17" t="str">
        <f t="shared" ref="B3:B18" si="0">TRIM(A3)</f>
        <v>Machinery</v>
      </c>
      <c r="C3" s="50">
        <v>16</v>
      </c>
      <c r="F3" t="s">
        <v>1185</v>
      </c>
    </row>
    <row r="4" spans="1:6" x14ac:dyDescent="0.25">
      <c r="A4" s="9" t="s">
        <v>31</v>
      </c>
      <c r="B4" s="17" t="str">
        <f t="shared" si="0"/>
        <v>Electrical Equipment, Appliances &amp; Components</v>
      </c>
      <c r="C4" s="50">
        <v>15</v>
      </c>
      <c r="F4" t="s">
        <v>1186</v>
      </c>
    </row>
    <row r="5" spans="1:6" x14ac:dyDescent="0.25">
      <c r="A5" s="9" t="s">
        <v>34</v>
      </c>
      <c r="B5" s="17" t="str">
        <f t="shared" si="0"/>
        <v>Computer &amp; Electronic Products</v>
      </c>
      <c r="C5" s="50">
        <v>14</v>
      </c>
      <c r="F5" t="s">
        <v>1187</v>
      </c>
    </row>
    <row r="6" spans="1:6" x14ac:dyDescent="0.25">
      <c r="A6" s="9" t="s">
        <v>27</v>
      </c>
      <c r="B6" s="17" t="str">
        <f t="shared" si="0"/>
        <v>Plastics &amp; Rubber Products</v>
      </c>
      <c r="C6" s="50">
        <v>13</v>
      </c>
      <c r="F6" t="s">
        <v>1188</v>
      </c>
    </row>
    <row r="7" spans="1:6" x14ac:dyDescent="0.25">
      <c r="A7" s="9" t="s">
        <v>36</v>
      </c>
      <c r="B7" s="17" t="str">
        <f t="shared" si="0"/>
        <v>Chemical Products</v>
      </c>
      <c r="C7" s="50">
        <v>12</v>
      </c>
      <c r="F7" t="s">
        <v>1189</v>
      </c>
    </row>
    <row r="8" spans="1:6" x14ac:dyDescent="0.25">
      <c r="A8" s="9" t="s">
        <v>37</v>
      </c>
      <c r="B8" s="17" t="str">
        <f t="shared" si="0"/>
        <v>Fabricated Metal Products</v>
      </c>
      <c r="C8" s="50">
        <v>11</v>
      </c>
      <c r="F8" t="s">
        <v>1190</v>
      </c>
    </row>
    <row r="9" spans="1:6" x14ac:dyDescent="0.25">
      <c r="A9" s="9" t="s">
        <v>35</v>
      </c>
      <c r="B9" s="17" t="str">
        <f t="shared" si="0"/>
        <v>Transportation Equipment</v>
      </c>
      <c r="C9" s="50">
        <v>10</v>
      </c>
      <c r="F9" t="s">
        <v>1191</v>
      </c>
    </row>
    <row r="10" spans="1:6" x14ac:dyDescent="0.25">
      <c r="A10" s="9" t="s">
        <v>33</v>
      </c>
      <c r="B10" s="17" t="str">
        <f t="shared" si="0"/>
        <v>Miscellaneous Manufacturing</v>
      </c>
      <c r="C10" s="50">
        <v>9</v>
      </c>
      <c r="F10" t="s">
        <v>1192</v>
      </c>
    </row>
    <row r="11" spans="1:6" x14ac:dyDescent="0.25">
      <c r="A11" s="9" t="s">
        <v>40</v>
      </c>
      <c r="B11" s="17" t="str">
        <f t="shared" si="0"/>
        <v>Nonmetallic Mineral Products</v>
      </c>
      <c r="C11" s="50">
        <v>8</v>
      </c>
      <c r="F11" t="s">
        <v>1193</v>
      </c>
    </row>
    <row r="12" spans="1:6" x14ac:dyDescent="0.25">
      <c r="A12" s="9" t="s">
        <v>39</v>
      </c>
      <c r="B12" s="17" t="str">
        <f t="shared" si="0"/>
        <v>Textile Mills</v>
      </c>
      <c r="C12" s="50">
        <v>7</v>
      </c>
      <c r="F12" t="s">
        <v>1194</v>
      </c>
    </row>
    <row r="13" spans="1:6" x14ac:dyDescent="0.25">
      <c r="A13" s="9" t="s">
        <v>29</v>
      </c>
      <c r="B13" s="17" t="str">
        <f t="shared" si="0"/>
        <v>Primary Metals</v>
      </c>
      <c r="C13" s="50">
        <v>6</v>
      </c>
    </row>
    <row r="14" spans="1:6" x14ac:dyDescent="0.25">
      <c r="A14" s="9" t="s">
        <v>30</v>
      </c>
      <c r="B14" s="17" t="str">
        <f t="shared" si="0"/>
        <v>Food, Beverage &amp; Tobacco Products</v>
      </c>
      <c r="C14" s="50">
        <v>5</v>
      </c>
    </row>
    <row r="15" spans="1:6" x14ac:dyDescent="0.25">
      <c r="A15" s="9" t="s">
        <v>32</v>
      </c>
      <c r="B15" s="17" t="str">
        <f t="shared" si="0"/>
        <v>Paper Products</v>
      </c>
      <c r="C15" s="50">
        <v>4</v>
      </c>
    </row>
    <row r="16" spans="1:6" x14ac:dyDescent="0.25">
      <c r="A16" s="9" t="s">
        <v>41</v>
      </c>
      <c r="B16" s="17" t="str">
        <f t="shared" si="0"/>
        <v>Printing &amp; Related Support Activities</v>
      </c>
      <c r="C16" s="50">
        <v>3</v>
      </c>
    </row>
    <row r="17" spans="1:3" x14ac:dyDescent="0.25">
      <c r="A17" s="9" t="s">
        <v>45</v>
      </c>
      <c r="B17" s="17" t="str">
        <f t="shared" si="0"/>
        <v>Wood Products</v>
      </c>
      <c r="C17" s="50">
        <v>2</v>
      </c>
    </row>
    <row r="18" spans="1:3" x14ac:dyDescent="0.25">
      <c r="A18" s="9" t="s">
        <v>9</v>
      </c>
      <c r="B18" s="17" t="str">
        <f t="shared" si="0"/>
        <v>Petroleum &amp; Coal Products</v>
      </c>
      <c r="C18" s="50">
        <v>1</v>
      </c>
    </row>
    <row r="20" spans="1:3" x14ac:dyDescent="0.25">
      <c r="A20" s="188" t="s">
        <v>99</v>
      </c>
      <c r="B20" s="188"/>
      <c r="C20" s="188"/>
    </row>
    <row r="21" spans="1:3" x14ac:dyDescent="0.25">
      <c r="A21" s="9" t="s">
        <v>6</v>
      </c>
      <c r="B21" s="9" t="str">
        <f t="shared" ref="B21:B36" si="1">TRIM(A21)</f>
        <v>Furniture &amp; Related Products</v>
      </c>
      <c r="C21" s="9">
        <v>15</v>
      </c>
    </row>
    <row r="22" spans="1:3" x14ac:dyDescent="0.25">
      <c r="A22" s="9" t="s">
        <v>41</v>
      </c>
      <c r="B22" s="9" t="str">
        <f t="shared" si="1"/>
        <v>Printing &amp; Related Support Activities</v>
      </c>
      <c r="C22" s="9">
        <v>14</v>
      </c>
    </row>
    <row r="23" spans="1:3" x14ac:dyDescent="0.25">
      <c r="A23" s="9" t="s">
        <v>35</v>
      </c>
      <c r="B23" s="9" t="str">
        <f t="shared" si="1"/>
        <v>Transportation Equipment</v>
      </c>
      <c r="C23" s="9">
        <v>13</v>
      </c>
    </row>
    <row r="24" spans="1:3" x14ac:dyDescent="0.25">
      <c r="A24" s="9" t="s">
        <v>33</v>
      </c>
      <c r="B24" s="9" t="str">
        <f t="shared" si="1"/>
        <v>Miscellaneous Manufacturing</v>
      </c>
      <c r="C24" s="9">
        <v>12</v>
      </c>
    </row>
    <row r="25" spans="1:3" x14ac:dyDescent="0.25">
      <c r="A25" s="9" t="s">
        <v>40</v>
      </c>
      <c r="B25" s="9" t="str">
        <f t="shared" si="1"/>
        <v>Nonmetallic Mineral Products</v>
      </c>
      <c r="C25" s="9">
        <v>11</v>
      </c>
    </row>
    <row r="26" spans="1:3" x14ac:dyDescent="0.25">
      <c r="A26" s="9" t="s">
        <v>31</v>
      </c>
      <c r="B26" s="9" t="str">
        <f t="shared" si="1"/>
        <v>Electrical Equipment, Appliances &amp; Components</v>
      </c>
      <c r="C26" s="9">
        <v>10</v>
      </c>
    </row>
    <row r="27" spans="1:3" x14ac:dyDescent="0.25">
      <c r="A27" s="9" t="s">
        <v>28</v>
      </c>
      <c r="B27" s="9" t="str">
        <f t="shared" si="1"/>
        <v>Machinery</v>
      </c>
      <c r="C27" s="9">
        <v>9</v>
      </c>
    </row>
    <row r="28" spans="1:3" x14ac:dyDescent="0.25">
      <c r="A28" s="9" t="s">
        <v>36</v>
      </c>
      <c r="B28" s="9" t="str">
        <f t="shared" si="1"/>
        <v>Chemical Products</v>
      </c>
      <c r="C28" s="9">
        <v>8</v>
      </c>
    </row>
    <row r="29" spans="1:3" x14ac:dyDescent="0.25">
      <c r="A29" s="9" t="s">
        <v>34</v>
      </c>
      <c r="B29" s="9" t="str">
        <f t="shared" si="1"/>
        <v>Computer &amp; Electronic Products</v>
      </c>
      <c r="C29" s="9">
        <v>7</v>
      </c>
    </row>
    <row r="30" spans="1:3" x14ac:dyDescent="0.25">
      <c r="A30" s="9" t="s">
        <v>37</v>
      </c>
      <c r="B30" s="9" t="str">
        <f t="shared" si="1"/>
        <v>Fabricated Metal Products</v>
      </c>
      <c r="C30" s="9">
        <v>6</v>
      </c>
    </row>
    <row r="31" spans="1:3" x14ac:dyDescent="0.25">
      <c r="A31" s="9" t="s">
        <v>32</v>
      </c>
      <c r="B31" s="9" t="str">
        <f t="shared" si="1"/>
        <v>Paper Products</v>
      </c>
      <c r="C31" s="9">
        <v>5</v>
      </c>
    </row>
    <row r="32" spans="1:3" x14ac:dyDescent="0.25">
      <c r="A32" s="9" t="s">
        <v>27</v>
      </c>
      <c r="B32" s="9" t="str">
        <f t="shared" si="1"/>
        <v>Plastics &amp; Rubber Products</v>
      </c>
      <c r="C32" s="9">
        <v>4</v>
      </c>
    </row>
    <row r="33" spans="1:3" x14ac:dyDescent="0.25">
      <c r="A33" s="9" t="s">
        <v>38</v>
      </c>
      <c r="B33" s="9" t="str">
        <f t="shared" si="1"/>
        <v>Petroleum &amp; Coal Products</v>
      </c>
      <c r="C33" s="9">
        <v>3</v>
      </c>
    </row>
    <row r="34" spans="1:3" x14ac:dyDescent="0.25">
      <c r="A34" s="9" t="s">
        <v>29</v>
      </c>
      <c r="B34" s="9" t="str">
        <f t="shared" si="1"/>
        <v>Primary Metals</v>
      </c>
      <c r="C34" s="9">
        <v>2</v>
      </c>
    </row>
    <row r="35" spans="1:3" x14ac:dyDescent="0.25">
      <c r="A35" s="9" t="s">
        <v>3</v>
      </c>
      <c r="B35" s="9" t="str">
        <f t="shared" si="1"/>
        <v>Food, Beverage &amp; Tobacco Products</v>
      </c>
      <c r="C35" s="9">
        <v>1</v>
      </c>
    </row>
    <row r="36" spans="1:3" x14ac:dyDescent="0.25">
      <c r="A36" s="9" t="s">
        <v>18</v>
      </c>
      <c r="B36" s="9" t="str">
        <f t="shared" si="1"/>
        <v>Wood Products</v>
      </c>
      <c r="C36" s="9">
        <v>-1</v>
      </c>
    </row>
    <row r="38" spans="1:3" x14ac:dyDescent="0.25">
      <c r="A38" s="188" t="s">
        <v>91</v>
      </c>
      <c r="B38" s="188"/>
      <c r="C38" s="188"/>
    </row>
    <row r="39" spans="1:3" x14ac:dyDescent="0.25">
      <c r="A39" s="9" t="s">
        <v>9</v>
      </c>
      <c r="B39" s="9" t="str">
        <f t="shared" ref="B39:B53" si="2">TRIM(A39)</f>
        <v>Petroleum &amp; Coal Products</v>
      </c>
      <c r="C39" s="9">
        <v>14</v>
      </c>
    </row>
    <row r="40" spans="1:3" x14ac:dyDescent="0.25">
      <c r="A40" s="9" t="s">
        <v>31</v>
      </c>
      <c r="B40" s="9" t="str">
        <f t="shared" si="2"/>
        <v>Electrical Equipment, Appliances &amp; Components</v>
      </c>
      <c r="C40" s="9">
        <v>13</v>
      </c>
    </row>
    <row r="41" spans="1:3" x14ac:dyDescent="0.25">
      <c r="A41" s="9" t="s">
        <v>40</v>
      </c>
      <c r="B41" s="9" t="str">
        <f t="shared" si="2"/>
        <v>Nonmetallic Mineral Products</v>
      </c>
      <c r="C41" s="9">
        <v>12</v>
      </c>
    </row>
    <row r="42" spans="1:3" x14ac:dyDescent="0.25">
      <c r="A42" s="9" t="s">
        <v>28</v>
      </c>
      <c r="B42" s="9" t="str">
        <f t="shared" si="2"/>
        <v>Machinery</v>
      </c>
      <c r="C42" s="9">
        <v>11</v>
      </c>
    </row>
    <row r="43" spans="1:3" x14ac:dyDescent="0.25">
      <c r="A43" s="9" t="s">
        <v>36</v>
      </c>
      <c r="B43" s="9" t="str">
        <f t="shared" si="2"/>
        <v>Chemical Products</v>
      </c>
      <c r="C43" s="9">
        <v>10</v>
      </c>
    </row>
    <row r="44" spans="1:3" x14ac:dyDescent="0.25">
      <c r="A44" s="9" t="s">
        <v>29</v>
      </c>
      <c r="B44" s="9" t="str">
        <f t="shared" si="2"/>
        <v>Primary Metals</v>
      </c>
      <c r="C44" s="9">
        <v>9</v>
      </c>
    </row>
    <row r="45" spans="1:3" x14ac:dyDescent="0.25">
      <c r="A45" s="9" t="s">
        <v>45</v>
      </c>
      <c r="B45" s="9" t="str">
        <f t="shared" si="2"/>
        <v>Wood Products</v>
      </c>
      <c r="C45" s="9">
        <v>8</v>
      </c>
    </row>
    <row r="46" spans="1:3" x14ac:dyDescent="0.25">
      <c r="A46" s="9" t="s">
        <v>34</v>
      </c>
      <c r="B46" s="9" t="str">
        <f t="shared" si="2"/>
        <v>Computer &amp; Electronic Products</v>
      </c>
      <c r="C46" s="9">
        <v>7</v>
      </c>
    </row>
    <row r="47" spans="1:3" x14ac:dyDescent="0.25">
      <c r="A47" s="9" t="s">
        <v>26</v>
      </c>
      <c r="B47" s="9" t="str">
        <f t="shared" si="2"/>
        <v>Furniture &amp; Related Products</v>
      </c>
      <c r="C47" s="9">
        <v>6</v>
      </c>
    </row>
    <row r="48" spans="1:3" x14ac:dyDescent="0.25">
      <c r="A48" s="9" t="s">
        <v>37</v>
      </c>
      <c r="B48" s="9" t="str">
        <f t="shared" si="2"/>
        <v>Fabricated Metal Products</v>
      </c>
      <c r="C48" s="9">
        <v>5</v>
      </c>
    </row>
    <row r="49" spans="1:3" x14ac:dyDescent="0.25">
      <c r="A49" s="9" t="s">
        <v>27</v>
      </c>
      <c r="B49" s="9" t="str">
        <f t="shared" si="2"/>
        <v>Plastics &amp; Rubber Products</v>
      </c>
      <c r="C49" s="9">
        <v>4</v>
      </c>
    </row>
    <row r="50" spans="1:3" x14ac:dyDescent="0.25">
      <c r="A50" s="9" t="s">
        <v>35</v>
      </c>
      <c r="B50" s="9" t="str">
        <f t="shared" si="2"/>
        <v>Transportation Equipment</v>
      </c>
      <c r="C50" s="9">
        <v>3</v>
      </c>
    </row>
    <row r="51" spans="1:3" x14ac:dyDescent="0.25">
      <c r="A51" s="9" t="s">
        <v>33</v>
      </c>
      <c r="B51" s="9" t="str">
        <f t="shared" si="2"/>
        <v>Miscellaneous Manufacturing</v>
      </c>
      <c r="C51" s="9">
        <v>2</v>
      </c>
    </row>
    <row r="52" spans="1:3" x14ac:dyDescent="0.25">
      <c r="A52" s="9" t="s">
        <v>3</v>
      </c>
      <c r="B52" s="9" t="str">
        <f t="shared" si="2"/>
        <v>Food, Beverage &amp; Tobacco Products</v>
      </c>
      <c r="C52" s="9">
        <v>1</v>
      </c>
    </row>
    <row r="53" spans="1:3" x14ac:dyDescent="0.25">
      <c r="A53" s="9" t="s">
        <v>8</v>
      </c>
      <c r="B53" s="9" t="str">
        <f t="shared" si="2"/>
        <v>Printing &amp; Related Support Activities</v>
      </c>
      <c r="C53" s="9">
        <v>-1</v>
      </c>
    </row>
    <row r="55" spans="1:3" x14ac:dyDescent="0.25">
      <c r="A55" s="188" t="s">
        <v>92</v>
      </c>
      <c r="B55" s="188"/>
      <c r="C55" s="188"/>
    </row>
    <row r="56" spans="1:3" x14ac:dyDescent="0.25">
      <c r="A56" s="9" t="s">
        <v>13</v>
      </c>
      <c r="B56" s="9" t="str">
        <f t="shared" ref="B56:B70" si="3">TRIM(A56)</f>
        <v>Electrical Equipment, Appliances &amp; Components</v>
      </c>
      <c r="C56" s="9">
        <v>10</v>
      </c>
    </row>
    <row r="57" spans="1:3" x14ac:dyDescent="0.25">
      <c r="A57" s="9" t="s">
        <v>27</v>
      </c>
      <c r="B57" s="9" t="str">
        <f t="shared" si="3"/>
        <v>Plastics &amp; Rubber Products</v>
      </c>
      <c r="C57" s="9">
        <v>9</v>
      </c>
    </row>
    <row r="58" spans="1:3" x14ac:dyDescent="0.25">
      <c r="A58" s="9" t="s">
        <v>26</v>
      </c>
      <c r="B58" s="9" t="str">
        <f t="shared" si="3"/>
        <v>Furniture &amp; Related Products</v>
      </c>
      <c r="C58" s="9">
        <v>8</v>
      </c>
    </row>
    <row r="59" spans="1:3" x14ac:dyDescent="0.25">
      <c r="A59" s="9" t="s">
        <v>33</v>
      </c>
      <c r="B59" s="9" t="str">
        <f t="shared" si="3"/>
        <v>Miscellaneous Manufacturing</v>
      </c>
      <c r="C59" s="9">
        <v>7</v>
      </c>
    </row>
    <row r="60" spans="1:3" x14ac:dyDescent="0.25">
      <c r="A60" s="9" t="s">
        <v>37</v>
      </c>
      <c r="B60" s="9" t="str">
        <f t="shared" si="3"/>
        <v>Fabricated Metal Products</v>
      </c>
      <c r="C60" s="9">
        <v>6</v>
      </c>
    </row>
    <row r="61" spans="1:3" x14ac:dyDescent="0.25">
      <c r="A61" s="9" t="s">
        <v>28</v>
      </c>
      <c r="B61" s="9" t="str">
        <f t="shared" si="3"/>
        <v>Machinery</v>
      </c>
      <c r="C61" s="9">
        <v>5</v>
      </c>
    </row>
    <row r="62" spans="1:3" x14ac:dyDescent="0.25">
      <c r="A62" s="9" t="s">
        <v>36</v>
      </c>
      <c r="B62" s="9" t="str">
        <f t="shared" si="3"/>
        <v>Chemical Products</v>
      </c>
      <c r="C62" s="9">
        <v>4</v>
      </c>
    </row>
    <row r="63" spans="1:3" x14ac:dyDescent="0.25">
      <c r="A63" s="9" t="s">
        <v>29</v>
      </c>
      <c r="B63" s="9" t="str">
        <f t="shared" si="3"/>
        <v>Primary Metals</v>
      </c>
      <c r="C63" s="9">
        <v>3</v>
      </c>
    </row>
    <row r="64" spans="1:3" x14ac:dyDescent="0.25">
      <c r="A64" s="9" t="s">
        <v>34</v>
      </c>
      <c r="B64" s="9" t="str">
        <f t="shared" si="3"/>
        <v>Computer &amp; Electronic Products</v>
      </c>
      <c r="C64" s="9">
        <v>2</v>
      </c>
    </row>
    <row r="65" spans="1:3" x14ac:dyDescent="0.25">
      <c r="A65" s="9" t="s">
        <v>14</v>
      </c>
      <c r="B65" s="9" t="str">
        <f t="shared" si="3"/>
        <v>Transportation Equipment</v>
      </c>
      <c r="C65" s="9">
        <v>1</v>
      </c>
    </row>
    <row r="66" spans="1:3" x14ac:dyDescent="0.25">
      <c r="A66" s="9" t="s">
        <v>8</v>
      </c>
      <c r="B66" s="9" t="str">
        <f t="shared" si="3"/>
        <v>Printing &amp; Related Support Activities</v>
      </c>
      <c r="C66" s="9">
        <v>-5</v>
      </c>
    </row>
    <row r="67" spans="1:3" x14ac:dyDescent="0.25">
      <c r="A67" s="9" t="s">
        <v>38</v>
      </c>
      <c r="B67" s="9" t="str">
        <f t="shared" si="3"/>
        <v>Petroleum &amp; Coal Products</v>
      </c>
      <c r="C67" s="9">
        <v>-4</v>
      </c>
    </row>
    <row r="68" spans="1:3" x14ac:dyDescent="0.25">
      <c r="A68" s="9" t="s">
        <v>40</v>
      </c>
      <c r="B68" s="9" t="str">
        <f t="shared" si="3"/>
        <v>Nonmetallic Mineral Products</v>
      </c>
      <c r="C68" s="9">
        <v>-3</v>
      </c>
    </row>
    <row r="69" spans="1:3" x14ac:dyDescent="0.25">
      <c r="A69" s="9" t="s">
        <v>39</v>
      </c>
      <c r="B69" s="9" t="str">
        <f t="shared" si="3"/>
        <v>Textile Mills</v>
      </c>
      <c r="C69" s="9">
        <v>-2</v>
      </c>
    </row>
    <row r="70" spans="1:3" x14ac:dyDescent="0.25">
      <c r="A70" s="9" t="s">
        <v>3</v>
      </c>
      <c r="B70" s="9" t="str">
        <f t="shared" si="3"/>
        <v>Food, Beverage &amp; Tobacco Products</v>
      </c>
      <c r="C70" s="9">
        <v>-1</v>
      </c>
    </row>
    <row r="72" spans="1:3" x14ac:dyDescent="0.25">
      <c r="A72" s="188" t="s">
        <v>94</v>
      </c>
      <c r="B72" s="188"/>
      <c r="C72" s="188"/>
    </row>
    <row r="73" spans="1:3" x14ac:dyDescent="0.25">
      <c r="A73" s="9" t="s">
        <v>17</v>
      </c>
      <c r="B73" s="9" t="str">
        <f t="shared" ref="B73:B89" si="4">TRIM(A73)</f>
        <v>Apparel, Leather &amp; Allied Products</v>
      </c>
      <c r="C73" s="9">
        <v>-17</v>
      </c>
    </row>
    <row r="74" spans="1:3" x14ac:dyDescent="0.25">
      <c r="A74" s="9" t="s">
        <v>26</v>
      </c>
      <c r="B74" s="9" t="str">
        <f t="shared" si="4"/>
        <v>Furniture &amp; Related Products</v>
      </c>
      <c r="C74" s="9">
        <v>-16</v>
      </c>
    </row>
    <row r="75" spans="1:3" x14ac:dyDescent="0.25">
      <c r="A75" s="9" t="s">
        <v>34</v>
      </c>
      <c r="B75" s="9" t="str">
        <f t="shared" si="4"/>
        <v>Computer &amp; Electronic Products</v>
      </c>
      <c r="C75" s="9">
        <v>-15</v>
      </c>
    </row>
    <row r="76" spans="1:3" x14ac:dyDescent="0.25">
      <c r="A76" s="9" t="s">
        <v>28</v>
      </c>
      <c r="B76" s="9" t="str">
        <f t="shared" si="4"/>
        <v>Machinery</v>
      </c>
      <c r="C76" s="9">
        <v>-14</v>
      </c>
    </row>
    <row r="77" spans="1:3" x14ac:dyDescent="0.25">
      <c r="A77" s="9" t="s">
        <v>30</v>
      </c>
      <c r="B77" s="9" t="str">
        <f t="shared" si="4"/>
        <v>Food, Beverage &amp; Tobacco Products</v>
      </c>
      <c r="C77" s="9">
        <v>-13</v>
      </c>
    </row>
    <row r="78" spans="1:3" x14ac:dyDescent="0.25">
      <c r="A78" s="9" t="s">
        <v>27</v>
      </c>
      <c r="B78" s="9" t="str">
        <f t="shared" si="4"/>
        <v>Plastics &amp; Rubber Products</v>
      </c>
      <c r="C78" s="9">
        <v>-12</v>
      </c>
    </row>
    <row r="79" spans="1:3" x14ac:dyDescent="0.25">
      <c r="A79" s="9" t="s">
        <v>39</v>
      </c>
      <c r="B79" s="9" t="str">
        <f t="shared" si="4"/>
        <v>Textile Mills</v>
      </c>
      <c r="C79" s="9">
        <v>-11</v>
      </c>
    </row>
    <row r="80" spans="1:3" x14ac:dyDescent="0.25">
      <c r="A80" s="9" t="s">
        <v>40</v>
      </c>
      <c r="B80" s="9" t="str">
        <f t="shared" si="4"/>
        <v>Nonmetallic Mineral Products</v>
      </c>
      <c r="C80" s="9">
        <v>-10</v>
      </c>
    </row>
    <row r="81" spans="1:3" x14ac:dyDescent="0.25">
      <c r="A81" s="9" t="s">
        <v>35</v>
      </c>
      <c r="B81" s="9" t="str">
        <f t="shared" si="4"/>
        <v>Transportation Equipment</v>
      </c>
      <c r="C81" s="9">
        <v>-9</v>
      </c>
    </row>
    <row r="82" spans="1:3" x14ac:dyDescent="0.25">
      <c r="A82" s="9" t="s">
        <v>33</v>
      </c>
      <c r="B82" s="9" t="str">
        <f t="shared" si="4"/>
        <v>Miscellaneous Manufacturing</v>
      </c>
      <c r="C82" s="9">
        <v>-8</v>
      </c>
    </row>
    <row r="83" spans="1:3" x14ac:dyDescent="0.25">
      <c r="A83" s="9" t="s">
        <v>32</v>
      </c>
      <c r="B83" s="9" t="str">
        <f t="shared" si="4"/>
        <v>Paper Products</v>
      </c>
      <c r="C83" s="9">
        <v>-7</v>
      </c>
    </row>
    <row r="84" spans="1:3" x14ac:dyDescent="0.25">
      <c r="A84" s="9" t="s">
        <v>41</v>
      </c>
      <c r="B84" s="9" t="str">
        <f t="shared" si="4"/>
        <v>Printing &amp; Related Support Activities</v>
      </c>
      <c r="C84" s="9">
        <v>-6</v>
      </c>
    </row>
    <row r="85" spans="1:3" x14ac:dyDescent="0.25">
      <c r="A85" s="9" t="s">
        <v>31</v>
      </c>
      <c r="B85" s="9" t="str">
        <f t="shared" si="4"/>
        <v>Electrical Equipment, Appliances &amp; Components</v>
      </c>
      <c r="C85" s="9">
        <v>-5</v>
      </c>
    </row>
    <row r="86" spans="1:3" x14ac:dyDescent="0.25">
      <c r="A86" s="9" t="s">
        <v>36</v>
      </c>
      <c r="B86" s="9" t="str">
        <f t="shared" si="4"/>
        <v>Chemical Products</v>
      </c>
      <c r="C86" s="9">
        <v>-4</v>
      </c>
    </row>
    <row r="87" spans="1:3" x14ac:dyDescent="0.25">
      <c r="A87" s="9" t="s">
        <v>37</v>
      </c>
      <c r="B87" s="9" t="str">
        <f t="shared" si="4"/>
        <v>Fabricated Metal Products</v>
      </c>
      <c r="C87" s="9">
        <v>-3</v>
      </c>
    </row>
    <row r="88" spans="1:3" x14ac:dyDescent="0.25">
      <c r="A88" s="9" t="s">
        <v>29</v>
      </c>
      <c r="B88" s="9" t="str">
        <f t="shared" si="4"/>
        <v>Primary Metals</v>
      </c>
      <c r="C88" s="9">
        <v>-2</v>
      </c>
    </row>
    <row r="89" spans="1:3" x14ac:dyDescent="0.25">
      <c r="A89" s="9" t="s">
        <v>18</v>
      </c>
      <c r="B89" s="9" t="str">
        <f t="shared" si="4"/>
        <v>Wood Products</v>
      </c>
      <c r="C89" s="9">
        <v>-1</v>
      </c>
    </row>
    <row r="91" spans="1:3" x14ac:dyDescent="0.25">
      <c r="A91" s="188" t="s">
        <v>95</v>
      </c>
      <c r="B91" s="188"/>
      <c r="C91" s="188"/>
    </row>
    <row r="92" spans="1:3" x14ac:dyDescent="0.25">
      <c r="A92" s="9" t="s">
        <v>1</v>
      </c>
      <c r="B92" s="9" t="str">
        <f t="shared" ref="B92:B106" si="5">TRIM(A92)</f>
        <v>Textile Mills</v>
      </c>
      <c r="C92" s="9">
        <v>8</v>
      </c>
    </row>
    <row r="93" spans="1:3" x14ac:dyDescent="0.25">
      <c r="A93" s="9" t="s">
        <v>41</v>
      </c>
      <c r="B93" s="9" t="str">
        <f t="shared" si="5"/>
        <v>Printing &amp; Related Support Activities</v>
      </c>
      <c r="C93" s="9">
        <v>7</v>
      </c>
    </row>
    <row r="94" spans="1:3" x14ac:dyDescent="0.25">
      <c r="A94" s="9" t="s">
        <v>26</v>
      </c>
      <c r="B94" s="9" t="str">
        <f t="shared" si="5"/>
        <v>Furniture &amp; Related Products</v>
      </c>
      <c r="C94" s="9">
        <v>6</v>
      </c>
    </row>
    <row r="95" spans="1:3" x14ac:dyDescent="0.25">
      <c r="A95" s="9" t="s">
        <v>37</v>
      </c>
      <c r="B95" s="9" t="str">
        <f t="shared" si="5"/>
        <v>Fabricated Metal Products</v>
      </c>
      <c r="C95" s="9">
        <v>5</v>
      </c>
    </row>
    <row r="96" spans="1:3" x14ac:dyDescent="0.25">
      <c r="A96" s="9" t="s">
        <v>28</v>
      </c>
      <c r="B96" s="9" t="str">
        <f t="shared" si="5"/>
        <v>Machinery</v>
      </c>
      <c r="C96" s="9">
        <v>4</v>
      </c>
    </row>
    <row r="97" spans="1:3" x14ac:dyDescent="0.25">
      <c r="A97" s="9" t="s">
        <v>36</v>
      </c>
      <c r="B97" s="9" t="str">
        <f t="shared" si="5"/>
        <v>Chemical Products</v>
      </c>
      <c r="C97" s="9">
        <v>3</v>
      </c>
    </row>
    <row r="98" spans="1:3" x14ac:dyDescent="0.25">
      <c r="A98" s="9" t="s">
        <v>35</v>
      </c>
      <c r="B98" s="9" t="str">
        <f t="shared" si="5"/>
        <v>Transportation Equipment</v>
      </c>
      <c r="C98" s="9">
        <v>2</v>
      </c>
    </row>
    <row r="99" spans="1:3" x14ac:dyDescent="0.25">
      <c r="A99" s="9" t="s">
        <v>3</v>
      </c>
      <c r="B99" s="9" t="str">
        <f t="shared" si="5"/>
        <v>Food, Beverage &amp; Tobacco Products</v>
      </c>
      <c r="C99" s="9">
        <v>1</v>
      </c>
    </row>
    <row r="100" spans="1:3" x14ac:dyDescent="0.25">
      <c r="A100" s="9" t="s">
        <v>17</v>
      </c>
      <c r="B100" s="9" t="str">
        <f t="shared" si="5"/>
        <v>Apparel, Leather &amp; Allied Products</v>
      </c>
      <c r="C100" s="9">
        <v>-7</v>
      </c>
    </row>
    <row r="101" spans="1:3" x14ac:dyDescent="0.25">
      <c r="A101" s="9" t="s">
        <v>38</v>
      </c>
      <c r="B101" s="9" t="str">
        <f t="shared" si="5"/>
        <v>Petroleum &amp; Coal Products</v>
      </c>
      <c r="C101" s="9">
        <v>-6</v>
      </c>
    </row>
    <row r="102" spans="1:3" x14ac:dyDescent="0.25">
      <c r="A102" s="9" t="s">
        <v>32</v>
      </c>
      <c r="B102" s="9" t="str">
        <f t="shared" si="5"/>
        <v>Paper Products</v>
      </c>
      <c r="C102" s="9">
        <v>-5</v>
      </c>
    </row>
    <row r="103" spans="1:3" x14ac:dyDescent="0.25">
      <c r="A103" s="9" t="s">
        <v>27</v>
      </c>
      <c r="B103" s="9" t="str">
        <f t="shared" si="5"/>
        <v>Plastics &amp; Rubber Products</v>
      </c>
      <c r="C103" s="9">
        <v>-4</v>
      </c>
    </row>
    <row r="104" spans="1:3" x14ac:dyDescent="0.25">
      <c r="A104" s="9" t="s">
        <v>33</v>
      </c>
      <c r="B104" s="9" t="str">
        <f t="shared" si="5"/>
        <v>Miscellaneous Manufacturing</v>
      </c>
      <c r="C104" s="9">
        <v>-3</v>
      </c>
    </row>
    <row r="105" spans="1:3" x14ac:dyDescent="0.25">
      <c r="A105" s="9" t="s">
        <v>29</v>
      </c>
      <c r="B105" s="9" t="str">
        <f t="shared" si="5"/>
        <v>Primary Metals</v>
      </c>
      <c r="C105" s="9">
        <v>-2</v>
      </c>
    </row>
    <row r="106" spans="1:3" x14ac:dyDescent="0.25">
      <c r="A106" s="9" t="s">
        <v>13</v>
      </c>
      <c r="B106" s="9" t="str">
        <f t="shared" si="5"/>
        <v>Electrical Equipment, Appliances &amp; Components</v>
      </c>
      <c r="C106" s="9">
        <v>-1</v>
      </c>
    </row>
  </sheetData>
  <mergeCells count="6">
    <mergeCell ref="A91:C91"/>
    <mergeCell ref="A1:C1"/>
    <mergeCell ref="A20:C20"/>
    <mergeCell ref="A38:C38"/>
    <mergeCell ref="A55:C55"/>
    <mergeCell ref="A72:C72"/>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
  <sheetViews>
    <sheetView workbookViewId="0">
      <selection activeCell="H34" sqref="H34"/>
    </sheetView>
  </sheetViews>
  <sheetFormatPr defaultRowHeight="15" x14ac:dyDescent="0.25"/>
  <cols>
    <col min="8" max="8" width="33" bestFit="1" customWidth="1"/>
    <col min="11" max="11" width="34.140625" bestFit="1" customWidth="1"/>
  </cols>
  <sheetData>
    <row r="1" spans="1:15" x14ac:dyDescent="0.25">
      <c r="A1" t="s">
        <v>1</v>
      </c>
      <c r="B1" t="s">
        <v>41</v>
      </c>
      <c r="C1" t="s">
        <v>26</v>
      </c>
      <c r="D1" t="s">
        <v>37</v>
      </c>
      <c r="E1" t="s">
        <v>28</v>
      </c>
      <c r="F1" t="s">
        <v>36</v>
      </c>
      <c r="G1" t="s">
        <v>35</v>
      </c>
      <c r="H1" t="s">
        <v>3</v>
      </c>
      <c r="I1" t="s">
        <v>17</v>
      </c>
      <c r="J1" t="s">
        <v>38</v>
      </c>
      <c r="K1" t="s">
        <v>32</v>
      </c>
      <c r="L1" t="s">
        <v>27</v>
      </c>
      <c r="M1" t="s">
        <v>33</v>
      </c>
      <c r="N1" t="s">
        <v>29</v>
      </c>
      <c r="O1" t="s">
        <v>13</v>
      </c>
    </row>
  </sheetData>
  <pageMargins left="0.7" right="0.7" top="0.75" bottom="0.75" header="0.3" footer="0.3"/>
  <pageSetup paperSize="9" orientation="portrait" r:id="rId1"/>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J22"/>
  <sheetViews>
    <sheetView workbookViewId="0">
      <selection activeCell="F19" sqref="F19"/>
    </sheetView>
  </sheetViews>
  <sheetFormatPr defaultRowHeight="15" x14ac:dyDescent="0.25"/>
  <cols>
    <col min="1" max="1" width="78.5703125" bestFit="1" customWidth="1"/>
    <col min="2" max="2" width="17.7109375" bestFit="1" customWidth="1"/>
  </cols>
  <sheetData>
    <row r="1" spans="1:10" x14ac:dyDescent="0.25">
      <c r="A1" s="77" t="s">
        <v>1196</v>
      </c>
    </row>
    <row r="2" spans="1:10" x14ac:dyDescent="0.25">
      <c r="A2" s="29" t="s">
        <v>116</v>
      </c>
      <c r="J2" s="7"/>
    </row>
    <row r="3" spans="1:10" x14ac:dyDescent="0.25">
      <c r="A3" s="29" t="s">
        <v>117</v>
      </c>
      <c r="J3" s="7"/>
    </row>
    <row r="4" spans="1:10" x14ac:dyDescent="0.25">
      <c r="A4" t="s">
        <v>118</v>
      </c>
      <c r="J4" s="7"/>
    </row>
    <row r="5" spans="1:10" x14ac:dyDescent="0.25">
      <c r="A5" t="s">
        <v>864</v>
      </c>
      <c r="J5" s="7"/>
    </row>
    <row r="6" spans="1:10" x14ac:dyDescent="0.25">
      <c r="J6" s="7"/>
    </row>
    <row r="7" spans="1:10" x14ac:dyDescent="0.25">
      <c r="J7" s="7"/>
    </row>
    <row r="8" spans="1:10" ht="17.25" x14ac:dyDescent="0.25">
      <c r="A8" s="190" t="s">
        <v>1197</v>
      </c>
      <c r="B8" s="190"/>
      <c r="C8" s="190"/>
      <c r="J8" s="7"/>
    </row>
    <row r="9" spans="1:10" x14ac:dyDescent="0.25">
      <c r="A9" s="9" t="s">
        <v>1199</v>
      </c>
      <c r="B9" s="104" t="s">
        <v>112</v>
      </c>
      <c r="C9" s="104" t="s">
        <v>1198</v>
      </c>
      <c r="J9" s="7"/>
    </row>
    <row r="10" spans="1:10" x14ac:dyDescent="0.25">
      <c r="A10" s="9" t="s">
        <v>1200</v>
      </c>
      <c r="B10" s="9" t="s">
        <v>1201</v>
      </c>
      <c r="C10" s="9"/>
      <c r="J10" s="7"/>
    </row>
    <row r="11" spans="1:10" x14ac:dyDescent="0.25">
      <c r="A11" s="9" t="s">
        <v>1202</v>
      </c>
      <c r="B11" s="175" t="s">
        <v>113</v>
      </c>
      <c r="C11" s="175" t="s">
        <v>1198</v>
      </c>
      <c r="J11" s="7"/>
    </row>
    <row r="12" spans="1:10" x14ac:dyDescent="0.25">
      <c r="A12" s="9" t="s">
        <v>1203</v>
      </c>
      <c r="B12" s="9" t="s">
        <v>1204</v>
      </c>
      <c r="C12" s="9"/>
      <c r="J12" s="7"/>
    </row>
    <row r="13" spans="1:10" x14ac:dyDescent="0.25">
      <c r="A13" s="9" t="s">
        <v>1205</v>
      </c>
      <c r="B13" s="9" t="s">
        <v>1204</v>
      </c>
      <c r="C13" s="9"/>
      <c r="J13" s="7"/>
    </row>
    <row r="14" spans="1:10" x14ac:dyDescent="0.25">
      <c r="A14" s="9" t="s">
        <v>1206</v>
      </c>
      <c r="B14" s="9" t="s">
        <v>1201</v>
      </c>
      <c r="C14" s="9"/>
      <c r="J14" s="7"/>
    </row>
    <row r="15" spans="1:10" x14ac:dyDescent="0.25">
      <c r="J15" s="7"/>
    </row>
    <row r="16" spans="1:10" x14ac:dyDescent="0.25">
      <c r="J16" s="7"/>
    </row>
    <row r="17" spans="10:10" x14ac:dyDescent="0.25">
      <c r="J17" s="7"/>
    </row>
    <row r="18" spans="10:10" x14ac:dyDescent="0.25">
      <c r="J18" s="7"/>
    </row>
    <row r="19" spans="10:10" x14ac:dyDescent="0.25">
      <c r="J19" s="7"/>
    </row>
    <row r="20" spans="10:10" x14ac:dyDescent="0.25">
      <c r="J20" s="7"/>
    </row>
    <row r="21" spans="10:10" x14ac:dyDescent="0.25">
      <c r="J21" s="7"/>
    </row>
    <row r="22" spans="10:10" x14ac:dyDescent="0.25">
      <c r="J22" s="7"/>
    </row>
  </sheetData>
  <mergeCells count="1">
    <mergeCell ref="A8:C8"/>
  </mergeCells>
  <hyperlinks>
    <hyperlink ref="A2" r:id="rId1"/>
    <hyperlink ref="A3" r:id="rId2"/>
  </hyperlinks>
  <pageMargins left="0.7" right="0.7" top="0.75" bottom="0.75" header="0.3" footer="0.3"/>
  <pageSetup paperSize="9" orientation="portrait" r:id="rId3"/>
  <legacyDrawing r:id="rId4"/>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rgb="FFFF0000"/>
  </sheetPr>
  <dimension ref="A1:ES1059"/>
  <sheetViews>
    <sheetView topLeftCell="A130" zoomScaleNormal="100" workbookViewId="0">
      <pane xSplit="1" topLeftCell="BQ1" activePane="topRight" state="frozen"/>
      <selection activeCell="A22" sqref="A22"/>
      <selection pane="topRight" activeCell="BX153" sqref="BX153"/>
    </sheetView>
  </sheetViews>
  <sheetFormatPr defaultRowHeight="15" x14ac:dyDescent="0.25"/>
  <cols>
    <col min="1" max="1" width="43" customWidth="1"/>
    <col min="2" max="2" width="12.140625" style="56" bestFit="1" customWidth="1"/>
    <col min="3" max="3" width="13.42578125" style="56" bestFit="1" customWidth="1"/>
    <col min="4" max="4" width="10.85546875" style="56" bestFit="1" customWidth="1"/>
    <col min="5" max="5" width="9.7109375" style="56" bestFit="1" customWidth="1"/>
    <col min="6" max="6" width="9.140625" style="56" bestFit="1" customWidth="1"/>
    <col min="7" max="7" width="9.5703125" style="56" bestFit="1" customWidth="1"/>
    <col min="8" max="8" width="11.5703125" style="56" bestFit="1" customWidth="1"/>
    <col min="9" max="9" width="15.42578125" style="56" bestFit="1" customWidth="1"/>
    <col min="10" max="10" width="12.5703125" style="56" bestFit="1" customWidth="1"/>
    <col min="11" max="11" width="15" style="56" bestFit="1" customWidth="1"/>
    <col min="12" max="12" width="14.7109375" style="56" bestFit="1" customWidth="1"/>
    <col min="13" max="13" width="12.140625" style="56" bestFit="1" customWidth="1"/>
    <col min="14" max="14" width="13.42578125" style="56" bestFit="1" customWidth="1"/>
    <col min="15" max="15" width="10.85546875" style="56" bestFit="1" customWidth="1"/>
    <col min="16" max="16" width="9.7109375" style="56" bestFit="1" customWidth="1"/>
    <col min="17" max="17" width="9.140625" style="56" bestFit="1" customWidth="1"/>
    <col min="18" max="18" width="9.5703125" style="56" bestFit="1" customWidth="1"/>
    <col min="19" max="19" width="8.85546875" style="56" bestFit="1" customWidth="1"/>
    <col min="20" max="20" width="11.5703125" style="56" bestFit="1" customWidth="1"/>
    <col min="21" max="21" width="15.7109375" style="56" bestFit="1" customWidth="1"/>
    <col min="22" max="22" width="13" style="61" bestFit="1" customWidth="1"/>
    <col min="23" max="23" width="15.28515625" style="56" bestFit="1" customWidth="1"/>
    <col min="24" max="24" width="14.85546875" style="56" bestFit="1" customWidth="1"/>
    <col min="25" max="38" width="14.85546875" style="56" customWidth="1"/>
    <col min="39" max="39" width="11.7109375" style="56" bestFit="1" customWidth="1"/>
    <col min="40" max="40" width="10.140625" style="47" bestFit="1" customWidth="1"/>
    <col min="41" max="41" width="10" style="47" bestFit="1" customWidth="1"/>
    <col min="42" max="42" width="9.5703125" style="47" bestFit="1" customWidth="1"/>
    <col min="43" max="43" width="8.85546875" style="47" bestFit="1" customWidth="1"/>
    <col min="44" max="44" width="11.5703125" style="47" bestFit="1" customWidth="1"/>
    <col min="45" max="45" width="15.42578125" style="47" bestFit="1" customWidth="1"/>
    <col min="46" max="46" width="12.5703125" style="47" bestFit="1" customWidth="1"/>
    <col min="47" max="47" width="15" style="47" bestFit="1" customWidth="1"/>
    <col min="48" max="48" width="14.7109375" style="47" bestFit="1" customWidth="1"/>
    <col min="49" max="49" width="12.140625" style="47" bestFit="1" customWidth="1"/>
    <col min="50" max="50" width="13.42578125" style="47" bestFit="1" customWidth="1"/>
    <col min="51" max="51" width="10.85546875" style="47" bestFit="1" customWidth="1"/>
    <col min="52" max="52" width="9.7109375" style="47" bestFit="1" customWidth="1"/>
    <col min="53" max="53" width="9.140625" style="47" bestFit="1" customWidth="1"/>
    <col min="54" max="54" width="9.5703125" style="47" bestFit="1" customWidth="1"/>
    <col min="55" max="55" width="8.85546875" style="47" bestFit="1" customWidth="1"/>
    <col min="56" max="56" width="11.5703125" style="47" bestFit="1" customWidth="1"/>
    <col min="57" max="57" width="15.42578125" style="47" bestFit="1" customWidth="1"/>
    <col min="58" max="58" width="12.5703125" style="47" bestFit="1" customWidth="1"/>
    <col min="59" max="59" width="15" style="47" bestFit="1" customWidth="1"/>
    <col min="60" max="60" width="14.7109375" style="25" bestFit="1" customWidth="1"/>
    <col min="61" max="61" width="12.140625" style="25" bestFit="1" customWidth="1"/>
    <col min="62" max="62" width="13.42578125" style="25" bestFit="1" customWidth="1"/>
    <col min="63" max="63" width="11" style="25" bestFit="1" customWidth="1"/>
    <col min="64" max="64" width="20.42578125" style="56" customWidth="1"/>
    <col min="65" max="65" width="13.140625" customWidth="1"/>
    <col min="66" max="66" width="15" bestFit="1" customWidth="1"/>
    <col min="67" max="67" width="11.28515625" bestFit="1" customWidth="1"/>
    <col min="68" max="68" width="15.140625" customWidth="1"/>
    <col min="69" max="69" width="15.42578125" bestFit="1" customWidth="1"/>
    <col min="70" max="70" width="15.85546875" customWidth="1"/>
    <col min="71" max="71" width="15.140625" bestFit="1" customWidth="1"/>
    <col min="72" max="72" width="14.5703125" customWidth="1"/>
    <col min="73" max="78" width="14.5703125" style="85" customWidth="1"/>
    <col min="79" max="79" width="25.5703125" customWidth="1"/>
    <col min="81" max="81" width="11.5703125" bestFit="1" customWidth="1"/>
    <col min="83" max="83" width="11.28515625" bestFit="1" customWidth="1"/>
    <col min="111" max="111" width="11.28515625" bestFit="1" customWidth="1"/>
    <col min="115" max="115" width="11.28515625" bestFit="1" customWidth="1"/>
    <col min="121" max="121" width="11.28515625" bestFit="1" customWidth="1"/>
    <col min="122" max="122" width="9.140625" customWidth="1"/>
    <col min="123" max="123" width="11.28515625" bestFit="1" customWidth="1"/>
    <col min="125" max="125" width="11.28515625" bestFit="1" customWidth="1"/>
    <col min="127" max="127" width="11.28515625" bestFit="1" customWidth="1"/>
    <col min="129" max="129" width="11.28515625" bestFit="1" customWidth="1"/>
    <col min="131" max="131" width="11.28515625" bestFit="1" customWidth="1"/>
    <col min="133" max="133" width="11.28515625" bestFit="1" customWidth="1"/>
    <col min="135" max="135" width="11.28515625" bestFit="1" customWidth="1"/>
    <col min="137" max="137" width="11.28515625" bestFit="1" customWidth="1"/>
    <col min="139" max="139" width="11.28515625" bestFit="1" customWidth="1"/>
    <col min="141" max="141" width="11.28515625" bestFit="1" customWidth="1"/>
    <col min="143" max="143" width="10.5703125" bestFit="1" customWidth="1"/>
    <col min="144" max="144" width="8.5703125" customWidth="1"/>
    <col min="147" max="147" width="11.28515625" bestFit="1" customWidth="1"/>
    <col min="149" max="149" width="11.28515625" bestFit="1" customWidth="1"/>
  </cols>
  <sheetData>
    <row r="1" spans="1:149" ht="15.75" thickBot="1" x14ac:dyDescent="0.3">
      <c r="A1" s="196" t="s">
        <v>77</v>
      </c>
      <c r="B1" s="197"/>
      <c r="C1" s="197"/>
      <c r="D1" s="197"/>
      <c r="E1" s="197"/>
      <c r="F1" s="197"/>
      <c r="G1" s="197"/>
      <c r="H1" s="197"/>
      <c r="I1" s="197"/>
      <c r="J1" s="197"/>
      <c r="K1" s="197"/>
      <c r="L1" s="197"/>
      <c r="M1" s="197"/>
      <c r="N1" s="197"/>
      <c r="O1" s="197"/>
      <c r="P1" s="197"/>
      <c r="Q1" s="197"/>
      <c r="R1" s="197"/>
      <c r="S1" s="197"/>
      <c r="T1" s="197"/>
      <c r="U1" s="197"/>
      <c r="V1" s="197"/>
      <c r="W1" s="197"/>
      <c r="X1" s="197"/>
      <c r="Y1" s="197"/>
      <c r="Z1" s="197"/>
      <c r="AA1" s="197"/>
      <c r="AB1" s="197"/>
      <c r="AC1" s="197"/>
      <c r="AD1" s="197"/>
      <c r="AE1" s="197"/>
      <c r="AF1" s="197"/>
      <c r="AG1" s="197"/>
      <c r="AH1" s="197"/>
      <c r="AI1" s="197"/>
      <c r="AJ1" s="197"/>
      <c r="AK1" s="197"/>
      <c r="AL1" s="197"/>
      <c r="AM1" s="197"/>
      <c r="AN1" s="197"/>
      <c r="AO1" s="197"/>
      <c r="AP1" s="197"/>
      <c r="AQ1" s="197"/>
      <c r="AR1" s="197"/>
      <c r="AS1" s="197"/>
      <c r="AT1" s="197"/>
      <c r="AU1" s="197"/>
      <c r="AV1" s="197"/>
      <c r="AW1" s="197"/>
      <c r="AX1" s="197"/>
      <c r="AY1" s="197"/>
      <c r="AZ1" s="197"/>
      <c r="BA1" s="197"/>
      <c r="BB1" s="197"/>
      <c r="BC1" s="197"/>
      <c r="BD1" s="197"/>
      <c r="BE1" s="197"/>
      <c r="BF1" s="197"/>
      <c r="BG1" s="197"/>
      <c r="BH1" s="197"/>
      <c r="BI1" s="197"/>
      <c r="BJ1" s="197"/>
      <c r="BK1" s="197"/>
      <c r="BL1" s="197"/>
      <c r="BM1" s="197"/>
      <c r="BN1" s="198"/>
      <c r="BO1" s="198"/>
      <c r="BP1" s="198"/>
      <c r="BQ1" s="198"/>
      <c r="BR1" s="198"/>
      <c r="BS1" s="198"/>
      <c r="BT1" s="198"/>
      <c r="BU1" s="198"/>
      <c r="BV1" s="198"/>
      <c r="BW1" s="198"/>
      <c r="BX1" s="198"/>
      <c r="BY1" s="198"/>
      <c r="BZ1" s="198"/>
      <c r="CA1" s="198"/>
      <c r="CB1" s="198"/>
      <c r="CC1" s="198"/>
      <c r="CD1" s="198"/>
      <c r="CE1" s="199"/>
    </row>
    <row r="2" spans="1:149" ht="15.75" thickBot="1" x14ac:dyDescent="0.3"/>
    <row r="3" spans="1:149" ht="15.75" thickBot="1" x14ac:dyDescent="0.3">
      <c r="A3" s="193" t="s">
        <v>90</v>
      </c>
      <c r="B3" s="194"/>
      <c r="C3" s="194"/>
      <c r="D3" s="194"/>
      <c r="E3" s="194"/>
      <c r="F3" s="194"/>
      <c r="G3" s="194"/>
      <c r="H3" s="194"/>
      <c r="I3" s="194"/>
      <c r="J3" s="194"/>
      <c r="K3" s="194"/>
      <c r="L3" s="194"/>
      <c r="M3" s="194"/>
      <c r="N3" s="194"/>
      <c r="O3" s="194"/>
      <c r="P3" s="194"/>
      <c r="Q3" s="194"/>
      <c r="R3" s="194"/>
      <c r="S3" s="194"/>
      <c r="T3" s="194"/>
      <c r="U3" s="194"/>
      <c r="V3" s="194"/>
      <c r="W3" s="194"/>
      <c r="X3" s="194"/>
      <c r="Y3" s="194"/>
      <c r="Z3" s="194"/>
      <c r="AA3" s="194"/>
      <c r="AB3" s="194"/>
      <c r="AC3" s="194"/>
      <c r="AD3" s="194"/>
      <c r="AE3" s="194"/>
      <c r="AF3" s="194"/>
      <c r="AG3" s="194"/>
      <c r="AH3" s="194"/>
      <c r="AI3" s="194"/>
      <c r="AJ3" s="194"/>
      <c r="AK3" s="194"/>
      <c r="AL3" s="194"/>
      <c r="AM3" s="194"/>
      <c r="AN3" s="194"/>
      <c r="AO3" s="194"/>
      <c r="AP3" s="194"/>
      <c r="AQ3" s="194"/>
      <c r="AR3" s="194"/>
      <c r="AS3" s="194"/>
      <c r="AT3" s="194"/>
      <c r="AU3" s="194"/>
      <c r="AV3" s="194"/>
      <c r="AW3" s="194"/>
      <c r="AX3" s="194"/>
      <c r="AY3" s="194"/>
      <c r="AZ3" s="194"/>
      <c r="BA3" s="194"/>
      <c r="BB3" s="194"/>
      <c r="BC3" s="194"/>
      <c r="BD3" s="194"/>
      <c r="BE3" s="194"/>
      <c r="BF3" s="194"/>
      <c r="BG3" s="194"/>
      <c r="BH3" s="194"/>
      <c r="BI3" s="194"/>
      <c r="BJ3" s="194"/>
      <c r="BK3" s="194"/>
      <c r="BL3" s="194"/>
      <c r="BM3" s="194"/>
      <c r="BN3" s="194"/>
      <c r="BO3" s="194"/>
      <c r="BP3" s="194"/>
      <c r="BQ3" s="194"/>
      <c r="BR3" s="194"/>
      <c r="BS3" s="194"/>
      <c r="BT3" s="194"/>
      <c r="BU3" s="194"/>
      <c r="BV3" s="194"/>
      <c r="BW3" s="194"/>
      <c r="BX3" s="194"/>
      <c r="BY3" s="194"/>
      <c r="BZ3" s="194"/>
      <c r="CA3" s="194"/>
      <c r="CB3" s="194"/>
      <c r="CC3" s="194"/>
      <c r="CD3" s="194"/>
      <c r="CE3" s="195"/>
    </row>
    <row r="4" spans="1:149" ht="18.75" x14ac:dyDescent="0.25">
      <c r="A4" s="200" t="s">
        <v>0</v>
      </c>
      <c r="B4" s="48"/>
      <c r="C4" s="48"/>
      <c r="D4" s="48"/>
      <c r="E4" s="48"/>
      <c r="F4" s="48"/>
      <c r="G4" s="48"/>
      <c r="H4" s="48"/>
      <c r="I4" s="48"/>
      <c r="J4" s="48"/>
      <c r="K4" s="48"/>
      <c r="L4" s="48"/>
      <c r="M4" s="48"/>
      <c r="N4" s="48"/>
      <c r="O4" s="48"/>
      <c r="P4" s="48"/>
      <c r="Q4" s="48"/>
      <c r="R4" s="48"/>
      <c r="S4" s="48"/>
      <c r="T4" s="48"/>
      <c r="U4" s="48"/>
      <c r="V4" s="66"/>
      <c r="W4" s="48"/>
      <c r="X4" s="48"/>
      <c r="Y4" s="48"/>
      <c r="Z4" s="48"/>
      <c r="AA4" s="48"/>
      <c r="AB4" s="48"/>
      <c r="AC4" s="48"/>
      <c r="AD4" s="48"/>
      <c r="AE4" s="48"/>
      <c r="AF4" s="48"/>
      <c r="AG4" s="48"/>
      <c r="AH4" s="48"/>
      <c r="AI4" s="48"/>
      <c r="AJ4" s="48"/>
      <c r="AK4" s="48"/>
      <c r="AL4" s="48"/>
      <c r="AM4" s="48"/>
      <c r="AN4" s="48"/>
      <c r="AO4" s="48"/>
      <c r="AP4" s="48"/>
      <c r="AQ4" s="48"/>
      <c r="AR4" s="48"/>
      <c r="AS4" s="48"/>
      <c r="AT4" s="48"/>
      <c r="AU4" s="48"/>
      <c r="AV4" s="48"/>
      <c r="AW4" s="48"/>
      <c r="AX4" s="48"/>
      <c r="AY4" s="48"/>
      <c r="AZ4" s="48"/>
      <c r="BA4" s="48"/>
      <c r="BB4" s="48"/>
      <c r="BC4" s="48"/>
      <c r="BD4" s="48"/>
      <c r="BE4" s="48"/>
      <c r="BF4" s="48"/>
      <c r="BG4" s="48"/>
      <c r="BH4" s="42"/>
      <c r="BI4" s="42"/>
      <c r="BJ4" s="42"/>
      <c r="BK4" s="42"/>
      <c r="BL4" s="73"/>
      <c r="BM4" s="40"/>
    </row>
    <row r="5" spans="1:149" ht="18.75" x14ac:dyDescent="0.25">
      <c r="A5" s="200"/>
      <c r="B5" s="48"/>
      <c r="C5" s="48"/>
      <c r="D5" s="48"/>
      <c r="E5" s="48"/>
      <c r="F5" s="48"/>
      <c r="G5" s="48"/>
      <c r="H5" s="48"/>
      <c r="I5" s="48"/>
      <c r="J5" s="48"/>
      <c r="K5" s="48"/>
      <c r="L5" s="48"/>
      <c r="M5" s="48"/>
      <c r="N5" s="48"/>
      <c r="O5" s="48"/>
      <c r="P5" s="48"/>
      <c r="Q5" s="48"/>
      <c r="R5" s="48"/>
      <c r="S5" s="48"/>
      <c r="T5" s="48"/>
      <c r="U5" s="48"/>
      <c r="V5" s="66"/>
      <c r="W5" s="48"/>
      <c r="X5" s="48"/>
      <c r="Y5" s="48"/>
      <c r="Z5" s="48"/>
      <c r="AA5" s="48"/>
      <c r="AB5" s="48"/>
      <c r="AC5" s="48"/>
      <c r="AD5" s="48"/>
      <c r="AE5" s="48"/>
      <c r="AF5" s="48"/>
      <c r="AG5" s="48"/>
      <c r="AH5" s="48"/>
      <c r="AI5" s="48"/>
      <c r="AJ5" s="48"/>
      <c r="AK5" s="48"/>
      <c r="AL5" s="48"/>
      <c r="AM5" s="48"/>
      <c r="AN5" s="48"/>
      <c r="AO5" s="48"/>
      <c r="AP5" s="48"/>
      <c r="AQ5" s="48"/>
      <c r="AR5" s="48"/>
      <c r="AS5" s="48"/>
      <c r="AT5" s="48"/>
      <c r="AU5" s="48"/>
      <c r="AV5" s="48"/>
      <c r="AW5" s="48"/>
      <c r="AX5" s="48"/>
      <c r="AY5" s="48"/>
      <c r="AZ5" s="48"/>
      <c r="BA5" s="48"/>
      <c r="BB5" s="48"/>
      <c r="BC5" s="48"/>
      <c r="BD5" s="48"/>
      <c r="BE5" s="48"/>
      <c r="BF5" s="48"/>
      <c r="BG5" s="48"/>
      <c r="BH5" s="42"/>
      <c r="BI5" s="42"/>
      <c r="BJ5" s="42"/>
      <c r="BK5" s="42"/>
      <c r="BL5" s="73"/>
      <c r="BM5" s="40"/>
    </row>
    <row r="6" spans="1:149" ht="18.75" x14ac:dyDescent="0.25">
      <c r="A6" s="11"/>
      <c r="B6" s="201" t="s">
        <v>814</v>
      </c>
      <c r="C6" s="202"/>
      <c r="D6" s="201" t="s">
        <v>813</v>
      </c>
      <c r="E6" s="202"/>
      <c r="F6" s="201" t="s">
        <v>809</v>
      </c>
      <c r="G6" s="202"/>
      <c r="H6" s="201" t="s">
        <v>810</v>
      </c>
      <c r="I6" s="202"/>
      <c r="J6" s="201" t="s">
        <v>811</v>
      </c>
      <c r="K6" s="202"/>
      <c r="L6" s="201" t="s">
        <v>812</v>
      </c>
      <c r="M6" s="202"/>
      <c r="N6" s="201" t="s">
        <v>846</v>
      </c>
      <c r="O6" s="202"/>
      <c r="P6" s="201" t="s">
        <v>808</v>
      </c>
      <c r="Q6" s="202"/>
      <c r="R6" s="201" t="s">
        <v>845</v>
      </c>
      <c r="S6" s="202"/>
      <c r="T6" s="201" t="s">
        <v>804</v>
      </c>
      <c r="U6" s="202"/>
      <c r="V6" s="201" t="s">
        <v>803</v>
      </c>
      <c r="W6" s="202"/>
      <c r="X6" s="201" t="s">
        <v>802</v>
      </c>
      <c r="Y6" s="202"/>
      <c r="Z6" s="201" t="s">
        <v>801</v>
      </c>
      <c r="AA6" s="202"/>
      <c r="AB6" s="201" t="s">
        <v>800</v>
      </c>
      <c r="AC6" s="202"/>
      <c r="AD6" s="201" t="s">
        <v>799</v>
      </c>
      <c r="AE6" s="202"/>
      <c r="AF6" s="201" t="s">
        <v>798</v>
      </c>
      <c r="AG6" s="202"/>
      <c r="AH6" s="201" t="s">
        <v>797</v>
      </c>
      <c r="AI6" s="202"/>
      <c r="AJ6" s="201" t="s">
        <v>796</v>
      </c>
      <c r="AK6" s="202"/>
      <c r="AL6" s="201" t="s">
        <v>795</v>
      </c>
      <c r="AM6" s="202"/>
      <c r="AN6" s="201" t="s">
        <v>794</v>
      </c>
      <c r="AO6" s="202"/>
      <c r="AP6" s="201" t="s">
        <v>793</v>
      </c>
      <c r="AQ6" s="202"/>
      <c r="AR6" s="201" t="s">
        <v>792</v>
      </c>
      <c r="AS6" s="202"/>
      <c r="AT6" s="201" t="s">
        <v>791</v>
      </c>
      <c r="AU6" s="202"/>
      <c r="AV6" s="201" t="s">
        <v>790</v>
      </c>
      <c r="AW6" s="202"/>
      <c r="AX6" s="201" t="s">
        <v>22</v>
      </c>
      <c r="AY6" s="202"/>
      <c r="AZ6" s="201" t="s">
        <v>23</v>
      </c>
      <c r="BA6" s="202"/>
      <c r="BB6" s="201" t="s">
        <v>24</v>
      </c>
      <c r="BC6" s="202"/>
      <c r="BD6" s="201" t="s">
        <v>25</v>
      </c>
      <c r="BE6" s="202"/>
      <c r="BF6" s="201" t="s">
        <v>43</v>
      </c>
      <c r="BG6" s="202"/>
      <c r="BH6" s="201" t="s">
        <v>44</v>
      </c>
      <c r="BI6" s="202"/>
      <c r="BJ6" s="201" t="s">
        <v>46</v>
      </c>
      <c r="BK6" s="202"/>
      <c r="BL6" s="201" t="s">
        <v>47</v>
      </c>
      <c r="BM6" s="202"/>
      <c r="BN6" s="201" t="s">
        <v>48</v>
      </c>
      <c r="BO6" s="202"/>
      <c r="BP6" s="201" t="s">
        <v>835</v>
      </c>
      <c r="BQ6" s="202"/>
      <c r="BR6" s="201" t="s">
        <v>836</v>
      </c>
      <c r="BS6" s="202"/>
      <c r="BT6" s="201" t="s">
        <v>837</v>
      </c>
      <c r="BU6" s="205"/>
      <c r="BV6" s="205"/>
      <c r="BW6" s="205"/>
      <c r="BX6" s="205"/>
      <c r="BY6" s="205"/>
      <c r="BZ6" s="205"/>
      <c r="CA6" s="202"/>
      <c r="CB6" s="201" t="s">
        <v>838</v>
      </c>
      <c r="CC6" s="202"/>
      <c r="CD6" s="201" t="s">
        <v>844</v>
      </c>
      <c r="CE6" s="202"/>
      <c r="CF6" s="203" t="s">
        <v>789</v>
      </c>
      <c r="CG6" s="204"/>
      <c r="CH6" s="201" t="s">
        <v>778</v>
      </c>
      <c r="CI6" s="202"/>
      <c r="CJ6" s="201" t="s">
        <v>777</v>
      </c>
      <c r="CK6" s="202"/>
      <c r="CL6" s="201" t="s">
        <v>776</v>
      </c>
      <c r="CM6" s="202"/>
      <c r="CN6" s="201" t="s">
        <v>775</v>
      </c>
      <c r="CO6" s="202"/>
      <c r="CP6" s="201" t="s">
        <v>774</v>
      </c>
      <c r="CQ6" s="202"/>
      <c r="CR6" s="201" t="s">
        <v>773</v>
      </c>
      <c r="CS6" s="202"/>
      <c r="CT6" s="201" t="s">
        <v>772</v>
      </c>
      <c r="CU6" s="202"/>
      <c r="CV6" s="201" t="s">
        <v>771</v>
      </c>
      <c r="CW6" s="202"/>
      <c r="CX6" s="201" t="s">
        <v>770</v>
      </c>
      <c r="CY6" s="202"/>
      <c r="CZ6" s="191" t="s">
        <v>769</v>
      </c>
      <c r="DA6" s="191"/>
      <c r="DB6" s="191" t="s">
        <v>768</v>
      </c>
      <c r="DC6" s="191"/>
      <c r="DD6" s="191" t="s">
        <v>767</v>
      </c>
      <c r="DE6" s="191"/>
      <c r="DF6" s="191" t="s">
        <v>766</v>
      </c>
      <c r="DG6" s="191"/>
      <c r="DH6" s="191" t="s">
        <v>765</v>
      </c>
      <c r="DI6" s="191"/>
      <c r="DJ6" s="191" t="s">
        <v>60</v>
      </c>
      <c r="DK6" s="191"/>
      <c r="DL6" s="191" t="s">
        <v>61</v>
      </c>
      <c r="DM6" s="191"/>
      <c r="DN6" s="191" t="s">
        <v>62</v>
      </c>
      <c r="DO6" s="191"/>
      <c r="DP6" s="191" t="s">
        <v>63</v>
      </c>
      <c r="DQ6" s="191"/>
      <c r="DR6" s="191" t="s">
        <v>64</v>
      </c>
      <c r="DS6" s="191"/>
      <c r="DT6" s="191" t="s">
        <v>65</v>
      </c>
      <c r="DU6" s="191"/>
      <c r="DV6" s="191" t="s">
        <v>66</v>
      </c>
      <c r="DW6" s="191"/>
      <c r="DX6" s="191" t="s">
        <v>764</v>
      </c>
      <c r="DY6" s="191"/>
      <c r="DZ6" s="191" t="s">
        <v>843</v>
      </c>
      <c r="EA6" s="191"/>
      <c r="EB6" s="191" t="s">
        <v>762</v>
      </c>
      <c r="EC6" s="191"/>
      <c r="ED6" s="191" t="s">
        <v>761</v>
      </c>
      <c r="EE6" s="191"/>
      <c r="EF6" s="191" t="s">
        <v>760</v>
      </c>
      <c r="EG6" s="191"/>
      <c r="EH6" s="191" t="s">
        <v>80</v>
      </c>
      <c r="EI6" s="191"/>
      <c r="EJ6" s="191" t="s">
        <v>81</v>
      </c>
      <c r="EK6" s="191"/>
      <c r="EL6" s="191" t="s">
        <v>82</v>
      </c>
      <c r="EM6" s="191"/>
      <c r="EN6" s="191" t="s">
        <v>83</v>
      </c>
      <c r="EO6" s="191"/>
      <c r="EP6" s="191" t="s">
        <v>107</v>
      </c>
      <c r="EQ6" s="191"/>
      <c r="ER6" s="192" t="s">
        <v>759</v>
      </c>
      <c r="ES6" s="192"/>
    </row>
    <row r="7" spans="1:149" ht="18.75" x14ac:dyDescent="0.3">
      <c r="A7" s="2" t="s">
        <v>1</v>
      </c>
      <c r="B7" s="57"/>
      <c r="C7" s="57"/>
      <c r="D7" s="57"/>
      <c r="E7" s="57"/>
      <c r="F7" s="57"/>
      <c r="G7" s="57"/>
      <c r="H7" s="57"/>
      <c r="I7" s="57"/>
      <c r="J7" s="57"/>
      <c r="K7" s="57"/>
      <c r="L7" s="57"/>
      <c r="M7" s="57"/>
      <c r="N7" s="57"/>
      <c r="O7" s="57"/>
      <c r="P7" s="57"/>
      <c r="Q7" s="57"/>
      <c r="R7" s="57"/>
      <c r="S7" s="57"/>
      <c r="T7" s="57"/>
      <c r="U7" s="57"/>
      <c r="V7" s="57"/>
      <c r="W7" s="57"/>
      <c r="X7" s="57"/>
      <c r="Y7" s="57"/>
      <c r="Z7" s="57"/>
      <c r="AA7" s="57"/>
      <c r="AB7" s="57"/>
      <c r="AC7" s="57"/>
      <c r="AD7" s="57"/>
      <c r="AE7" s="57"/>
      <c r="AF7" s="57"/>
      <c r="AG7" s="57"/>
      <c r="AH7" s="57"/>
      <c r="AI7" s="57"/>
      <c r="AJ7" s="57"/>
      <c r="AK7" s="57"/>
      <c r="AL7" s="57"/>
      <c r="AM7" s="57"/>
      <c r="AN7" s="57"/>
      <c r="AO7" s="57"/>
      <c r="AP7" s="57"/>
      <c r="AQ7" s="57"/>
      <c r="AR7" s="57"/>
      <c r="AS7" s="57"/>
      <c r="AT7" s="57"/>
      <c r="AU7" s="57"/>
      <c r="AV7" s="57"/>
      <c r="AW7" s="57"/>
      <c r="AX7" s="57"/>
      <c r="AY7" s="57"/>
      <c r="AZ7" s="57"/>
      <c r="BA7" s="57"/>
      <c r="BB7" s="57"/>
      <c r="BC7" s="57"/>
      <c r="BD7" s="57"/>
      <c r="BE7" s="57"/>
      <c r="BF7" s="57"/>
      <c r="BG7" s="57"/>
      <c r="BH7" s="57"/>
      <c r="BI7" s="57"/>
      <c r="BJ7" s="57"/>
      <c r="BK7" s="57"/>
      <c r="BL7" s="57"/>
      <c r="BM7" s="57"/>
      <c r="BN7" s="57"/>
      <c r="BO7" s="57"/>
      <c r="BP7" s="57"/>
      <c r="BQ7" s="57"/>
      <c r="BR7" s="57"/>
      <c r="BS7" s="57"/>
      <c r="BT7" s="57"/>
      <c r="BU7" s="86"/>
      <c r="BV7" s="86"/>
      <c r="BW7" s="86"/>
      <c r="BX7" s="86"/>
      <c r="BY7" s="86"/>
      <c r="BZ7" s="86"/>
      <c r="CA7" s="57"/>
      <c r="CB7" s="57">
        <f>VLOOKUP(A7,'January 2018'!$B$2:$C$19,2,FALSE)</f>
        <v>14</v>
      </c>
      <c r="CC7" s="78" t="s">
        <v>19</v>
      </c>
      <c r="CD7" s="41">
        <f>VLOOKUP(A7,'February 2018'!$B$2:$C$18,2,FALSE)</f>
        <v>5</v>
      </c>
      <c r="CE7" s="78" t="s">
        <v>19</v>
      </c>
      <c r="CF7" s="41">
        <f>VLOOKUP(A7,'March 2018'!$B$2:$C$19,2,FALSE)</f>
        <v>6</v>
      </c>
      <c r="CG7" s="68" t="s">
        <v>19</v>
      </c>
      <c r="CH7" s="41">
        <v>0</v>
      </c>
      <c r="CI7" s="78" t="s">
        <v>21</v>
      </c>
      <c r="CJ7" s="41">
        <f>VLOOKUP(A7,'May 2018'!$B$3:$C$18,2,FALSE)</f>
        <v>16</v>
      </c>
      <c r="CK7" s="78" t="s">
        <v>19</v>
      </c>
      <c r="CL7" s="41">
        <f>VLOOKUP(A7,'June 2018'!$B$2:$C$18,2,FALSE)</f>
        <v>17</v>
      </c>
      <c r="CM7" s="78" t="s">
        <v>19</v>
      </c>
      <c r="CN7" s="41">
        <f>VLOOKUP(A7,'July 2018'!$B$2:$C$19,2,FALSE)</f>
        <v>17</v>
      </c>
      <c r="CO7" s="78" t="s">
        <v>19</v>
      </c>
      <c r="CP7" s="41">
        <f>VLOOKUP(A7,'August 2018'!$B$2:$C$19,2,FALSE)</f>
        <v>14</v>
      </c>
      <c r="CQ7" s="78" t="s">
        <v>19</v>
      </c>
      <c r="CR7" s="41">
        <f>VLOOKUP(A7,'September 2018'!$B$2:$C$17,2,FALSE)</f>
        <v>15</v>
      </c>
      <c r="CS7" s="78" t="s">
        <v>19</v>
      </c>
      <c r="CT7" s="41">
        <f>VLOOKUP(A7,'October 2018'!$B$2:$C$18,2,FALSE)</f>
        <v>13</v>
      </c>
      <c r="CU7" s="78" t="s">
        <v>19</v>
      </c>
      <c r="CV7" s="41">
        <f>VLOOKUP(A7,'November 2018'!$B$2:$C$17,2,FALSE)</f>
        <v>10</v>
      </c>
      <c r="CW7" s="78" t="s">
        <v>19</v>
      </c>
      <c r="CX7" s="41">
        <f>VLOOKUP(A7,'December 2018'!$B$2:$C$18,2,FALSE)</f>
        <v>11</v>
      </c>
      <c r="CY7" s="78" t="s">
        <v>19</v>
      </c>
      <c r="CZ7" s="41">
        <f>VLOOKUP(A7,'January 2019'!$B$2:$C$16,2,FALSE)</f>
        <v>14</v>
      </c>
      <c r="DA7" s="78" t="s">
        <v>19</v>
      </c>
      <c r="DB7" s="41">
        <f>VLOOKUP(A7,'February 2019'!$B$2:$C$18,2,FALSE)</f>
        <v>15</v>
      </c>
      <c r="DC7" s="78" t="s">
        <v>19</v>
      </c>
      <c r="DD7" s="41">
        <f>VLOOKUP(A7,'March 20019'!$B$2:$C$19,2,FALSE)</f>
        <v>15</v>
      </c>
      <c r="DE7" s="78" t="s">
        <v>19</v>
      </c>
      <c r="DF7" s="41">
        <f>VLOOKUP(A7,'April 2019'!$B$2:$C$19,2,FALSE)</f>
        <v>13</v>
      </c>
      <c r="DG7" s="78" t="s">
        <v>19</v>
      </c>
      <c r="DH7" s="41">
        <f>VLOOKUP(A7,'May 2019'!$B$2:$C$18,2,FALSE)</f>
        <v>8</v>
      </c>
      <c r="DI7" s="78" t="s">
        <v>19</v>
      </c>
      <c r="DJ7" s="41">
        <f>VLOOKUP(A7,'June 2019'!$B$2:$C$18,2,FALSE)</f>
        <v>10</v>
      </c>
      <c r="DK7" s="78" t="s">
        <v>19</v>
      </c>
      <c r="DL7" s="41">
        <f>VLOOKUP(A7,'July 2019'!$B$2:$C$19,2,FALSE)</f>
        <v>3</v>
      </c>
      <c r="DM7" s="78" t="s">
        <v>19</v>
      </c>
      <c r="DN7" s="41">
        <f>VLOOKUP(A7,'August 2019'!$B$2:$C$17,2,FALSE)</f>
        <v>9</v>
      </c>
      <c r="DO7" s="78" t="s">
        <v>19</v>
      </c>
      <c r="DP7" s="41">
        <f>VLOOKUP(A7,'September 2019'!$B$2:$C$19,2,FALSE)</f>
        <v>-11</v>
      </c>
      <c r="DQ7" s="78" t="s">
        <v>20</v>
      </c>
      <c r="DR7" s="41">
        <f>VLOOKUP(A7,'October 2019'!$B$2:$C$18,2,FALSE)</f>
        <v>-10</v>
      </c>
      <c r="DS7" s="78" t="s">
        <v>20</v>
      </c>
      <c r="DT7" s="41">
        <f>VLOOKUP(A7,'November 2019'!$B$2:$C$19,2,FALSE)</f>
        <v>-10</v>
      </c>
      <c r="DU7" s="78" t="s">
        <v>20</v>
      </c>
      <c r="DV7" s="41">
        <f>VLOOKUP(A7,'December 2019'!$B$2:$C$19,2,FALSE)</f>
        <v>-5</v>
      </c>
      <c r="DW7" s="78" t="s">
        <v>20</v>
      </c>
      <c r="DX7" s="41">
        <v>-4</v>
      </c>
      <c r="DY7" s="78" t="s">
        <v>20</v>
      </c>
      <c r="DZ7" s="41">
        <f>VLOOKUP(A7,'February 2020'!$B$2:$C$18,2,FALSE)</f>
        <v>9</v>
      </c>
      <c r="EA7" s="78" t="s">
        <v>19</v>
      </c>
      <c r="EB7" s="41">
        <f>VLOOKUP(A7,'March 2020'!$B$2:$C$17,2,FALSE)</f>
        <v>-5</v>
      </c>
      <c r="EC7" s="9" t="s">
        <v>20</v>
      </c>
      <c r="ED7" s="9">
        <f>VLOOKUP(A7,'April 2020'!$B$2:$C$18,2,FALSE)</f>
        <v>-12</v>
      </c>
      <c r="EE7" s="9" t="s">
        <v>20</v>
      </c>
      <c r="EF7" s="9">
        <f>VLOOKUP(A7,'June 2020'!$B$2:$C$18,2,FALSE)</f>
        <v>13</v>
      </c>
      <c r="EG7" s="9" t="s">
        <v>19</v>
      </c>
      <c r="EH7" s="9">
        <f>VLOOKUP(A7,'July 2020'!$B$3:$C$18,2,FALSE)</f>
        <v>11</v>
      </c>
      <c r="EI7" s="9" t="s">
        <v>19</v>
      </c>
      <c r="EJ7" s="9">
        <f>VLOOKUP(A7,'August 2020'!$B$3:$C$20,2,FALSE)</f>
        <v>12</v>
      </c>
      <c r="EK7" s="9" t="s">
        <v>19</v>
      </c>
      <c r="EL7" s="9">
        <f>VLOOKUP(A7,'September 2020'!$B$4:$C$21,2,FALSE)</f>
        <v>3</v>
      </c>
      <c r="EM7" s="9" t="s">
        <v>19</v>
      </c>
      <c r="EN7" s="9">
        <f>VLOOKUP(A7,'October 2020'!$B$2:$C$18,2,FALSE)</f>
        <v>-2</v>
      </c>
      <c r="EO7" s="9" t="s">
        <v>20</v>
      </c>
      <c r="EP7" s="9">
        <f>VLOOKUP(A7,'November 2020'!$B$2:$C$19,2,FALSE)</f>
        <v>14</v>
      </c>
      <c r="EQ7" s="9" t="s">
        <v>19</v>
      </c>
      <c r="ER7" s="9">
        <f>VLOOKUP(A7,'November 2020'!$B$2:$C$19,2,FALSE)</f>
        <v>14</v>
      </c>
      <c r="ES7" s="9" t="s">
        <v>19</v>
      </c>
    </row>
    <row r="8" spans="1:149" ht="18.75" x14ac:dyDescent="0.3">
      <c r="A8" s="2" t="s">
        <v>2</v>
      </c>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57"/>
      <c r="AG8" s="57"/>
      <c r="AH8" s="57"/>
      <c r="AI8" s="57"/>
      <c r="AJ8" s="57"/>
      <c r="AK8" s="57"/>
      <c r="AL8" s="57"/>
      <c r="AM8" s="57"/>
      <c r="AN8" s="57"/>
      <c r="AO8" s="57"/>
      <c r="AP8" s="57"/>
      <c r="AQ8" s="57"/>
      <c r="AR8" s="57"/>
      <c r="AS8" s="57"/>
      <c r="AT8" s="57"/>
      <c r="AU8" s="57"/>
      <c r="AV8" s="57"/>
      <c r="AW8" s="57"/>
      <c r="AX8" s="57"/>
      <c r="AY8" s="57"/>
      <c r="AZ8" s="57"/>
      <c r="BA8" s="57"/>
      <c r="BB8" s="57"/>
      <c r="BC8" s="57"/>
      <c r="BD8" s="57"/>
      <c r="BE8" s="57"/>
      <c r="BF8" s="57"/>
      <c r="BG8" s="57"/>
      <c r="BH8" s="57"/>
      <c r="BI8" s="57"/>
      <c r="BJ8" s="57"/>
      <c r="BK8" s="57"/>
      <c r="BL8" s="57"/>
      <c r="BM8" s="57"/>
      <c r="BN8" s="57"/>
      <c r="BO8" s="57"/>
      <c r="BP8" s="57"/>
      <c r="BQ8" s="57"/>
      <c r="BR8" s="57"/>
      <c r="BS8" s="57"/>
      <c r="BT8" s="57"/>
      <c r="BU8" s="86"/>
      <c r="BV8" s="86"/>
      <c r="BW8" s="86"/>
      <c r="BX8" s="86"/>
      <c r="BY8" s="86"/>
      <c r="BZ8" s="86"/>
      <c r="CA8" s="57"/>
      <c r="CB8" s="57">
        <f>VLOOKUP(A8,'January 2018'!$B$2:$C$19,2,FALSE)</f>
        <v>2</v>
      </c>
      <c r="CC8" s="78" t="s">
        <v>19</v>
      </c>
      <c r="CD8" s="41">
        <f>VLOOKUP(A8,'February 2018'!$B$2:$C$18,2,FALSE)</f>
        <v>4</v>
      </c>
      <c r="CE8" s="78" t="s">
        <v>19</v>
      </c>
      <c r="CF8" s="41">
        <f>VLOOKUP(A8,'March 2018'!$B$2:$C$19,2,FALSE)</f>
        <v>3</v>
      </c>
      <c r="CG8" s="68" t="s">
        <v>19</v>
      </c>
      <c r="CH8" s="41">
        <f>VLOOKUP(A8,'April 2018'!$B$2:$C$18,2,FALSE)</f>
        <v>2</v>
      </c>
      <c r="CI8" s="78" t="s">
        <v>19</v>
      </c>
      <c r="CJ8" s="41">
        <f>VLOOKUP(A8,'May 2018'!$B$3:$C$18,2,FALSE)</f>
        <v>4</v>
      </c>
      <c r="CK8" s="78" t="s">
        <v>19</v>
      </c>
      <c r="CL8" s="41">
        <f>VLOOKUP(A8,'June 2018'!$B$2:$C$18,2,FALSE)</f>
        <v>4</v>
      </c>
      <c r="CM8" s="78" t="s">
        <v>19</v>
      </c>
      <c r="CN8" s="41">
        <f>VLOOKUP(A8,'July 2018'!$B$2:$C$19,2,FALSE)</f>
        <v>7</v>
      </c>
      <c r="CO8" s="78" t="s">
        <v>19</v>
      </c>
      <c r="CP8" s="41">
        <f>VLOOKUP(A8,'August 2018'!$B$2:$C$19,2,FALSE)</f>
        <v>12</v>
      </c>
      <c r="CQ8" s="78" t="s">
        <v>19</v>
      </c>
      <c r="CR8" s="41">
        <f>VLOOKUP(A8,'September 2018'!$B$2:$C$17,2,FALSE)</f>
        <v>14</v>
      </c>
      <c r="CS8" s="78" t="s">
        <v>19</v>
      </c>
      <c r="CT8" s="41">
        <f>VLOOKUP(A8,'October 2018'!$B$2:$C$18,2,FALSE)</f>
        <v>6</v>
      </c>
      <c r="CU8" s="78" t="s">
        <v>19</v>
      </c>
      <c r="CV8" s="41">
        <f>VLOOKUP(A8,'November 2018'!$B$2:$C$17,2,FALSE)</f>
        <v>8</v>
      </c>
      <c r="CW8" s="78" t="s">
        <v>19</v>
      </c>
      <c r="CX8" s="41">
        <f>VLOOKUP(A8,'December 2018'!$B$2:$C$18,2,FALSE)</f>
        <v>3</v>
      </c>
      <c r="CY8" s="78" t="s">
        <v>19</v>
      </c>
      <c r="CZ8" s="41">
        <f>VLOOKUP(A8,'January 2019'!$B$2:$C$16,2,FALSE)</f>
        <v>11</v>
      </c>
      <c r="DA8" s="78" t="s">
        <v>19</v>
      </c>
      <c r="DB8" s="41">
        <f>VLOOKUP(A8,'February 2019'!$B$2:$C$18,2,FALSE)</f>
        <v>6</v>
      </c>
      <c r="DC8" s="78" t="s">
        <v>19</v>
      </c>
      <c r="DD8" s="41">
        <f>VLOOKUP(A8,'March 20019'!$B$2:$C$19,2,FALSE)</f>
        <v>4</v>
      </c>
      <c r="DE8" s="78" t="s">
        <v>19</v>
      </c>
      <c r="DF8" s="41">
        <f>VLOOKUP(A8,'April 2019'!$B$2:$C$19,2,FALSE)</f>
        <v>11</v>
      </c>
      <c r="DG8" s="78" t="s">
        <v>19</v>
      </c>
      <c r="DH8" s="41">
        <f>VLOOKUP(A8,'May 2019'!$B$2:$C$18,2,FALSE)</f>
        <v>7</v>
      </c>
      <c r="DI8" s="78" t="s">
        <v>19</v>
      </c>
      <c r="DJ8" s="41">
        <f>VLOOKUP(A8,'June 2019'!$B$2:$C$18,2,FALSE)</f>
        <v>3</v>
      </c>
      <c r="DK8" s="78" t="s">
        <v>19</v>
      </c>
      <c r="DL8" s="41">
        <f>VLOOKUP(A8,'July 2019'!$B$2:$C$19,2,FALSE)</f>
        <v>-3</v>
      </c>
      <c r="DM8" s="78" t="s">
        <v>20</v>
      </c>
      <c r="DN8" s="41">
        <f>VLOOKUP(A8,'August 2019'!$B$2:$C$17,2,FALSE)</f>
        <v>2</v>
      </c>
      <c r="DO8" s="78" t="s">
        <v>19</v>
      </c>
      <c r="DP8" s="41">
        <f>VLOOKUP(A8,'September 2019'!$B$2:$C$19,2,FALSE)</f>
        <v>3</v>
      </c>
      <c r="DQ8" s="78" t="s">
        <v>847</v>
      </c>
      <c r="DR8" s="41">
        <f>VLOOKUP(A8,'October 2019'!$B$2:$C$18,2,FALSE)</f>
        <v>-2</v>
      </c>
      <c r="DS8" s="78" t="s">
        <v>20</v>
      </c>
      <c r="DT8" s="41">
        <f>VLOOKUP(A8,'November 2019'!$B$2:$C$19,2,FALSE)</f>
        <v>2</v>
      </c>
      <c r="DU8" s="78" t="s">
        <v>19</v>
      </c>
      <c r="DV8" s="41">
        <f>VLOOKUP(A8,'December 2019'!$B$2:$C$19,2,FALSE)</f>
        <v>2</v>
      </c>
      <c r="DW8" s="78" t="s">
        <v>19</v>
      </c>
      <c r="DX8" s="41">
        <v>4</v>
      </c>
      <c r="DY8" s="78" t="s">
        <v>19</v>
      </c>
      <c r="DZ8" s="41">
        <f>VLOOKUP(A8,'February 2020'!$B$2:$C$18,2,FALSE)</f>
        <v>5</v>
      </c>
      <c r="EA8" s="78" t="s">
        <v>19</v>
      </c>
      <c r="EB8" s="41">
        <f>VLOOKUP(A8,'March 2020'!$B$2:$C$17,2,FALSE)</f>
        <v>2</v>
      </c>
      <c r="EC8" s="9" t="s">
        <v>19</v>
      </c>
      <c r="ED8" s="9">
        <f>VLOOKUP(A8,'April 2020'!$B$2:$C$18,2,FALSE)</f>
        <v>-4</v>
      </c>
      <c r="EE8" s="9" t="s">
        <v>20</v>
      </c>
      <c r="EF8" s="9">
        <f>VLOOKUP(A8,'June 2020'!$B$2:$C$18,2,FALSE)</f>
        <v>4</v>
      </c>
      <c r="EG8" s="9" t="s">
        <v>19</v>
      </c>
      <c r="EH8" s="9">
        <f>VLOOKUP(A8,'July 2020'!$B$3:$C$18,2,FALSE)</f>
        <v>2</v>
      </c>
      <c r="EI8" s="9" t="s">
        <v>19</v>
      </c>
      <c r="EJ8" s="9">
        <f>VLOOKUP(A8,'August 2020'!$B$3:$C$20,2,FALSE)</f>
        <v>4</v>
      </c>
      <c r="EK8" s="9" t="s">
        <v>19</v>
      </c>
      <c r="EL8" s="9">
        <f>VLOOKUP(A8,'September 2020'!$B$4:$C$21,2,FALSE)</f>
        <v>6</v>
      </c>
      <c r="EM8" s="9" t="s">
        <v>19</v>
      </c>
      <c r="EN8" s="9">
        <f>VLOOKUP(A8,'October 2020'!$B$2:$C$18,2,FALSE)</f>
        <v>1</v>
      </c>
      <c r="EO8" s="9" t="s">
        <v>19</v>
      </c>
      <c r="EP8" s="9">
        <f>VLOOKUP(A8,'November 2020'!$B$2:$C$19,2,FALSE)</f>
        <v>4</v>
      </c>
      <c r="EQ8" s="9" t="s">
        <v>19</v>
      </c>
      <c r="ER8" s="9">
        <f>VLOOKUP(A8,'November 2020'!$B$2:$C$19,2,FALSE)</f>
        <v>4</v>
      </c>
      <c r="ES8" s="9" t="s">
        <v>19</v>
      </c>
    </row>
    <row r="9" spans="1:149" ht="18.75" x14ac:dyDescent="0.3">
      <c r="A9" s="2" t="s">
        <v>3</v>
      </c>
      <c r="B9" s="57"/>
      <c r="C9" s="57"/>
      <c r="D9" s="57"/>
      <c r="E9" s="57"/>
      <c r="F9" s="57"/>
      <c r="G9" s="57"/>
      <c r="H9" s="57"/>
      <c r="I9" s="57"/>
      <c r="J9" s="57"/>
      <c r="K9" s="57"/>
      <c r="L9" s="57"/>
      <c r="M9" s="57"/>
      <c r="N9" s="57"/>
      <c r="O9" s="57"/>
      <c r="P9" s="57"/>
      <c r="Q9" s="57"/>
      <c r="R9" s="57"/>
      <c r="S9" s="57"/>
      <c r="T9" s="57"/>
      <c r="U9" s="57"/>
      <c r="V9" s="57"/>
      <c r="W9" s="57"/>
      <c r="X9" s="57"/>
      <c r="Y9" s="57"/>
      <c r="Z9" s="57"/>
      <c r="AA9" s="57"/>
      <c r="AB9" s="57"/>
      <c r="AC9" s="57"/>
      <c r="AD9" s="57"/>
      <c r="AE9" s="57"/>
      <c r="AF9" s="57"/>
      <c r="AG9" s="57"/>
      <c r="AH9" s="57"/>
      <c r="AI9" s="57"/>
      <c r="AJ9" s="57"/>
      <c r="AK9" s="57"/>
      <c r="AL9" s="57"/>
      <c r="AM9" s="57"/>
      <c r="AN9" s="57"/>
      <c r="AO9" s="57"/>
      <c r="AP9" s="57"/>
      <c r="AQ9" s="57"/>
      <c r="AR9" s="57"/>
      <c r="AS9" s="57"/>
      <c r="AT9" s="57"/>
      <c r="AU9" s="57"/>
      <c r="AV9" s="57"/>
      <c r="AW9" s="57"/>
      <c r="AX9" s="57"/>
      <c r="AY9" s="57"/>
      <c r="AZ9" s="57"/>
      <c r="BA9" s="57"/>
      <c r="BB9" s="57"/>
      <c r="BC9" s="57"/>
      <c r="BD9" s="57"/>
      <c r="BE9" s="57"/>
      <c r="BF9" s="57"/>
      <c r="BG9" s="57"/>
      <c r="BH9" s="57"/>
      <c r="BI9" s="57"/>
      <c r="BJ9" s="57"/>
      <c r="BK9" s="57"/>
      <c r="BL9" s="57"/>
      <c r="BM9" s="57"/>
      <c r="BN9" s="57"/>
      <c r="BO9" s="57"/>
      <c r="BP9" s="57"/>
      <c r="BQ9" s="57"/>
      <c r="BR9" s="57"/>
      <c r="BS9" s="57"/>
      <c r="BT9" s="57"/>
      <c r="BU9" s="86"/>
      <c r="BV9" s="86"/>
      <c r="BW9" s="86"/>
      <c r="BX9" s="86"/>
      <c r="BY9" s="86"/>
      <c r="BZ9" s="86"/>
      <c r="CA9" s="57"/>
      <c r="CB9" s="57">
        <f>VLOOKUP(A9,'January 2018'!$B$2:$C$19,2,FALSE)</f>
        <v>1</v>
      </c>
      <c r="CC9" s="78" t="s">
        <v>19</v>
      </c>
      <c r="CD9" s="41">
        <f>VLOOKUP(A9,'February 2018'!$B$2:$C$18,2,FALSE)</f>
        <v>1</v>
      </c>
      <c r="CE9" s="78" t="s">
        <v>19</v>
      </c>
      <c r="CF9" s="41">
        <f>VLOOKUP(A9,'March 2018'!$B$2:$C$19,2,FALSE)</f>
        <v>2</v>
      </c>
      <c r="CG9" s="68" t="s">
        <v>19</v>
      </c>
      <c r="CH9" s="41">
        <f>VLOOKUP(A9,'April 2018'!$B$2:$C$18,2,FALSE)</f>
        <v>5</v>
      </c>
      <c r="CI9" s="78" t="s">
        <v>19</v>
      </c>
      <c r="CJ9" s="41">
        <f>VLOOKUP(A9,'May 2018'!$B$3:$C$18,2,FALSE)</f>
        <v>8</v>
      </c>
      <c r="CK9" s="78" t="s">
        <v>19</v>
      </c>
      <c r="CL9" s="41">
        <f>VLOOKUP(A9,'June 2018'!$B$2:$C$18,2,FALSE)</f>
        <v>10</v>
      </c>
      <c r="CM9" s="78" t="s">
        <v>19</v>
      </c>
      <c r="CN9" s="41">
        <f>VLOOKUP(A9,'July 2018'!$B$2:$C$19,2,FALSE)</f>
        <v>5</v>
      </c>
      <c r="CO9" s="78" t="s">
        <v>19</v>
      </c>
      <c r="CP9" s="41">
        <f>VLOOKUP(A9,'August 2018'!$B$2:$C$19,2,FALSE)</f>
        <v>6</v>
      </c>
      <c r="CQ9" s="78" t="s">
        <v>19</v>
      </c>
      <c r="CR9" s="41">
        <f>VLOOKUP(A9,'September 2018'!$B$2:$C$17,2,FALSE)</f>
        <v>11</v>
      </c>
      <c r="CS9" s="78" t="s">
        <v>19</v>
      </c>
      <c r="CT9" s="41">
        <f>VLOOKUP(A9,'October 2018'!$B$2:$C$18,2,FALSE)</f>
        <v>9</v>
      </c>
      <c r="CU9" s="78" t="s">
        <v>19</v>
      </c>
      <c r="CV9" s="41">
        <f>VLOOKUP(A9,'November 2018'!$B$2:$C$17,2,FALSE)</f>
        <v>4</v>
      </c>
      <c r="CW9" s="78" t="s">
        <v>19</v>
      </c>
      <c r="CX9" s="41">
        <f>VLOOKUP(A9,'December 2018'!$B$2:$C$18,2,FALSE)</f>
        <v>4</v>
      </c>
      <c r="CY9" s="78" t="s">
        <v>19</v>
      </c>
      <c r="CZ9" s="41">
        <f>VLOOKUP(A9,'January 2019'!$B$2:$C$16,2,FALSE)</f>
        <v>2</v>
      </c>
      <c r="DA9" s="78" t="s">
        <v>19</v>
      </c>
      <c r="DB9" s="41">
        <f>VLOOKUP(A9,'February 2019'!$B$2:$C$18,2,FALSE)</f>
        <v>7</v>
      </c>
      <c r="DC9" s="78" t="s">
        <v>19</v>
      </c>
      <c r="DD9" s="41">
        <f>VLOOKUP(A9,'March 20019'!$B$2:$C$19,2,FALSE)</f>
        <v>14</v>
      </c>
      <c r="DE9" s="78" t="s">
        <v>19</v>
      </c>
      <c r="DF9" s="41">
        <f>VLOOKUP(A9,'April 2019'!$B$2:$C$19,2,FALSE)</f>
        <v>4</v>
      </c>
      <c r="DG9" s="78" t="s">
        <v>19</v>
      </c>
      <c r="DH9" s="41">
        <f>VLOOKUP(A9,'May 2019'!$B$2:$C$18,2,FALSE)</f>
        <v>3</v>
      </c>
      <c r="DI9" s="78" t="s">
        <v>19</v>
      </c>
      <c r="DJ9" s="41">
        <f>VLOOKUP(A9,'June 2019'!$B$2:$C$18,2,FALSE)</f>
        <v>8</v>
      </c>
      <c r="DK9" s="78" t="s">
        <v>19</v>
      </c>
      <c r="DL9" s="41">
        <f>VLOOKUP(A9,'July 2019'!$B$2:$C$19,2,FALSE)</f>
        <v>6</v>
      </c>
      <c r="DM9" s="78" t="s">
        <v>19</v>
      </c>
      <c r="DN9" s="41">
        <f>VLOOKUP(A9,'August 2019'!$B$2:$C$17,2,FALSE)</f>
        <v>7</v>
      </c>
      <c r="DO9" s="78" t="s">
        <v>19</v>
      </c>
      <c r="DP9" s="41">
        <f>VLOOKUP(A9,'September 2019'!$B$2:$C$19,2,FALSE)</f>
        <v>2</v>
      </c>
      <c r="DQ9" s="78" t="s">
        <v>847</v>
      </c>
      <c r="DR9" s="41">
        <f>VLOOKUP(A9,'October 2019'!$B$2:$C$18,2,FALSE)</f>
        <v>3</v>
      </c>
      <c r="DS9" s="78" t="s">
        <v>19</v>
      </c>
      <c r="DT9" s="41">
        <f>VLOOKUP(A9,'November 2019'!$B$2:$C$19,2,FALSE)</f>
        <v>4</v>
      </c>
      <c r="DU9" s="78" t="s">
        <v>19</v>
      </c>
      <c r="DV9" s="41">
        <f>VLOOKUP(A9,'December 2019'!$B$2:$C$19,2,FALSE)</f>
        <v>3</v>
      </c>
      <c r="DW9" s="78" t="s">
        <v>19</v>
      </c>
      <c r="DX9" s="41">
        <v>6</v>
      </c>
      <c r="DY9" s="78" t="s">
        <v>21</v>
      </c>
      <c r="DZ9" s="41">
        <f>VLOOKUP(A9,'February 2020'!$B$2:$C$18,2,FALSE)</f>
        <v>7</v>
      </c>
      <c r="EA9" s="78" t="s">
        <v>19</v>
      </c>
      <c r="EB9" s="41">
        <f>VLOOKUP(A9,'March 2020'!$B$2:$C$17,2,FALSE)</f>
        <v>9</v>
      </c>
      <c r="EC9" s="9" t="s">
        <v>19</v>
      </c>
      <c r="ED9" s="9">
        <f>VLOOKUP(A9,'April 2020'!$B$2:$C$18,2,FALSE)</f>
        <v>1</v>
      </c>
      <c r="EE9" s="9" t="s">
        <v>19</v>
      </c>
      <c r="EF9" s="9">
        <f>VLOOKUP(A9,'June 2020'!$B$2:$C$18,2,FALSE)</f>
        <v>8</v>
      </c>
      <c r="EG9" s="9" t="s">
        <v>19</v>
      </c>
      <c r="EH9" s="9">
        <f>VLOOKUP(A9,'July 2020'!$B$3:$C$18,2,FALSE)</f>
        <v>9</v>
      </c>
      <c r="EI9" s="9" t="s">
        <v>19</v>
      </c>
      <c r="EJ9" s="9">
        <f>VLOOKUP(A9,'August 2020'!$B$3:$C$20,2,FALSE)</f>
        <v>13</v>
      </c>
      <c r="EK9" s="9" t="s">
        <v>19</v>
      </c>
      <c r="EL9" s="9">
        <f>VLOOKUP(A9,'September 2020'!$B$4:$C$21,2,FALSE)</f>
        <v>12</v>
      </c>
      <c r="EM9" s="9" t="s">
        <v>19</v>
      </c>
      <c r="EN9" s="9">
        <f>VLOOKUP(A9,'October 2020'!$B$2:$C$18,2,FALSE)</f>
        <v>12</v>
      </c>
      <c r="EO9" s="9" t="s">
        <v>19</v>
      </c>
      <c r="EP9" s="9">
        <f>VLOOKUP(A9,'November 2020'!$B$2:$C$19,2,FALSE)</f>
        <v>1</v>
      </c>
      <c r="EQ9" s="9" t="s">
        <v>19</v>
      </c>
      <c r="ER9" s="9">
        <f>VLOOKUP(A9,'November 2020'!$B$2:$C$19,2,FALSE)</f>
        <v>1</v>
      </c>
      <c r="ES9" s="9" t="s">
        <v>19</v>
      </c>
    </row>
    <row r="10" spans="1:149" ht="18.75" x14ac:dyDescent="0.3">
      <c r="A10" s="2" t="s">
        <v>4</v>
      </c>
      <c r="B10" s="57"/>
      <c r="C10" s="57"/>
      <c r="D10" s="57"/>
      <c r="E10" s="57"/>
      <c r="F10" s="57"/>
      <c r="G10" s="57"/>
      <c r="H10" s="57"/>
      <c r="I10" s="57"/>
      <c r="J10" s="57"/>
      <c r="K10" s="57"/>
      <c r="L10" s="57"/>
      <c r="M10" s="57"/>
      <c r="N10" s="57"/>
      <c r="O10" s="57"/>
      <c r="P10" s="57"/>
      <c r="Q10" s="57"/>
      <c r="R10" s="57"/>
      <c r="S10" s="57"/>
      <c r="T10" s="57"/>
      <c r="U10" s="57"/>
      <c r="V10" s="57"/>
      <c r="W10" s="57"/>
      <c r="X10" s="57"/>
      <c r="Y10" s="57"/>
      <c r="Z10" s="57"/>
      <c r="AA10" s="57"/>
      <c r="AB10" s="57"/>
      <c r="AC10" s="57"/>
      <c r="AD10" s="57"/>
      <c r="AE10" s="57"/>
      <c r="AF10" s="57"/>
      <c r="AG10" s="57"/>
      <c r="AH10" s="57"/>
      <c r="AI10" s="57"/>
      <c r="AJ10" s="57"/>
      <c r="AK10" s="57"/>
      <c r="AL10" s="57"/>
      <c r="AM10" s="57"/>
      <c r="AN10" s="57"/>
      <c r="AO10" s="57"/>
      <c r="AP10" s="57"/>
      <c r="AQ10" s="57"/>
      <c r="AR10" s="57"/>
      <c r="AS10" s="57"/>
      <c r="AT10" s="57"/>
      <c r="AU10" s="57"/>
      <c r="AV10" s="57"/>
      <c r="AW10" s="57"/>
      <c r="AX10" s="57"/>
      <c r="AY10" s="57"/>
      <c r="AZ10" s="57"/>
      <c r="BA10" s="57"/>
      <c r="BB10" s="57"/>
      <c r="BC10" s="57"/>
      <c r="BD10" s="57"/>
      <c r="BE10" s="57"/>
      <c r="BF10" s="57"/>
      <c r="BG10" s="57"/>
      <c r="BH10" s="57"/>
      <c r="BI10" s="57"/>
      <c r="BJ10" s="57"/>
      <c r="BK10" s="57"/>
      <c r="BL10" s="57"/>
      <c r="BM10" s="57"/>
      <c r="BN10" s="57"/>
      <c r="BO10" s="57"/>
      <c r="BP10" s="57"/>
      <c r="BQ10" s="57"/>
      <c r="BR10" s="57"/>
      <c r="BS10" s="57"/>
      <c r="BT10" s="57"/>
      <c r="BU10" s="86"/>
      <c r="BV10" s="86"/>
      <c r="BW10" s="86"/>
      <c r="BX10" s="86"/>
      <c r="BY10" s="86"/>
      <c r="BZ10" s="86"/>
      <c r="CA10" s="57"/>
      <c r="CB10" s="57">
        <f>VLOOKUP(A10,'January 2018'!$B$2:$C$19,2,FALSE)</f>
        <v>-1</v>
      </c>
      <c r="CC10" s="78" t="s">
        <v>20</v>
      </c>
      <c r="CD10" s="41">
        <f>VLOOKUP(A10,'February 2018'!$B$2:$C$18,2,FALSE)</f>
        <v>10</v>
      </c>
      <c r="CE10" s="78" t="s">
        <v>19</v>
      </c>
      <c r="CF10" s="41">
        <f>VLOOKUP(A10,'March 2018'!$B$2:$C$19,2,FALSE)</f>
        <v>12</v>
      </c>
      <c r="CG10" s="68" t="s">
        <v>19</v>
      </c>
      <c r="CH10" s="41">
        <f>VLOOKUP(A10,'April 2018'!$B$2:$C$18,2,FALSE)</f>
        <v>9</v>
      </c>
      <c r="CI10" s="78" t="s">
        <v>19</v>
      </c>
      <c r="CJ10" s="41">
        <f>VLOOKUP(A10,'May 2018'!$B$3:$C$18,2,FALSE)</f>
        <v>15</v>
      </c>
      <c r="CK10" s="78" t="s">
        <v>19</v>
      </c>
      <c r="CL10" s="41">
        <f>VLOOKUP(A10,'June 2018'!$B$2:$C$18,2,FALSE)</f>
        <v>15</v>
      </c>
      <c r="CM10" s="78" t="s">
        <v>19</v>
      </c>
      <c r="CN10" s="41">
        <f>VLOOKUP(A10,'July 2018'!$B$2:$C$19,2,FALSE)</f>
        <v>10</v>
      </c>
      <c r="CO10" s="78" t="s">
        <v>19</v>
      </c>
      <c r="CP10" s="41">
        <f>VLOOKUP(A10,'August 2018'!$B$2:$C$19,2,FALSE)</f>
        <v>8</v>
      </c>
      <c r="CQ10" s="78" t="s">
        <v>19</v>
      </c>
      <c r="CR10" s="41">
        <f>VLOOKUP(A10,'September 2018'!$B$2:$C$17,2,FALSE)</f>
        <v>1</v>
      </c>
      <c r="CS10" s="78" t="s">
        <v>19</v>
      </c>
      <c r="CT10" s="41">
        <f>VLOOKUP(A10,'October 2018'!$B$2:$C$18,2,FALSE)</f>
        <v>-2</v>
      </c>
      <c r="CU10" s="78" t="s">
        <v>20</v>
      </c>
      <c r="CV10" s="41">
        <f>VLOOKUP(A10,'November 2018'!$B$2:$C$17,2,FALSE)</f>
        <v>-2</v>
      </c>
      <c r="CW10" s="78" t="s">
        <v>20</v>
      </c>
      <c r="CX10" s="41">
        <f>VLOOKUP(A10,'December 2018'!$B$2:$C$18,2,FALSE)</f>
        <v>-4</v>
      </c>
      <c r="CY10" s="78" t="s">
        <v>20</v>
      </c>
      <c r="CZ10" s="41">
        <f>VLOOKUP(A10,'January 2019'!$B$2:$C$16,2,FALSE)</f>
        <v>-1</v>
      </c>
      <c r="DA10" s="78" t="s">
        <v>20</v>
      </c>
      <c r="DB10" s="41">
        <f>VLOOKUP(A10,'February 2019'!$B$2:$C$18,2,FALSE)</f>
        <v>-1</v>
      </c>
      <c r="DC10" s="78" t="s">
        <v>20</v>
      </c>
      <c r="DD10" s="41">
        <f>VLOOKUP(A10,'March 20019'!$B$2:$C$19,2,FALSE)</f>
        <v>6</v>
      </c>
      <c r="DE10" s="78" t="s">
        <v>19</v>
      </c>
      <c r="DF10" s="41">
        <f>VLOOKUP(A10,'April 2019'!$B$2:$C$19,2,FALSE)</f>
        <v>8</v>
      </c>
      <c r="DG10" s="78" t="s">
        <v>19</v>
      </c>
      <c r="DH10" s="41">
        <f>VLOOKUP(A10,'May 2019'!$B$2:$C$18,2,FALSE)</f>
        <v>2</v>
      </c>
      <c r="DI10" s="78" t="s">
        <v>19</v>
      </c>
      <c r="DJ10" s="41">
        <f>VLOOKUP(A10,'June 2019'!$B$2:$C$18,2,FALSE)</f>
        <v>9</v>
      </c>
      <c r="DK10" s="78" t="s">
        <v>19</v>
      </c>
      <c r="DL10" s="41">
        <f>VLOOKUP(A10,'July 2019'!$B$2:$C$19,2,FALSE)</f>
        <v>-6</v>
      </c>
      <c r="DM10" s="78" t="s">
        <v>20</v>
      </c>
      <c r="DN10" s="41">
        <f>VLOOKUP(A10,'August 2019'!$B$2:$C$17,2,FALSE)</f>
        <v>4</v>
      </c>
      <c r="DO10" s="78" t="s">
        <v>19</v>
      </c>
      <c r="DP10" s="41">
        <f>VLOOKUP(A10,'September 2019'!$B$2:$C$19,2,FALSE)</f>
        <v>-4</v>
      </c>
      <c r="DQ10" s="78" t="s">
        <v>20</v>
      </c>
      <c r="DR10" s="41">
        <v>0</v>
      </c>
      <c r="DS10" s="78" t="s">
        <v>21</v>
      </c>
      <c r="DT10" s="41">
        <f>VLOOKUP(A10,'November 2019'!$B$2:$C$19,2,FALSE)</f>
        <v>-4</v>
      </c>
      <c r="DU10" s="78" t="s">
        <v>20</v>
      </c>
      <c r="DV10" s="41">
        <f>VLOOKUP(A10,'December 2019'!$B$2:$C$19,2,FALSE)</f>
        <v>-10</v>
      </c>
      <c r="DW10" s="78" t="s">
        <v>20</v>
      </c>
      <c r="DX10" s="41">
        <v>3</v>
      </c>
      <c r="DY10" s="78" t="s">
        <v>21</v>
      </c>
      <c r="DZ10" s="41">
        <f>VLOOKUP(A10,'February 2020'!$B$2:$C$18,2,FALSE)</f>
        <v>-1</v>
      </c>
      <c r="EA10" s="78" t="s">
        <v>20</v>
      </c>
      <c r="EB10" s="41">
        <v>0</v>
      </c>
      <c r="EC10" s="9" t="s">
        <v>21</v>
      </c>
      <c r="ED10" s="9">
        <f>VLOOKUP(A10,'April 2020'!$B$2:$C$18,2,FALSE)</f>
        <v>-10</v>
      </c>
      <c r="EE10" s="9" t="s">
        <v>20</v>
      </c>
      <c r="EF10" s="9">
        <f>VLOOKUP(A10,'June 2020'!$B$2:$C$18,2,FALSE)</f>
        <v>3</v>
      </c>
      <c r="EG10" s="9" t="s">
        <v>19</v>
      </c>
      <c r="EH10" s="9">
        <v>0</v>
      </c>
      <c r="EI10" s="9" t="s">
        <v>19</v>
      </c>
      <c r="EJ10" s="9">
        <f>VLOOKUP(A10,'August 2020'!$B$3:$C$20,2,FALSE)</f>
        <v>5</v>
      </c>
      <c r="EK10" s="9" t="s">
        <v>19</v>
      </c>
      <c r="EL10" s="9">
        <f>VLOOKUP(A10,'September 2020'!$B$4:$C$21,2,FALSE)</f>
        <v>9</v>
      </c>
      <c r="EM10" s="9" t="s">
        <v>19</v>
      </c>
      <c r="EN10" s="9">
        <f>VLOOKUP(A10,'October 2020'!$B$2:$C$18,2,FALSE)</f>
        <v>13</v>
      </c>
      <c r="EO10" s="9" t="s">
        <v>19</v>
      </c>
      <c r="EP10" s="9">
        <f>VLOOKUP(A10,'November 2020'!$B$2:$C$19,2,FALSE)</f>
        <v>15</v>
      </c>
      <c r="EQ10" s="9" t="s">
        <v>19</v>
      </c>
      <c r="ER10" s="9">
        <f>VLOOKUP(A10,'November 2020'!$B$2:$C$19,2,FALSE)</f>
        <v>15</v>
      </c>
      <c r="ES10" s="9" t="s">
        <v>19</v>
      </c>
    </row>
    <row r="11" spans="1:149" ht="18.75" x14ac:dyDescent="0.3">
      <c r="A11" s="2" t="s">
        <v>5</v>
      </c>
      <c r="B11" s="57"/>
      <c r="C11" s="57"/>
      <c r="D11" s="57"/>
      <c r="E11" s="57"/>
      <c r="F11" s="57"/>
      <c r="G11" s="57"/>
      <c r="H11" s="57"/>
      <c r="I11" s="57"/>
      <c r="J11" s="57"/>
      <c r="K11" s="57"/>
      <c r="L11" s="57"/>
      <c r="M11" s="57"/>
      <c r="N11" s="57"/>
      <c r="O11" s="57"/>
      <c r="P11" s="57"/>
      <c r="Q11" s="57"/>
      <c r="R11" s="57"/>
      <c r="S11" s="57"/>
      <c r="T11" s="57"/>
      <c r="U11" s="57"/>
      <c r="V11" s="57"/>
      <c r="W11" s="57"/>
      <c r="X11" s="57"/>
      <c r="Y11" s="57"/>
      <c r="Z11" s="57"/>
      <c r="AA11" s="57"/>
      <c r="AB11" s="57"/>
      <c r="AC11" s="57"/>
      <c r="AD11" s="57"/>
      <c r="AE11" s="57"/>
      <c r="AF11" s="57"/>
      <c r="AG11" s="57"/>
      <c r="AH11" s="57"/>
      <c r="AI11" s="57"/>
      <c r="AJ11" s="57"/>
      <c r="AK11" s="57"/>
      <c r="AL11" s="57"/>
      <c r="AM11" s="57"/>
      <c r="AN11" s="57"/>
      <c r="AO11" s="57"/>
      <c r="AP11" s="57"/>
      <c r="AQ11" s="57"/>
      <c r="AR11" s="57"/>
      <c r="AS11" s="57"/>
      <c r="AT11" s="57"/>
      <c r="AU11" s="57"/>
      <c r="AV11" s="57"/>
      <c r="AW11" s="57"/>
      <c r="AX11" s="57"/>
      <c r="AY11" s="57"/>
      <c r="AZ11" s="57"/>
      <c r="BA11" s="57"/>
      <c r="BB11" s="57"/>
      <c r="BC11" s="57"/>
      <c r="BD11" s="57"/>
      <c r="BE11" s="57"/>
      <c r="BF11" s="57"/>
      <c r="BG11" s="57"/>
      <c r="BH11" s="57"/>
      <c r="BI11" s="57"/>
      <c r="BJ11" s="57"/>
      <c r="BK11" s="57"/>
      <c r="BL11" s="57"/>
      <c r="BM11" s="57"/>
      <c r="BN11" s="57"/>
      <c r="BO11" s="57"/>
      <c r="BP11" s="57"/>
      <c r="BQ11" s="57"/>
      <c r="BR11" s="57"/>
      <c r="BS11" s="57"/>
      <c r="BT11" s="57"/>
      <c r="BU11" s="86"/>
      <c r="BV11" s="86"/>
      <c r="BW11" s="86"/>
      <c r="BX11" s="86"/>
      <c r="BY11" s="86"/>
      <c r="BZ11" s="86"/>
      <c r="CA11" s="57"/>
      <c r="CB11" s="57">
        <f>VLOOKUP(A11,'January 2018'!$B$2:$C$19,2,FALSE)</f>
        <v>6</v>
      </c>
      <c r="CC11" s="78" t="s">
        <v>19</v>
      </c>
      <c r="CD11" s="41">
        <f>VLOOKUP(A11,'February 2018'!$B$2:$C$18,2,FALSE)</f>
        <v>12</v>
      </c>
      <c r="CE11" s="78" t="s">
        <v>19</v>
      </c>
      <c r="CF11" s="41">
        <f>VLOOKUP(A11,'March 2018'!$B$2:$C$19,2,FALSE)</f>
        <v>15</v>
      </c>
      <c r="CG11" s="68" t="s">
        <v>19</v>
      </c>
      <c r="CH11" s="41">
        <f>VLOOKUP(A11,'April 2018'!$B$2:$C$18,2,FALSE)</f>
        <v>7</v>
      </c>
      <c r="CI11" s="78" t="s">
        <v>19</v>
      </c>
      <c r="CJ11" s="41">
        <f>VLOOKUP(A11,'May 2018'!$B$3:$C$18,2,FALSE)</f>
        <v>7</v>
      </c>
      <c r="CK11" s="78" t="s">
        <v>19</v>
      </c>
      <c r="CL11" s="41">
        <f>VLOOKUP(A11,'June 2018'!$B$2:$C$18,2,FALSE)</f>
        <v>11</v>
      </c>
      <c r="CM11" s="78" t="s">
        <v>19</v>
      </c>
      <c r="CN11" s="41">
        <f>VLOOKUP(A11,'July 2018'!$B$2:$C$19,2,FALSE)</f>
        <v>14</v>
      </c>
      <c r="CO11" s="78" t="s">
        <v>19</v>
      </c>
      <c r="CP11" s="41">
        <f>VLOOKUP(A11,'August 2018'!$B$2:$C$19,2,FALSE)</f>
        <v>16</v>
      </c>
      <c r="CQ11" s="78" t="s">
        <v>19</v>
      </c>
      <c r="CR11" s="41">
        <f>VLOOKUP(A11,'September 2018'!$B$2:$C$17,2,FALSE)</f>
        <v>12</v>
      </c>
      <c r="CS11" s="78" t="s">
        <v>19</v>
      </c>
      <c r="CT11" s="41">
        <f>VLOOKUP(A11,'October 2018'!$B$2:$C$18,2,FALSE)</f>
        <v>8</v>
      </c>
      <c r="CU11" s="78" t="s">
        <v>19</v>
      </c>
      <c r="CV11" s="41">
        <f>VLOOKUP(A11,'November 2018'!$B$2:$C$17,2,FALSE)</f>
        <v>13</v>
      </c>
      <c r="CW11" s="78" t="s">
        <v>19</v>
      </c>
      <c r="CX11" s="41">
        <f>VLOOKUP(A11,'December 2018'!$B$2:$C$18,2,FALSE)</f>
        <v>7</v>
      </c>
      <c r="CY11" s="78" t="s">
        <v>19</v>
      </c>
      <c r="CZ11" s="41">
        <f>VLOOKUP(A11,'January 2019'!$B$2:$C$16,2,FALSE)</f>
        <v>13</v>
      </c>
      <c r="DA11" s="78" t="s">
        <v>19</v>
      </c>
      <c r="DB11" s="41">
        <f>VLOOKUP(A11,'February 2019'!$B$2:$C$18,2,FALSE)</f>
        <v>14</v>
      </c>
      <c r="DC11" s="78" t="s">
        <v>19</v>
      </c>
      <c r="DD11" s="41">
        <f>VLOOKUP(A11,'March 20019'!$B$2:$C$19,2,FALSE)</f>
        <v>12</v>
      </c>
      <c r="DE11" s="78" t="s">
        <v>19</v>
      </c>
      <c r="DF11" s="41">
        <f>VLOOKUP(A11,'April 2019'!$B$2:$C$19,2,FALSE)</f>
        <v>3</v>
      </c>
      <c r="DG11" s="78" t="s">
        <v>19</v>
      </c>
      <c r="DH11" s="41">
        <f>VLOOKUP(A11,'May 2019'!$B$2:$C$18,2,FALSE)</f>
        <v>5</v>
      </c>
      <c r="DI11" s="78" t="s">
        <v>19</v>
      </c>
      <c r="DJ11" s="41">
        <f>VLOOKUP(A11,'June 2019'!$B$2:$C$18,2,FALSE)</f>
        <v>5</v>
      </c>
      <c r="DK11" s="78" t="s">
        <v>19</v>
      </c>
      <c r="DL11" s="41">
        <f>VLOOKUP(A11,'July 2019'!$B$2:$C$19,2,FALSE)</f>
        <v>4</v>
      </c>
      <c r="DM11" s="78" t="s">
        <v>19</v>
      </c>
      <c r="DN11" s="41">
        <v>0</v>
      </c>
      <c r="DO11" s="78" t="s">
        <v>21</v>
      </c>
      <c r="DP11" s="41">
        <f>VLOOKUP(A11,'September 2019'!$B$2:$C$19,2,FALSE)</f>
        <v>-1</v>
      </c>
      <c r="DQ11" s="78" t="s">
        <v>20</v>
      </c>
      <c r="DR11" s="41">
        <f>VLOOKUP(A11,'October 2019'!$B$2:$C$18,2,FALSE)</f>
        <v>1</v>
      </c>
      <c r="DS11" s="78" t="s">
        <v>19</v>
      </c>
      <c r="DT11" s="41">
        <f>VLOOKUP(A11,'November 2019'!$B$2:$C$19,2,FALSE)</f>
        <v>1</v>
      </c>
      <c r="DU11" s="78" t="s">
        <v>19</v>
      </c>
      <c r="DV11" s="41">
        <f>VLOOKUP(A11,'December 2019'!$B$2:$C$19,2,FALSE)</f>
        <v>1</v>
      </c>
      <c r="DW11" s="78" t="s">
        <v>19</v>
      </c>
      <c r="DX11" s="41">
        <v>5</v>
      </c>
      <c r="DY11" s="78" t="s">
        <v>19</v>
      </c>
      <c r="DZ11" s="41">
        <f>VLOOKUP(A11,'February 2020'!$B$2:$C$18,2,FALSE)</f>
        <v>6</v>
      </c>
      <c r="EA11" s="78" t="s">
        <v>19</v>
      </c>
      <c r="EB11" s="41">
        <f>VLOOKUP(A11,'March 2020'!$B$2:$C$17,2,FALSE)</f>
        <v>4</v>
      </c>
      <c r="EC11" s="9" t="s">
        <v>19</v>
      </c>
      <c r="ED11" s="9">
        <f>VLOOKUP(A11,'April 2020'!$B$2:$C$18,2,FALSE)</f>
        <v>-3</v>
      </c>
      <c r="EE11" s="9" t="s">
        <v>20</v>
      </c>
      <c r="EF11" s="9">
        <f>VLOOKUP(A11,'June 2020'!$B$2:$C$18,2,FALSE)</f>
        <v>7</v>
      </c>
      <c r="EG11" s="9" t="s">
        <v>19</v>
      </c>
      <c r="EH11" s="9">
        <f>VLOOKUP(A11,'July 2020'!$B$3:$C$18,2,FALSE)</f>
        <v>5</v>
      </c>
      <c r="EI11" s="9" t="s">
        <v>19</v>
      </c>
      <c r="EJ11" s="9">
        <f>VLOOKUP(A11,'August 2020'!$B$3:$C$20,2,FALSE)</f>
        <v>10</v>
      </c>
      <c r="EK11" s="9" t="s">
        <v>19</v>
      </c>
      <c r="EL11" s="9">
        <f>VLOOKUP(A11,'September 2020'!$B$4:$C$21,2,FALSE)</f>
        <v>2</v>
      </c>
      <c r="EM11" s="9" t="s">
        <v>19</v>
      </c>
      <c r="EN11" s="9">
        <f>VLOOKUP(A11,'October 2020'!$B$2:$C$18,2,FALSE)</f>
        <v>4</v>
      </c>
      <c r="EO11" s="9" t="s">
        <v>19</v>
      </c>
      <c r="EP11" s="9">
        <f>VLOOKUP(A11,'November 2020'!$B$2:$C$19,2,FALSE)</f>
        <v>6</v>
      </c>
      <c r="EQ11" s="9" t="s">
        <v>19</v>
      </c>
      <c r="ER11" s="9">
        <f>VLOOKUP(A11,'November 2020'!$B$2:$C$19,2,FALSE)</f>
        <v>6</v>
      </c>
      <c r="ES11" s="9" t="s">
        <v>19</v>
      </c>
    </row>
    <row r="12" spans="1:149" ht="18.75" x14ac:dyDescent="0.3">
      <c r="A12" s="2" t="s">
        <v>6</v>
      </c>
      <c r="B12" s="57"/>
      <c r="C12" s="57"/>
      <c r="D12" s="57"/>
      <c r="E12" s="57"/>
      <c r="F12" s="57"/>
      <c r="G12" s="57"/>
      <c r="H12" s="57"/>
      <c r="I12" s="57"/>
      <c r="J12" s="57"/>
      <c r="K12" s="57"/>
      <c r="L12" s="57"/>
      <c r="M12" s="57"/>
      <c r="N12" s="57"/>
      <c r="O12" s="57"/>
      <c r="P12" s="57"/>
      <c r="Q12" s="57"/>
      <c r="R12" s="57"/>
      <c r="S12" s="57"/>
      <c r="T12" s="57"/>
      <c r="U12" s="57"/>
      <c r="V12" s="57"/>
      <c r="W12" s="57"/>
      <c r="X12" s="57"/>
      <c r="Y12" s="57"/>
      <c r="Z12" s="57"/>
      <c r="AA12" s="57"/>
      <c r="AB12" s="57"/>
      <c r="AC12" s="57"/>
      <c r="AD12" s="57"/>
      <c r="AE12" s="57"/>
      <c r="AF12" s="57"/>
      <c r="AG12" s="57"/>
      <c r="AH12" s="57"/>
      <c r="AI12" s="57"/>
      <c r="AJ12" s="57"/>
      <c r="AK12" s="57"/>
      <c r="AL12" s="57"/>
      <c r="AM12" s="57"/>
      <c r="AN12" s="57"/>
      <c r="AO12" s="57"/>
      <c r="AP12" s="57"/>
      <c r="AQ12" s="57"/>
      <c r="AR12" s="57"/>
      <c r="AS12" s="57"/>
      <c r="AT12" s="57"/>
      <c r="AU12" s="57"/>
      <c r="AV12" s="57"/>
      <c r="AW12" s="57"/>
      <c r="AX12" s="57"/>
      <c r="AY12" s="57"/>
      <c r="AZ12" s="57"/>
      <c r="BA12" s="57"/>
      <c r="BB12" s="57"/>
      <c r="BC12" s="57"/>
      <c r="BD12" s="57"/>
      <c r="BE12" s="57"/>
      <c r="BF12" s="57"/>
      <c r="BG12" s="57"/>
      <c r="BH12" s="57"/>
      <c r="BI12" s="57"/>
      <c r="BJ12" s="57"/>
      <c r="BK12" s="57"/>
      <c r="BL12" s="57"/>
      <c r="BM12" s="57"/>
      <c r="BN12" s="57"/>
      <c r="BO12" s="57"/>
      <c r="BP12" s="57"/>
      <c r="BQ12" s="57"/>
      <c r="BR12" s="57"/>
      <c r="BS12" s="57"/>
      <c r="BT12" s="57"/>
      <c r="BU12" s="86"/>
      <c r="BV12" s="86"/>
      <c r="BW12" s="86"/>
      <c r="BX12" s="86"/>
      <c r="BY12" s="86"/>
      <c r="BZ12" s="86"/>
      <c r="CA12" s="57"/>
      <c r="CB12" s="57">
        <f>VLOOKUP(A12,'January 2018'!$B$2:$C$19,2,FALSE)</f>
        <v>-2</v>
      </c>
      <c r="CC12" s="78" t="s">
        <v>20</v>
      </c>
      <c r="CD12" s="41">
        <f>VLOOKUP(A12,'February 2018'!$B$2:$C$18,2,FALSE)</f>
        <v>-1</v>
      </c>
      <c r="CE12" s="78" t="s">
        <v>20</v>
      </c>
      <c r="CF12" s="41">
        <f>VLOOKUP(A12,'March 2018'!$B$2:$C$19,2,FALSE)</f>
        <v>4</v>
      </c>
      <c r="CG12" s="68" t="s">
        <v>19</v>
      </c>
      <c r="CH12" s="41">
        <f>VLOOKUP(A12,'April 2018'!$B$2:$C$18,2,FALSE)</f>
        <v>13</v>
      </c>
      <c r="CI12" s="78" t="s">
        <v>19</v>
      </c>
      <c r="CJ12" s="41">
        <f>VLOOKUP(A12,'May 2018'!$B$3:$C$18,2,FALSE)</f>
        <v>11</v>
      </c>
      <c r="CK12" s="78" t="s">
        <v>19</v>
      </c>
      <c r="CL12" s="41">
        <f>VLOOKUP(A12,'June 2018'!$B$2:$C$18,2,FALSE)</f>
        <v>7</v>
      </c>
      <c r="CM12" s="78" t="s">
        <v>19</v>
      </c>
      <c r="CN12" s="41">
        <f>VLOOKUP(A12,'July 2018'!$B$2:$C$19,2,FALSE)</f>
        <v>4</v>
      </c>
      <c r="CO12" s="78" t="s">
        <v>19</v>
      </c>
      <c r="CP12" s="41">
        <f>VLOOKUP(A12,'August 2018'!$B$2:$C$19,2,FALSE)</f>
        <v>10</v>
      </c>
      <c r="CQ12" s="78" t="s">
        <v>19</v>
      </c>
      <c r="CR12" s="41">
        <f>VLOOKUP(A12,'September 2018'!$B$2:$C$17,2,FALSE)</f>
        <v>3</v>
      </c>
      <c r="CS12" s="78" t="s">
        <v>19</v>
      </c>
      <c r="CT12" s="41">
        <f>VLOOKUP(A12,'October 2018'!$B$2:$C$18,2,FALSE)</f>
        <v>7</v>
      </c>
      <c r="CU12" s="78" t="s">
        <v>19</v>
      </c>
      <c r="CV12" s="41">
        <f>VLOOKUP(A12,'November 2018'!$B$2:$C$17,2,FALSE)</f>
        <v>2</v>
      </c>
      <c r="CW12" s="78" t="s">
        <v>19</v>
      </c>
      <c r="CX12" s="41">
        <v>0</v>
      </c>
      <c r="CY12" s="78" t="s">
        <v>21</v>
      </c>
      <c r="CZ12" s="41">
        <f>VLOOKUP(A12,'January 2019'!$B$2:$C$16,2,FALSE)</f>
        <v>10</v>
      </c>
      <c r="DA12" s="78" t="s">
        <v>19</v>
      </c>
      <c r="DB12" s="41">
        <f>VLOOKUP(A12,'February 2019'!$B$2:$C$18,2,FALSE)</f>
        <v>2</v>
      </c>
      <c r="DC12" s="78" t="s">
        <v>19</v>
      </c>
      <c r="DD12" s="41">
        <f>VLOOKUP(A12,'March 20019'!$B$2:$C$19,2,FALSE)</f>
        <v>10</v>
      </c>
      <c r="DE12" s="78" t="s">
        <v>19</v>
      </c>
      <c r="DF12" s="41">
        <f>VLOOKUP(A12,'April 2019'!$B$2:$C$19,2,FALSE)</f>
        <v>5</v>
      </c>
      <c r="DG12" s="78" t="s">
        <v>19</v>
      </c>
      <c r="DH12" s="41">
        <f>VLOOKUP(A12,'May 2019'!$B$2:$C$18,2,FALSE)</f>
        <v>10</v>
      </c>
      <c r="DI12" s="78" t="s">
        <v>19</v>
      </c>
      <c r="DJ12" s="41">
        <f>VLOOKUP(A12,'June 2019'!$B$2:$C$18,2,FALSE)</f>
        <v>12</v>
      </c>
      <c r="DK12" s="78" t="s">
        <v>19</v>
      </c>
      <c r="DL12" s="41">
        <f>VLOOKUP(A12,'July 2019'!$B$2:$C$19,2,FALSE)</f>
        <v>7</v>
      </c>
      <c r="DM12" s="78" t="s">
        <v>19</v>
      </c>
      <c r="DN12" s="41">
        <f>VLOOKUP(A12,'August 2019'!$B$2:$C$17,2,FALSE)</f>
        <v>8</v>
      </c>
      <c r="DO12" s="78" t="s">
        <v>19</v>
      </c>
      <c r="DP12" s="41">
        <f>VLOOKUP(A12,'September 2019'!$B$2:$C$19,2,FALSE)</f>
        <v>-2</v>
      </c>
      <c r="DQ12" s="78" t="s">
        <v>20</v>
      </c>
      <c r="DR12" s="41">
        <f>VLOOKUP(A12,'October 2019'!$B$2:$C$18,2,FALSE)</f>
        <v>5</v>
      </c>
      <c r="DS12" s="78" t="s">
        <v>19</v>
      </c>
      <c r="DT12" s="41">
        <f>VLOOKUP(A12,'November 2019'!$B$2:$C$19,2,FALSE)</f>
        <v>-11</v>
      </c>
      <c r="DU12" s="78" t="s">
        <v>20</v>
      </c>
      <c r="DV12" s="41">
        <f>VLOOKUP(A12,'December 2019'!$B$2:$C$19,2,FALSE)</f>
        <v>-12</v>
      </c>
      <c r="DW12" s="78" t="s">
        <v>20</v>
      </c>
      <c r="DX12" s="41">
        <v>8</v>
      </c>
      <c r="DY12" s="78" t="s">
        <v>19</v>
      </c>
      <c r="DZ12" s="41">
        <f>VLOOKUP(A12,'February 2020'!$B$2:$C$18,2,FALSE)</f>
        <v>13</v>
      </c>
      <c r="EA12" s="78" t="s">
        <v>19</v>
      </c>
      <c r="EB12" s="41">
        <f>VLOOKUP(A12,'March 2020'!$B$2:$C$17,2,FALSE)</f>
        <v>-3</v>
      </c>
      <c r="EC12" s="9" t="s">
        <v>20</v>
      </c>
      <c r="ED12" s="9">
        <f>VLOOKUP(A12,'April 2020'!$B$2:$C$18,2,FALSE)</f>
        <v>-14</v>
      </c>
      <c r="EE12" s="9" t="s">
        <v>20</v>
      </c>
      <c r="EF12" s="9">
        <f>VLOOKUP(A12,'June 2020'!$B$2:$C$18,2,FALSE)</f>
        <v>11</v>
      </c>
      <c r="EG12" s="9" t="s">
        <v>19</v>
      </c>
      <c r="EH12" s="9">
        <f>VLOOKUP(A12,'July 2020'!$B$3:$C$18,2,FALSE)</f>
        <v>12</v>
      </c>
      <c r="EI12" s="9" t="s">
        <v>19</v>
      </c>
      <c r="EJ12" s="9">
        <f>VLOOKUP(A12,'August 2020'!$B$3:$C$20,2,FALSE)</f>
        <v>-1</v>
      </c>
      <c r="EK12" s="1" t="s">
        <v>20</v>
      </c>
      <c r="EL12" s="9">
        <f>VLOOKUP(A12,'September 2020'!$B$4:$C$21,2,FALSE)</f>
        <v>11</v>
      </c>
      <c r="EM12" s="9" t="s">
        <v>19</v>
      </c>
      <c r="EN12" s="9">
        <f>VLOOKUP(A12,'October 2020'!$B$2:$C$18,2,FALSE)</f>
        <v>9</v>
      </c>
      <c r="EO12" s="9" t="s">
        <v>19</v>
      </c>
      <c r="EP12" s="9">
        <f>VLOOKUP(A12,'November 2020'!$B$2:$C$19,2,FALSE)</f>
        <v>2</v>
      </c>
      <c r="EQ12" s="9" t="s">
        <v>19</v>
      </c>
      <c r="ER12" s="9">
        <f>VLOOKUP(A12,'November 2020'!$B$2:$C$19,2,FALSE)</f>
        <v>2</v>
      </c>
      <c r="ES12" s="9" t="s">
        <v>19</v>
      </c>
    </row>
    <row r="13" spans="1:149" ht="18.75" x14ac:dyDescent="0.3">
      <c r="A13" s="2" t="s">
        <v>7</v>
      </c>
      <c r="B13" s="57"/>
      <c r="C13" s="57"/>
      <c r="D13" s="57"/>
      <c r="E13" s="57"/>
      <c r="F13" s="57"/>
      <c r="G13" s="57"/>
      <c r="H13" s="57"/>
      <c r="I13" s="57"/>
      <c r="J13" s="57"/>
      <c r="K13" s="57"/>
      <c r="L13" s="57"/>
      <c r="M13" s="57"/>
      <c r="N13" s="57"/>
      <c r="O13" s="57"/>
      <c r="P13" s="57"/>
      <c r="Q13" s="57"/>
      <c r="R13" s="57"/>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86"/>
      <c r="BV13" s="86"/>
      <c r="BW13" s="86"/>
      <c r="BX13" s="86"/>
      <c r="BY13" s="86"/>
      <c r="BZ13" s="86"/>
      <c r="CA13" s="57"/>
      <c r="CB13" s="57">
        <f>VLOOKUP(A13,'January 2018'!$B$2:$C$19,2,FALSE)</f>
        <v>5</v>
      </c>
      <c r="CC13" s="78" t="s">
        <v>19</v>
      </c>
      <c r="CD13" s="41">
        <f>VLOOKUP(A13,'February 2018'!$B$2:$C$18,2,FALSE)</f>
        <v>3</v>
      </c>
      <c r="CE13" s="78" t="s">
        <v>19</v>
      </c>
      <c r="CF13" s="41">
        <f>VLOOKUP(A13,'March 2018'!$B$2:$C$19,2,FALSE)</f>
        <v>14</v>
      </c>
      <c r="CG13" s="68" t="s">
        <v>19</v>
      </c>
      <c r="CH13" s="41">
        <f>VLOOKUP(A13,'April 2018'!$B$2:$C$18,2,FALSE)</f>
        <v>12</v>
      </c>
      <c r="CI13" s="78" t="s">
        <v>19</v>
      </c>
      <c r="CJ13" s="41">
        <f>VLOOKUP(A13,'May 2018'!$B$3:$C$18,2,FALSE)</f>
        <v>2</v>
      </c>
      <c r="CK13" s="78" t="s">
        <v>19</v>
      </c>
      <c r="CL13" s="41">
        <f>VLOOKUP(A13,'June 2018'!$B$2:$C$18,2,FALSE)</f>
        <v>9</v>
      </c>
      <c r="CM13" s="78" t="s">
        <v>19</v>
      </c>
      <c r="CN13" s="41">
        <f>VLOOKUP(A13,'July 2018'!$B$2:$C$19,2,FALSE)</f>
        <v>12</v>
      </c>
      <c r="CO13" s="78" t="s">
        <v>19</v>
      </c>
      <c r="CP13" s="41">
        <f>VLOOKUP(A13,'August 2018'!$B$2:$C$19,2,FALSE)</f>
        <v>13</v>
      </c>
      <c r="CQ13" s="78" t="s">
        <v>19</v>
      </c>
      <c r="CR13" s="41">
        <f>VLOOKUP(A13,'September 2018'!$B$2:$C$17,2,FALSE)</f>
        <v>8</v>
      </c>
      <c r="CS13" s="78" t="s">
        <v>19</v>
      </c>
      <c r="CT13" s="41">
        <f>VLOOKUP(A13,'October 2018'!$B$2:$C$18,2,FALSE)</f>
        <v>1</v>
      </c>
      <c r="CU13" s="78" t="s">
        <v>19</v>
      </c>
      <c r="CV13" s="41">
        <f>VLOOKUP(A13,'November 2018'!$B$2:$C$17,2,FALSE)</f>
        <v>11</v>
      </c>
      <c r="CW13" s="78" t="s">
        <v>19</v>
      </c>
      <c r="CX13" s="41">
        <f>VLOOKUP(A13,'December 2018'!$B$2:$C$18,2,FALSE)</f>
        <v>-2</v>
      </c>
      <c r="CY13" s="78" t="s">
        <v>20</v>
      </c>
      <c r="CZ13" s="41">
        <v>0</v>
      </c>
      <c r="DA13" s="78" t="s">
        <v>21</v>
      </c>
      <c r="DB13" s="41">
        <f>VLOOKUP(A13,'February 2019'!$B$2:$C$18,2,FALSE)</f>
        <v>11</v>
      </c>
      <c r="DC13" s="78" t="s">
        <v>19</v>
      </c>
      <c r="DD13" s="41">
        <f>VLOOKUP(A13,'March 20019'!$B$2:$C$19,2,FALSE)</f>
        <v>-1</v>
      </c>
      <c r="DE13" s="78" t="s">
        <v>20</v>
      </c>
      <c r="DF13" s="41">
        <f>VLOOKUP(A13,'April 2019'!$B$2:$C$19,2,FALSE)</f>
        <v>2</v>
      </c>
      <c r="DG13" s="78" t="s">
        <v>19</v>
      </c>
      <c r="DH13" s="41">
        <f>VLOOKUP(A13,'May 2019'!$B$2:$C$18,2,FALSE)</f>
        <v>-2</v>
      </c>
      <c r="DI13" s="78" t="s">
        <v>20</v>
      </c>
      <c r="DJ13" s="41">
        <f>VLOOKUP(A13,'June 2019'!$B$2:$C$18,2,FALSE)</f>
        <v>4</v>
      </c>
      <c r="DK13" s="78" t="s">
        <v>19</v>
      </c>
      <c r="DL13" s="41">
        <f>VLOOKUP(A13,'July 2019'!$B$2:$C$19,2,FALSE)</f>
        <v>-4</v>
      </c>
      <c r="DM13" s="78" t="s">
        <v>20</v>
      </c>
      <c r="DN13" s="41">
        <f>VLOOKUP(A13,'August 2019'!$B$2:$C$17,2,FALSE)</f>
        <v>-2</v>
      </c>
      <c r="DO13" s="78" t="s">
        <v>20</v>
      </c>
      <c r="DP13" s="41">
        <f>VLOOKUP(A13,'September 2019'!$B$2:$C$19,2,FALSE)</f>
        <v>-10</v>
      </c>
      <c r="DQ13" s="78" t="s">
        <v>20</v>
      </c>
      <c r="DR13" s="41">
        <f>VLOOKUP(A13,'October 2019'!$B$2:$C$18,2,FALSE)</f>
        <v>-1</v>
      </c>
      <c r="DS13" s="78" t="s">
        <v>20</v>
      </c>
      <c r="DT13" s="41">
        <f>VLOOKUP(A13,'November 2019'!$B$2:$C$19,2,FALSE)</f>
        <v>3</v>
      </c>
      <c r="DU13" s="78" t="s">
        <v>19</v>
      </c>
      <c r="DV13" s="41">
        <f>VLOOKUP(A13,'December 2019'!$B$2:$C$19,2,FALSE)</f>
        <v>-9</v>
      </c>
      <c r="DW13" s="78" t="s">
        <v>20</v>
      </c>
      <c r="DX13" s="41">
        <v>0</v>
      </c>
      <c r="DY13" s="78" t="s">
        <v>21</v>
      </c>
      <c r="DZ13" s="41">
        <f>VLOOKUP(A13,'February 2020'!$B$2:$C$18,2,FALSE)</f>
        <v>10</v>
      </c>
      <c r="EA13" s="78" t="s">
        <v>19</v>
      </c>
      <c r="EB13" s="41">
        <f>VLOOKUP(A13,'March 2020'!$B$2:$C$17,2,FALSE)</f>
        <v>6</v>
      </c>
      <c r="EC13" s="9" t="s">
        <v>19</v>
      </c>
      <c r="ED13" s="9">
        <f>VLOOKUP(A13,'April 2020'!$B$2:$C$18,2,FALSE)</f>
        <v>2</v>
      </c>
      <c r="EE13" s="9" t="s">
        <v>19</v>
      </c>
      <c r="EF13" s="9">
        <f>VLOOKUP(A13,'June 2020'!$B$2:$C$18,2,FALSE)</f>
        <v>2</v>
      </c>
      <c r="EG13" s="9" t="s">
        <v>19</v>
      </c>
      <c r="EH13" s="9">
        <v>0</v>
      </c>
      <c r="EI13" s="9" t="s">
        <v>19</v>
      </c>
      <c r="EJ13" s="9">
        <f>VLOOKUP(A13,'August 2020'!$B$3:$C$20,2,FALSE)</f>
        <v>2</v>
      </c>
      <c r="EK13" s="1" t="s">
        <v>19</v>
      </c>
      <c r="EL13" s="9">
        <f>VLOOKUP(A13,'September 2020'!$B$4:$C$21,2,FALSE)</f>
        <v>14</v>
      </c>
      <c r="EM13" s="9" t="s">
        <v>19</v>
      </c>
      <c r="EN13" s="9">
        <f>VLOOKUP(A13,'October 2020'!$B$2:$C$18,2,FALSE)</f>
        <v>8</v>
      </c>
      <c r="EO13" s="9" t="s">
        <v>19</v>
      </c>
      <c r="EP13" s="9">
        <f>VLOOKUP(A13,'November 2020'!$B$2:$C$19,2,FALSE)</f>
        <v>5</v>
      </c>
      <c r="EQ13" s="9" t="s">
        <v>19</v>
      </c>
      <c r="ER13" s="9">
        <f>VLOOKUP(A13,'November 2020'!$B$2:$C$19,2,FALSE)</f>
        <v>5</v>
      </c>
      <c r="ES13" s="9" t="s">
        <v>19</v>
      </c>
    </row>
    <row r="14" spans="1:149" ht="18.75" x14ac:dyDescent="0.3">
      <c r="A14" s="2" t="s">
        <v>8</v>
      </c>
      <c r="B14" s="57"/>
      <c r="C14" s="57"/>
      <c r="D14" s="57"/>
      <c r="E14" s="57"/>
      <c r="F14" s="57"/>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57"/>
      <c r="AG14" s="57"/>
      <c r="AH14" s="57"/>
      <c r="AI14" s="57"/>
      <c r="AJ14" s="57"/>
      <c r="AK14" s="57"/>
      <c r="AL14" s="57"/>
      <c r="AM14" s="57"/>
      <c r="AN14" s="57"/>
      <c r="AO14" s="57"/>
      <c r="AP14" s="57"/>
      <c r="AQ14" s="57"/>
      <c r="AR14" s="57"/>
      <c r="AS14" s="57"/>
      <c r="AT14" s="57"/>
      <c r="AU14" s="57"/>
      <c r="AV14" s="57"/>
      <c r="AW14" s="57"/>
      <c r="AX14" s="57"/>
      <c r="AY14" s="57"/>
      <c r="AZ14" s="57"/>
      <c r="BA14" s="57"/>
      <c r="BB14" s="57"/>
      <c r="BC14" s="57"/>
      <c r="BD14" s="57"/>
      <c r="BE14" s="57"/>
      <c r="BF14" s="57"/>
      <c r="BG14" s="57"/>
      <c r="BH14" s="57"/>
      <c r="BI14" s="57"/>
      <c r="BJ14" s="57"/>
      <c r="BK14" s="57"/>
      <c r="BL14" s="57"/>
      <c r="BM14" s="57"/>
      <c r="BN14" s="57"/>
      <c r="BO14" s="57"/>
      <c r="BP14" s="57"/>
      <c r="BQ14" s="57"/>
      <c r="BR14" s="57"/>
      <c r="BS14" s="57"/>
      <c r="BT14" s="57"/>
      <c r="BU14" s="86"/>
      <c r="BV14" s="86"/>
      <c r="BW14" s="86"/>
      <c r="BX14" s="86"/>
      <c r="BY14" s="86"/>
      <c r="BZ14" s="86"/>
      <c r="CA14" s="57"/>
      <c r="CB14" s="57">
        <f>VLOOKUP(A14,'January 2018'!$B$2:$C$19,2,FALSE)</f>
        <v>-4</v>
      </c>
      <c r="CC14" s="78" t="s">
        <v>20</v>
      </c>
      <c r="CD14" s="41">
        <f>VLOOKUP(A14,'February 2018'!$B$2:$C$18,2,FALSE)</f>
        <v>15</v>
      </c>
      <c r="CE14" s="78" t="s">
        <v>19</v>
      </c>
      <c r="CF14" s="41">
        <f>VLOOKUP(A14,'March 2018'!$B$2:$C$19,2,FALSE)</f>
        <v>13</v>
      </c>
      <c r="CG14" s="68" t="s">
        <v>19</v>
      </c>
      <c r="CH14" s="41">
        <f>VLOOKUP(A14,'April 2018'!$B$2:$C$18,2,FALSE)</f>
        <v>3</v>
      </c>
      <c r="CI14" s="78" t="s">
        <v>19</v>
      </c>
      <c r="CJ14" s="41">
        <f>VLOOKUP(A14,'May 2018'!$B$3:$C$18,2,FALSE)</f>
        <v>13</v>
      </c>
      <c r="CK14" s="78" t="s">
        <v>19</v>
      </c>
      <c r="CL14" s="41">
        <f>VLOOKUP(A14,'June 2018'!$B$2:$C$18,2,FALSE)</f>
        <v>14</v>
      </c>
      <c r="CM14" s="78" t="s">
        <v>19</v>
      </c>
      <c r="CN14" s="41">
        <f>VLOOKUP(A14,'July 2018'!$B$2:$C$19,2,FALSE)</f>
        <v>11</v>
      </c>
      <c r="CO14" s="78" t="s">
        <v>19</v>
      </c>
      <c r="CP14" s="41">
        <f>VLOOKUP(A14,'August 2018'!$B$2:$C$19,2,FALSE)</f>
        <v>1</v>
      </c>
      <c r="CQ14" s="78" t="s">
        <v>19</v>
      </c>
      <c r="CR14" s="41">
        <v>0</v>
      </c>
      <c r="CS14" s="78" t="s">
        <v>21</v>
      </c>
      <c r="CT14" s="41">
        <f>VLOOKUP(A14,'October 2018'!$B$2:$C$18,2,FALSE)</f>
        <v>3</v>
      </c>
      <c r="CU14" s="78" t="s">
        <v>19</v>
      </c>
      <c r="CV14" s="41">
        <f>VLOOKUP(A14,'November 2018'!$B$2:$C$17,2,FALSE)</f>
        <v>-3</v>
      </c>
      <c r="CW14" s="78" t="s">
        <v>20</v>
      </c>
      <c r="CX14" s="41">
        <f>VLOOKUP(A14,'December 2018'!$B$2:$C$18,2,FALSE)</f>
        <v>-6</v>
      </c>
      <c r="CY14" s="78" t="s">
        <v>20</v>
      </c>
      <c r="CZ14" s="41">
        <f>VLOOKUP(A14,'January 2019'!$B$2:$C$16,2,FALSE)</f>
        <v>9</v>
      </c>
      <c r="DA14" s="78" t="s">
        <v>19</v>
      </c>
      <c r="DB14" s="41">
        <f>VLOOKUP(A14,'February 2019'!$B$2:$C$18,2,FALSE)</f>
        <v>16</v>
      </c>
      <c r="DC14" s="78" t="s">
        <v>19</v>
      </c>
      <c r="DD14" s="41">
        <f>VLOOKUP(A14,'March 20019'!$B$2:$C$19,2,FALSE)</f>
        <v>16</v>
      </c>
      <c r="DE14" s="78" t="s">
        <v>19</v>
      </c>
      <c r="DF14" s="41">
        <f>VLOOKUP(A14,'April 2019'!$B$2:$C$19,2,FALSE)</f>
        <v>10</v>
      </c>
      <c r="DG14" s="78" t="s">
        <v>19</v>
      </c>
      <c r="DH14" s="41">
        <f>VLOOKUP(A14,'May 2019'!$B$2:$C$18,2,FALSE)</f>
        <v>11</v>
      </c>
      <c r="DI14" s="78" t="s">
        <v>19</v>
      </c>
      <c r="DJ14" s="41">
        <f>VLOOKUP(A14,'June 2019'!$B$2:$C$18,2,FALSE)</f>
        <v>11</v>
      </c>
      <c r="DK14" s="78" t="s">
        <v>19</v>
      </c>
      <c r="DL14" s="41">
        <f>VLOOKUP(A14,'July 2019'!$B$2:$C$19,2,FALSE)</f>
        <v>8</v>
      </c>
      <c r="DM14" s="78" t="s">
        <v>19</v>
      </c>
      <c r="DN14" s="41">
        <v>0</v>
      </c>
      <c r="DO14" s="78" t="s">
        <v>21</v>
      </c>
      <c r="DP14" s="41">
        <f>VLOOKUP(A14,'September 2019'!$B$2:$C$19,2,FALSE)</f>
        <v>-14</v>
      </c>
      <c r="DQ14" s="78" t="s">
        <v>20</v>
      </c>
      <c r="DR14" s="41">
        <f>VLOOKUP(A14,'October 2019'!$B$2:$C$18,2,FALSE)</f>
        <v>4</v>
      </c>
      <c r="DS14" s="78" t="s">
        <v>19</v>
      </c>
      <c r="DT14" s="41">
        <f>VLOOKUP(A14,'November 2019'!$B$2:$C$19,2,FALSE)</f>
        <v>-12</v>
      </c>
      <c r="DU14" s="78" t="s">
        <v>20</v>
      </c>
      <c r="DV14" s="41">
        <f>VLOOKUP(A14,'December 2019'!$B$2:$C$19,2,FALSE)</f>
        <v>-13</v>
      </c>
      <c r="DW14" s="78" t="s">
        <v>20</v>
      </c>
      <c r="DX14" s="41">
        <v>-8</v>
      </c>
      <c r="DY14" s="78" t="s">
        <v>20</v>
      </c>
      <c r="DZ14" s="41">
        <f>VLOOKUP(A14,'February 2020'!$B$2:$C$18,2,FALSE)</f>
        <v>11</v>
      </c>
      <c r="EA14" s="78" t="s">
        <v>19</v>
      </c>
      <c r="EB14" s="41">
        <f>VLOOKUP(A14,'March 2020'!$B$2:$C$17,2,FALSE)</f>
        <v>10</v>
      </c>
      <c r="EC14" s="9" t="s">
        <v>19</v>
      </c>
      <c r="ED14" s="9">
        <f>VLOOKUP(A14,'April 2020'!$B$2:$C$18,2,FALSE)</f>
        <v>-15</v>
      </c>
      <c r="EE14" s="9" t="s">
        <v>20</v>
      </c>
      <c r="EF14" s="9">
        <f>VLOOKUP(A14,'June 2020'!$B$2:$C$18,2,FALSE)</f>
        <v>10</v>
      </c>
      <c r="EG14" s="9" t="s">
        <v>19</v>
      </c>
      <c r="EH14" s="9">
        <f>VLOOKUP(A14,'July 2020'!$B$3:$C$18,2,FALSE)</f>
        <v>10</v>
      </c>
      <c r="EI14" s="9" t="s">
        <v>19</v>
      </c>
      <c r="EJ14" s="9">
        <f>VLOOKUP(A14,'August 2020'!$B$3:$C$20,2,FALSE)</f>
        <v>-3</v>
      </c>
      <c r="EK14" s="1" t="s">
        <v>20</v>
      </c>
      <c r="EL14" s="9">
        <f>VLOOKUP(A14,'September 2020'!$B$4:$C$21,2,FALSE)</f>
        <v>-3</v>
      </c>
      <c r="EM14" s="1" t="s">
        <v>84</v>
      </c>
      <c r="EN14" s="9">
        <v>0</v>
      </c>
      <c r="EO14" s="9" t="s">
        <v>21</v>
      </c>
      <c r="EP14" s="9">
        <f>VLOOKUP(A14,'November 2020'!$B$2:$C$19,2,FALSE)</f>
        <v>-2</v>
      </c>
      <c r="EQ14" s="9" t="s">
        <v>20</v>
      </c>
      <c r="ER14" s="9">
        <f>VLOOKUP(A14,'November 2020'!$B$2:$C$19,2,FALSE)</f>
        <v>-2</v>
      </c>
      <c r="ES14" s="9" t="s">
        <v>20</v>
      </c>
    </row>
    <row r="15" spans="1:149" ht="18.75" x14ac:dyDescent="0.3">
      <c r="A15" s="2" t="s">
        <v>9</v>
      </c>
      <c r="B15" s="57"/>
      <c r="C15" s="57"/>
      <c r="D15" s="57"/>
      <c r="E15" s="57"/>
      <c r="F15" s="57"/>
      <c r="G15" s="57"/>
      <c r="H15" s="57"/>
      <c r="I15" s="57"/>
      <c r="J15" s="57"/>
      <c r="K15" s="57"/>
      <c r="L15" s="57"/>
      <c r="M15" s="57"/>
      <c r="N15" s="57"/>
      <c r="O15" s="57"/>
      <c r="P15" s="57"/>
      <c r="Q15" s="57"/>
      <c r="R15" s="57"/>
      <c r="S15" s="57"/>
      <c r="T15" s="57"/>
      <c r="U15" s="57"/>
      <c r="V15" s="57"/>
      <c r="W15" s="57"/>
      <c r="X15" s="57"/>
      <c r="Y15" s="57"/>
      <c r="Z15" s="57"/>
      <c r="AA15" s="57"/>
      <c r="AB15" s="57"/>
      <c r="AC15" s="57"/>
      <c r="AD15" s="57"/>
      <c r="AE15" s="57"/>
      <c r="AF15" s="57"/>
      <c r="AG15" s="57"/>
      <c r="AH15" s="57"/>
      <c r="AI15" s="57"/>
      <c r="AJ15" s="57"/>
      <c r="AK15" s="57"/>
      <c r="AL15" s="57"/>
      <c r="AM15" s="57"/>
      <c r="AN15" s="57"/>
      <c r="AO15" s="57"/>
      <c r="AP15" s="57"/>
      <c r="AQ15" s="57"/>
      <c r="AR15" s="57"/>
      <c r="AS15" s="57"/>
      <c r="AT15" s="57"/>
      <c r="AU15" s="57"/>
      <c r="AV15" s="57"/>
      <c r="AW15" s="57"/>
      <c r="AX15" s="57"/>
      <c r="AY15" s="57"/>
      <c r="AZ15" s="57"/>
      <c r="BA15" s="57"/>
      <c r="BB15" s="57"/>
      <c r="BC15" s="57"/>
      <c r="BD15" s="57"/>
      <c r="BE15" s="57"/>
      <c r="BF15" s="57"/>
      <c r="BG15" s="57"/>
      <c r="BH15" s="57"/>
      <c r="BI15" s="57"/>
      <c r="BJ15" s="57"/>
      <c r="BK15" s="57"/>
      <c r="BL15" s="57"/>
      <c r="BM15" s="57"/>
      <c r="BN15" s="57"/>
      <c r="BO15" s="57"/>
      <c r="BP15" s="57"/>
      <c r="BQ15" s="57"/>
      <c r="BR15" s="57"/>
      <c r="BS15" s="57"/>
      <c r="BT15" s="57"/>
      <c r="BU15" s="86"/>
      <c r="BV15" s="86"/>
      <c r="BW15" s="86"/>
      <c r="BX15" s="86"/>
      <c r="BY15" s="86"/>
      <c r="BZ15" s="86"/>
      <c r="CA15" s="57"/>
      <c r="CB15" s="57">
        <f>VLOOKUP(A15,'January 2018'!$B$2:$C$19,2,FALSE)</f>
        <v>4</v>
      </c>
      <c r="CC15" s="78" t="s">
        <v>19</v>
      </c>
      <c r="CD15" s="41">
        <f>VLOOKUP(A15,'February 2018'!$B$2:$C$18,2,FALSE)</f>
        <v>11</v>
      </c>
      <c r="CE15" s="78" t="s">
        <v>19</v>
      </c>
      <c r="CF15" s="41">
        <f>VLOOKUP(A15,'March 2018'!$B$2:$C$19,2,FALSE)</f>
        <v>10</v>
      </c>
      <c r="CG15" s="68" t="s">
        <v>19</v>
      </c>
      <c r="CH15" s="41">
        <f>VLOOKUP(A15,'April 2018'!$B$2:$C$18,2,FALSE)</f>
        <v>6</v>
      </c>
      <c r="CI15" s="78" t="s">
        <v>19</v>
      </c>
      <c r="CJ15" s="41">
        <f>VLOOKUP(A15,'May 2018'!$B$3:$C$18,2,FALSE)</f>
        <v>6</v>
      </c>
      <c r="CK15" s="78" t="s">
        <v>19</v>
      </c>
      <c r="CL15" s="41">
        <f>VLOOKUP(A15,'June 2018'!$B$2:$C$18,2,FALSE)</f>
        <v>2</v>
      </c>
      <c r="CM15" s="78" t="s">
        <v>19</v>
      </c>
      <c r="CN15" s="41">
        <f>VLOOKUP(A15,'July 2018'!$B$2:$C$19,2,FALSE)</f>
        <v>13</v>
      </c>
      <c r="CO15" s="78" t="s">
        <v>19</v>
      </c>
      <c r="CP15" s="41">
        <f>VLOOKUP(A15,'August 2018'!$B$2:$C$19,2,FALSE)</f>
        <v>5</v>
      </c>
      <c r="CQ15" s="78" t="s">
        <v>19</v>
      </c>
      <c r="CR15" s="41">
        <f>VLOOKUP(A15,'September 2018'!$B$2:$C$17,2,FALSE)</f>
        <v>5</v>
      </c>
      <c r="CS15" s="78" t="s">
        <v>19</v>
      </c>
      <c r="CT15" s="41">
        <v>0</v>
      </c>
      <c r="CU15" s="78" t="s">
        <v>21</v>
      </c>
      <c r="CV15" s="41">
        <f>VLOOKUP(A15,'November 2018'!$B$2:$C$17,2,FALSE)</f>
        <v>1</v>
      </c>
      <c r="CW15" s="78" t="s">
        <v>19</v>
      </c>
      <c r="CX15" s="41">
        <f>VLOOKUP(A15,'December 2018'!$B$2:$C$18,2,FALSE)</f>
        <v>-3</v>
      </c>
      <c r="CY15" s="78" t="s">
        <v>20</v>
      </c>
      <c r="CZ15" s="41">
        <f>VLOOKUP(A15,'January 2019'!$B$2:$C$16,2,FALSE)</f>
        <v>3</v>
      </c>
      <c r="DA15" s="78" t="s">
        <v>19</v>
      </c>
      <c r="DB15" s="41">
        <f>VLOOKUP(A15,'February 2019'!$B$2:$C$18,2,FALSE)</f>
        <v>5</v>
      </c>
      <c r="DC15" s="78" t="s">
        <v>19</v>
      </c>
      <c r="DD15" s="41">
        <f>VLOOKUP(A15,'March 20019'!$B$2:$C$19,2,FALSE)</f>
        <v>13</v>
      </c>
      <c r="DE15" s="78" t="s">
        <v>19</v>
      </c>
      <c r="DF15" s="41">
        <f>VLOOKUP(A15,'April 2019'!$B$2:$C$19,2,FALSE)</f>
        <v>-2</v>
      </c>
      <c r="DG15" s="78" t="s">
        <v>20</v>
      </c>
      <c r="DH15" s="41">
        <f>VLOOKUP(A15,'May 2019'!$B$2:$C$18,2,FALSE)</f>
        <v>-4</v>
      </c>
      <c r="DI15" s="78" t="s">
        <v>20</v>
      </c>
      <c r="DJ15" s="41">
        <f>VLOOKUP(A15,'June 2019'!$B$2:$C$18,2,FALSE)</f>
        <v>7</v>
      </c>
      <c r="DK15" s="78" t="s">
        <v>19</v>
      </c>
      <c r="DL15" s="41">
        <f>VLOOKUP(A15,'July 2019'!$B$2:$C$19,2,FALSE)</f>
        <v>2</v>
      </c>
      <c r="DM15" s="78" t="s">
        <v>19</v>
      </c>
      <c r="DN15" s="41">
        <f>VLOOKUP(A15,'August 2019'!$B$2:$C$17,2,FALSE)</f>
        <v>5</v>
      </c>
      <c r="DO15" s="78" t="s">
        <v>19</v>
      </c>
      <c r="DP15" s="41">
        <f>VLOOKUP(A15,'September 2019'!$B$2:$C$19,2,FALSE)</f>
        <v>-7</v>
      </c>
      <c r="DQ15" s="78" t="s">
        <v>20</v>
      </c>
      <c r="DR15" s="41">
        <f>VLOOKUP(A15,'October 2019'!$B$2:$C$18,2,FALSE)</f>
        <v>-5</v>
      </c>
      <c r="DS15" s="78" t="s">
        <v>20</v>
      </c>
      <c r="DT15" s="41">
        <f>VLOOKUP(A15,'November 2019'!$B$2:$C$19,2,FALSE)</f>
        <v>-5</v>
      </c>
      <c r="DU15" s="78" t="s">
        <v>20</v>
      </c>
      <c r="DV15" s="41">
        <f>VLOOKUP(A15,'December 2019'!$B$2:$C$19,2,FALSE)</f>
        <v>-7</v>
      </c>
      <c r="DW15" s="78" t="s">
        <v>20</v>
      </c>
      <c r="DX15" s="41">
        <v>-5</v>
      </c>
      <c r="DY15" s="78" t="s">
        <v>20</v>
      </c>
      <c r="DZ15" s="41">
        <f>VLOOKUP(A15,'February 2020'!$B$2:$C$18,2,FALSE)</f>
        <v>-3</v>
      </c>
      <c r="EA15" s="78" t="s">
        <v>20</v>
      </c>
      <c r="EB15" s="41">
        <f>VLOOKUP(A15,'March 2020'!$B$2:$C$17,2,FALSE)</f>
        <v>-6</v>
      </c>
      <c r="EC15" s="9" t="s">
        <v>20</v>
      </c>
      <c r="ED15" s="9">
        <f>VLOOKUP(A15,'April 2020'!$B$2:$C$18,2,FALSE)</f>
        <v>-6</v>
      </c>
      <c r="EE15" s="9" t="s">
        <v>20</v>
      </c>
      <c r="EF15" s="9">
        <v>0</v>
      </c>
      <c r="EG15" s="9" t="s">
        <v>21</v>
      </c>
      <c r="EH15" s="9">
        <f>VLOOKUP(A15,'July 2020'!$B$3:$C$18,2,FALSE)</f>
        <v>3</v>
      </c>
      <c r="EI15" s="9" t="s">
        <v>19</v>
      </c>
      <c r="EJ15" s="9">
        <f>VLOOKUP(A15,'August 2020'!$B$3:$C$20,2,FALSE)</f>
        <v>-2</v>
      </c>
      <c r="EK15" s="1" t="s">
        <v>20</v>
      </c>
      <c r="EL15" s="9">
        <f>VLOOKUP(A15,'September 2020'!$B$4:$C$21,2,FALSE)</f>
        <v>-2</v>
      </c>
      <c r="EM15" s="1" t="s">
        <v>84</v>
      </c>
      <c r="EN15" s="9">
        <v>0</v>
      </c>
      <c r="EO15" s="9" t="s">
        <v>21</v>
      </c>
      <c r="EP15" s="9">
        <f>VLOOKUP(A15,'November 2020'!$B$2:$C$19,2,FALSE)</f>
        <v>-1</v>
      </c>
      <c r="EQ15" s="9" t="s">
        <v>20</v>
      </c>
      <c r="ER15" s="9">
        <f>VLOOKUP(A15,'November 2020'!$B$2:$C$19,2,FALSE)</f>
        <v>-1</v>
      </c>
      <c r="ES15" s="9" t="s">
        <v>20</v>
      </c>
    </row>
    <row r="16" spans="1:149" ht="18.75" x14ac:dyDescent="0.3">
      <c r="A16" s="2" t="s">
        <v>10</v>
      </c>
      <c r="B16" s="57"/>
      <c r="C16" s="57"/>
      <c r="D16" s="57"/>
      <c r="E16" s="57"/>
      <c r="F16" s="57"/>
      <c r="G16" s="57"/>
      <c r="H16" s="57"/>
      <c r="I16" s="57"/>
      <c r="J16" s="57"/>
      <c r="K16" s="57"/>
      <c r="L16" s="57"/>
      <c r="M16" s="57"/>
      <c r="N16" s="57"/>
      <c r="O16" s="57"/>
      <c r="P16" s="57"/>
      <c r="Q16" s="57"/>
      <c r="R16" s="57"/>
      <c r="S16" s="57"/>
      <c r="T16" s="57"/>
      <c r="U16" s="57"/>
      <c r="V16" s="57"/>
      <c r="W16" s="57"/>
      <c r="X16" s="57"/>
      <c r="Y16" s="57"/>
      <c r="Z16" s="57"/>
      <c r="AA16" s="57"/>
      <c r="AB16" s="57"/>
      <c r="AC16" s="57"/>
      <c r="AD16" s="57"/>
      <c r="AE16" s="57"/>
      <c r="AF16" s="57"/>
      <c r="AG16" s="57"/>
      <c r="AH16" s="57"/>
      <c r="AI16" s="57"/>
      <c r="AJ16" s="57"/>
      <c r="AK16" s="57"/>
      <c r="AL16" s="57"/>
      <c r="AM16" s="57"/>
      <c r="AN16" s="57"/>
      <c r="AO16" s="57"/>
      <c r="AP16" s="57"/>
      <c r="AQ16" s="57"/>
      <c r="AR16" s="57"/>
      <c r="AS16" s="57"/>
      <c r="AT16" s="57"/>
      <c r="AU16" s="57"/>
      <c r="AV16" s="57"/>
      <c r="AW16" s="57"/>
      <c r="AX16" s="57"/>
      <c r="AY16" s="57"/>
      <c r="AZ16" s="57"/>
      <c r="BA16" s="57"/>
      <c r="BB16" s="57"/>
      <c r="BC16" s="57"/>
      <c r="BD16" s="57"/>
      <c r="BE16" s="57"/>
      <c r="BF16" s="57"/>
      <c r="BG16" s="57"/>
      <c r="BH16" s="57"/>
      <c r="BI16" s="57"/>
      <c r="BJ16" s="57"/>
      <c r="BK16" s="57"/>
      <c r="BL16" s="57"/>
      <c r="BM16" s="57"/>
      <c r="BN16" s="57"/>
      <c r="BO16" s="57"/>
      <c r="BP16" s="57"/>
      <c r="BQ16" s="57"/>
      <c r="BR16" s="57"/>
      <c r="BS16" s="57"/>
      <c r="BT16" s="57"/>
      <c r="BU16" s="86"/>
      <c r="BV16" s="86"/>
      <c r="BW16" s="86"/>
      <c r="BX16" s="86"/>
      <c r="BY16" s="86"/>
      <c r="BZ16" s="86"/>
      <c r="CA16" s="57"/>
      <c r="CB16" s="57">
        <f>VLOOKUP(A16,'January 2018'!$B$2:$C$19,2,FALSE)</f>
        <v>7</v>
      </c>
      <c r="CC16" s="78" t="s">
        <v>19</v>
      </c>
      <c r="CD16" s="41">
        <f>VLOOKUP(A16,'February 2018'!$B$2:$C$18,2,FALSE)</f>
        <v>7</v>
      </c>
      <c r="CE16" s="78" t="s">
        <v>19</v>
      </c>
      <c r="CF16" s="41">
        <f>VLOOKUP(A16,'March 2018'!$B$2:$C$19,2,FALSE)</f>
        <v>7</v>
      </c>
      <c r="CG16" s="68" t="s">
        <v>19</v>
      </c>
      <c r="CH16" s="41">
        <f>VLOOKUP(A16,'April 2018'!$B$2:$C$18,2,FALSE)</f>
        <v>8</v>
      </c>
      <c r="CI16" s="78" t="s">
        <v>19</v>
      </c>
      <c r="CJ16" s="41">
        <f>VLOOKUP(A16,'May 2018'!$B$3:$C$18,2,FALSE)</f>
        <v>9</v>
      </c>
      <c r="CK16" s="78" t="s">
        <v>19</v>
      </c>
      <c r="CL16" s="41">
        <f>VLOOKUP(A16,'June 2018'!$B$2:$C$18,2,FALSE)</f>
        <v>3</v>
      </c>
      <c r="CM16" s="78" t="s">
        <v>19</v>
      </c>
      <c r="CN16" s="41">
        <f>VLOOKUP(A16,'July 2018'!$B$2:$C$19,2,FALSE)</f>
        <v>3</v>
      </c>
      <c r="CO16" s="78" t="s">
        <v>19</v>
      </c>
      <c r="CP16" s="41">
        <f>VLOOKUP(A16,'August 2018'!$B$2:$C$19,2,FALSE)</f>
        <v>2</v>
      </c>
      <c r="CQ16" s="78" t="s">
        <v>19</v>
      </c>
      <c r="CR16" s="41">
        <f>VLOOKUP(A16,'September 2018'!$B$2:$C$17,2,FALSE)</f>
        <v>6</v>
      </c>
      <c r="CS16" s="78" t="s">
        <v>19</v>
      </c>
      <c r="CT16" s="41">
        <f>VLOOKUP(A16,'October 2018'!$B$2:$C$18,2,FALSE)</f>
        <v>2</v>
      </c>
      <c r="CU16" s="78" t="s">
        <v>19</v>
      </c>
      <c r="CV16" s="41">
        <f>VLOOKUP(A16,'November 2018'!$B$2:$C$17,2,FALSE)</f>
        <v>5</v>
      </c>
      <c r="CW16" s="78" t="s">
        <v>19</v>
      </c>
      <c r="CX16" s="41">
        <f>VLOOKUP(A16,'December 2018'!$B$2:$C$18,2,FALSE)</f>
        <v>5</v>
      </c>
      <c r="CY16" s="78" t="s">
        <v>19</v>
      </c>
      <c r="CZ16" s="41">
        <f>VLOOKUP(A16,'January 2019'!$B$2:$C$16,2,FALSE)</f>
        <v>7</v>
      </c>
      <c r="DA16" s="78" t="s">
        <v>19</v>
      </c>
      <c r="DB16" s="41">
        <f>VLOOKUP(A16,'February 2019'!$B$2:$C$18,2,FALSE)</f>
        <v>8</v>
      </c>
      <c r="DC16" s="78" t="s">
        <v>19</v>
      </c>
      <c r="DD16" s="41">
        <f>VLOOKUP(A16,'March 20019'!$B$2:$C$19,2,FALSE)</f>
        <v>9</v>
      </c>
      <c r="DE16" s="78" t="s">
        <v>19</v>
      </c>
      <c r="DF16" s="41">
        <f>VLOOKUP(A16,'April 2019'!$B$2:$C$19,2,FALSE)</f>
        <v>9</v>
      </c>
      <c r="DG16" s="78" t="s">
        <v>19</v>
      </c>
      <c r="DH16" s="41">
        <f>VLOOKUP(A16,'May 2019'!$B$2:$C$18,2,FALSE)</f>
        <v>4</v>
      </c>
      <c r="DI16" s="78" t="s">
        <v>19</v>
      </c>
      <c r="DJ16" s="41">
        <f>VLOOKUP(A16,'June 2019'!$B$2:$C$18,2,FALSE)</f>
        <v>6</v>
      </c>
      <c r="DK16" s="78" t="s">
        <v>19</v>
      </c>
      <c r="DL16" s="41">
        <f>VLOOKUP(A16,'July 2019'!$B$2:$C$19,2,FALSE)</f>
        <v>1</v>
      </c>
      <c r="DM16" s="78" t="s">
        <v>19</v>
      </c>
      <c r="DN16" s="41">
        <f>VLOOKUP(A16,'August 2019'!$B$2:$C$17,2,FALSE)</f>
        <v>1</v>
      </c>
      <c r="DO16" s="78" t="s">
        <v>19</v>
      </c>
      <c r="DP16" s="41">
        <f>VLOOKUP(A16,'September 2019'!$B$2:$C$19,2,FALSE)</f>
        <v>1</v>
      </c>
      <c r="DQ16" s="78" t="s">
        <v>847</v>
      </c>
      <c r="DR16" s="41">
        <f>VLOOKUP(A16,'October 2019'!$B$2:$C$18,2,FALSE)</f>
        <v>-6</v>
      </c>
      <c r="DS16" s="78" t="s">
        <v>20</v>
      </c>
      <c r="DT16" s="41">
        <f>VLOOKUP(A16,'November 2019'!$B$2:$C$19,2,FALSE)</f>
        <v>-2</v>
      </c>
      <c r="DU16" s="78" t="s">
        <v>20</v>
      </c>
      <c r="DV16" s="41">
        <f>VLOOKUP(A16,'December 2019'!$B$2:$C$19,2,FALSE)</f>
        <v>-3</v>
      </c>
      <c r="DW16" s="78" t="s">
        <v>20</v>
      </c>
      <c r="DX16" s="41">
        <v>2</v>
      </c>
      <c r="DY16" s="78" t="s">
        <v>19</v>
      </c>
      <c r="DZ16" s="41">
        <f>VLOOKUP(A16,'February 2020'!$B$2:$C$18,2,FALSE)</f>
        <v>1</v>
      </c>
      <c r="EA16" s="78" t="s">
        <v>19</v>
      </c>
      <c r="EB16" s="41">
        <f>VLOOKUP(A16,'March 2020'!$B$2:$C$17,2,FALSE)</f>
        <v>5</v>
      </c>
      <c r="EC16" s="9" t="s">
        <v>19</v>
      </c>
      <c r="ED16" s="9">
        <f>VLOOKUP(A16,'April 2020'!$B$2:$C$18,2,FALSE)</f>
        <v>-1</v>
      </c>
      <c r="EE16" s="9" t="s">
        <v>20</v>
      </c>
      <c r="EF16" s="9">
        <f>VLOOKUP(A16,'June 2020'!$B$2:$C$18,2,FALSE)</f>
        <v>5</v>
      </c>
      <c r="EG16" s="9" t="s">
        <v>19</v>
      </c>
      <c r="EH16" s="9">
        <f>VLOOKUP(A16,'July 2020'!$B$3:$C$18,2,FALSE)</f>
        <v>7</v>
      </c>
      <c r="EI16" s="9" t="s">
        <v>19</v>
      </c>
      <c r="EJ16" s="9">
        <f>VLOOKUP(A16,'August 2020'!$B$3:$C$20,2,FALSE)</f>
        <v>11</v>
      </c>
      <c r="EK16" s="1" t="s">
        <v>19</v>
      </c>
      <c r="EL16" s="9">
        <f>VLOOKUP(A16,'September 2020'!$B$4:$C$21,2,FALSE)</f>
        <v>7</v>
      </c>
      <c r="EM16" s="1" t="s">
        <v>19</v>
      </c>
      <c r="EN16" s="9">
        <f>VLOOKUP(A16,'October 2020'!$B$2:$C$18,2,FALSE)</f>
        <v>6</v>
      </c>
      <c r="EO16" s="9" t="s">
        <v>19</v>
      </c>
      <c r="EP16" s="9">
        <f>VLOOKUP(A16,'November 2020'!$B$2:$C$19,2,FALSE)</f>
        <v>8</v>
      </c>
      <c r="EQ16" s="9" t="s">
        <v>19</v>
      </c>
      <c r="ER16" s="9">
        <f>VLOOKUP(A16,'November 2020'!$B$2:$C$19,2,FALSE)</f>
        <v>8</v>
      </c>
      <c r="ES16" s="9" t="s">
        <v>19</v>
      </c>
    </row>
    <row r="17" spans="1:149" ht="18.75" x14ac:dyDescent="0.3">
      <c r="A17" s="2" t="s">
        <v>11</v>
      </c>
      <c r="B17" s="57"/>
      <c r="C17" s="57"/>
      <c r="D17" s="57"/>
      <c r="E17" s="57"/>
      <c r="F17" s="57"/>
      <c r="G17" s="57"/>
      <c r="H17" s="57"/>
      <c r="I17" s="57"/>
      <c r="J17" s="57"/>
      <c r="K17" s="57"/>
      <c r="L17" s="57"/>
      <c r="M17" s="57"/>
      <c r="N17" s="57"/>
      <c r="O17" s="57"/>
      <c r="P17" s="57"/>
      <c r="Q17" s="57"/>
      <c r="R17" s="57"/>
      <c r="S17" s="57"/>
      <c r="T17" s="57"/>
      <c r="U17" s="57"/>
      <c r="V17" s="57"/>
      <c r="W17" s="57"/>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57"/>
      <c r="AY17" s="57"/>
      <c r="AZ17" s="57"/>
      <c r="BA17" s="57"/>
      <c r="BB17" s="57"/>
      <c r="BC17" s="57"/>
      <c r="BD17" s="57"/>
      <c r="BE17" s="57"/>
      <c r="BF17" s="57"/>
      <c r="BG17" s="57"/>
      <c r="BH17" s="57"/>
      <c r="BI17" s="57"/>
      <c r="BJ17" s="57"/>
      <c r="BK17" s="57"/>
      <c r="BL17" s="57"/>
      <c r="BM17" s="57"/>
      <c r="BN17" s="57"/>
      <c r="BO17" s="57"/>
      <c r="BP17" s="57"/>
      <c r="BQ17" s="57"/>
      <c r="BR17" s="57"/>
      <c r="BS17" s="57"/>
      <c r="BT17" s="57"/>
      <c r="BU17" s="86"/>
      <c r="BV17" s="86"/>
      <c r="BW17" s="86"/>
      <c r="BX17" s="86"/>
      <c r="BY17" s="86"/>
      <c r="BZ17" s="86"/>
      <c r="CA17" s="57"/>
      <c r="CB17" s="57">
        <f>VLOOKUP(A17,'January 2018'!$B$2:$C$19,2,FALSE)</f>
        <v>10</v>
      </c>
      <c r="CC17" s="78" t="s">
        <v>19</v>
      </c>
      <c r="CD17" s="41">
        <f>VLOOKUP(A17,'February 2018'!$B$2:$C$18,2,FALSE)</f>
        <v>13</v>
      </c>
      <c r="CE17" s="78" t="s">
        <v>19</v>
      </c>
      <c r="CF17" s="41">
        <f>VLOOKUP(A17,'March 2018'!$B$2:$C$19,2,FALSE)</f>
        <v>8</v>
      </c>
      <c r="CG17" s="68" t="s">
        <v>19</v>
      </c>
      <c r="CH17" s="41">
        <f>VLOOKUP(A17,'April 2018'!$B$2:$C$18,2,FALSE)</f>
        <v>11</v>
      </c>
      <c r="CI17" s="78" t="s">
        <v>19</v>
      </c>
      <c r="CJ17" s="41">
        <f>VLOOKUP(A17,'May 2018'!$B$3:$C$18,2,FALSE)</f>
        <v>10</v>
      </c>
      <c r="CK17" s="78" t="s">
        <v>19</v>
      </c>
      <c r="CL17" s="41">
        <f>VLOOKUP(A17,'June 2018'!$B$2:$C$18,2,FALSE)</f>
        <v>6</v>
      </c>
      <c r="CM17" s="78" t="s">
        <v>19</v>
      </c>
      <c r="CN17" s="41">
        <f>VLOOKUP(A17,'July 2018'!$B$2:$C$19,2,FALSE)</f>
        <v>9</v>
      </c>
      <c r="CO17" s="78" t="s">
        <v>19</v>
      </c>
      <c r="CP17" s="41">
        <f>VLOOKUP(A17,'August 2018'!$B$2:$C$19,2,FALSE)</f>
        <v>9</v>
      </c>
      <c r="CQ17" s="78" t="s">
        <v>19</v>
      </c>
      <c r="CR17" s="41">
        <f>VLOOKUP(A17,'September 2018'!$B$2:$C$17,2,FALSE)</f>
        <v>10</v>
      </c>
      <c r="CS17" s="78" t="s">
        <v>19</v>
      </c>
      <c r="CT17" s="41">
        <f>VLOOKUP(A17,'October 2018'!$B$2:$C$18,2,FALSE)</f>
        <v>5</v>
      </c>
      <c r="CU17" s="78" t="s">
        <v>19</v>
      </c>
      <c r="CV17" s="41">
        <f>VLOOKUP(A17,'November 2018'!$B$2:$C$17,2,FALSE)</f>
        <v>7</v>
      </c>
      <c r="CW17" s="78" t="s">
        <v>19</v>
      </c>
      <c r="CX17" s="41">
        <f>VLOOKUP(A17,'December 2018'!$B$2:$C$18,2,FALSE)</f>
        <v>9</v>
      </c>
      <c r="CY17" s="78" t="s">
        <v>19</v>
      </c>
      <c r="CZ17" s="41">
        <f>VLOOKUP(A17,'January 2019'!$B$2:$C$16,2,FALSE)</f>
        <v>5</v>
      </c>
      <c r="DA17" s="78" t="s">
        <v>19</v>
      </c>
      <c r="DB17" s="41">
        <f>VLOOKUP(A17,'February 2019'!$B$2:$C$18,2,FALSE)</f>
        <v>3</v>
      </c>
      <c r="DC17" s="78" t="s">
        <v>19</v>
      </c>
      <c r="DD17" s="41">
        <f>VLOOKUP(A17,'March 20019'!$B$2:$C$19,2,FALSE)</f>
        <v>1</v>
      </c>
      <c r="DE17" s="78" t="s">
        <v>19</v>
      </c>
      <c r="DF17" s="41">
        <f>VLOOKUP(A17,'April 2019'!$B$2:$C$19,2,FALSE)</f>
        <v>6</v>
      </c>
      <c r="DG17" s="78" t="s">
        <v>19</v>
      </c>
      <c r="DH17" s="41">
        <f>VLOOKUP(A17,'May 2019'!$B$2:$C$18,2,FALSE)</f>
        <v>1</v>
      </c>
      <c r="DI17" s="78" t="s">
        <v>19</v>
      </c>
      <c r="DJ17" s="41">
        <f>VLOOKUP(A17,'June 2019'!$B$2:$C$18,2,FALSE)</f>
        <v>1</v>
      </c>
      <c r="DK17" s="78" t="s">
        <v>19</v>
      </c>
      <c r="DL17" s="41">
        <f>VLOOKUP(A17,'July 2019'!$B$2:$C$19,2,FALSE)</f>
        <v>-1</v>
      </c>
      <c r="DM17" s="78" t="s">
        <v>20</v>
      </c>
      <c r="DN17" s="41">
        <f>VLOOKUP(A17,'August 2019'!$B$2:$C$17,2,FALSE)</f>
        <v>3</v>
      </c>
      <c r="DO17" s="78" t="s">
        <v>19</v>
      </c>
      <c r="DP17" s="41">
        <f>VLOOKUP(A17,'September 2019'!$B$2:$C$19,2,FALSE)</f>
        <v>-3</v>
      </c>
      <c r="DQ17" s="78" t="s">
        <v>20</v>
      </c>
      <c r="DR17" s="41">
        <f>VLOOKUP(A17,'October 2019'!$B$2:$C$18,2,FALSE)</f>
        <v>-7</v>
      </c>
      <c r="DS17" s="78" t="s">
        <v>20</v>
      </c>
      <c r="DT17" s="41">
        <f>VLOOKUP(A17,'November 2019'!$B$2:$C$19,2,FALSE)</f>
        <v>-3</v>
      </c>
      <c r="DU17" s="78" t="s">
        <v>20</v>
      </c>
      <c r="DV17" s="41">
        <f>VLOOKUP(A17,'December 2019'!$B$2:$C$19,2,FALSE)</f>
        <v>-1</v>
      </c>
      <c r="DW17" s="78" t="s">
        <v>20</v>
      </c>
      <c r="DX17" s="41">
        <v>-1</v>
      </c>
      <c r="DY17" s="78" t="s">
        <v>20</v>
      </c>
      <c r="DZ17" s="41">
        <f>VLOOKUP(A17,'February 2020'!$B$2:$C$18,2,FALSE)</f>
        <v>2</v>
      </c>
      <c r="EA17" s="78" t="s">
        <v>19</v>
      </c>
      <c r="EB17" s="41">
        <f>VLOOKUP(A17,'March 2020'!$B$2:$C$17,2,FALSE)</f>
        <v>-1</v>
      </c>
      <c r="EC17" s="9" t="s">
        <v>20</v>
      </c>
      <c r="ED17" s="9">
        <f>VLOOKUP(A17,'April 2020'!$B$2:$C$18,2,FALSE)</f>
        <v>-9</v>
      </c>
      <c r="EE17" s="9" t="s">
        <v>20</v>
      </c>
      <c r="EF17" s="9">
        <f>VLOOKUP(A17,'June 2020'!$B$2:$C$18,2,FALSE)</f>
        <v>-1</v>
      </c>
      <c r="EG17" s="9" t="s">
        <v>20</v>
      </c>
      <c r="EH17" s="9">
        <f>VLOOKUP(A17,'July 2020'!$B$3:$C$18,2,FALSE)</f>
        <v>-2</v>
      </c>
      <c r="EI17" s="9" t="s">
        <v>20</v>
      </c>
      <c r="EJ17" s="9">
        <f>VLOOKUP(A17,'August 2020'!$B$3:$C$20,2,FALSE)</f>
        <v>7</v>
      </c>
      <c r="EK17" s="1" t="s">
        <v>19</v>
      </c>
      <c r="EL17" s="9">
        <f>VLOOKUP(A17,'September 2020'!$B$4:$C$21,2,FALSE)</f>
        <v>4</v>
      </c>
      <c r="EM17" s="1" t="s">
        <v>19</v>
      </c>
      <c r="EN17" s="9">
        <f>VLOOKUP(A17,'October 2020'!$B$2:$C$18,2,FALSE)</f>
        <v>10</v>
      </c>
      <c r="EO17" s="9" t="s">
        <v>19</v>
      </c>
      <c r="EP17" s="9">
        <f>VLOOKUP(A17,'November 2020'!$B$2:$C$19,2,FALSE)</f>
        <v>7</v>
      </c>
      <c r="EQ17" s="9" t="s">
        <v>19</v>
      </c>
      <c r="ER17" s="9">
        <f>VLOOKUP(A17,'November 2020'!$B$2:$C$19,2,FALSE)</f>
        <v>7</v>
      </c>
      <c r="ES17" s="9" t="s">
        <v>19</v>
      </c>
    </row>
    <row r="18" spans="1:149" ht="18.75" x14ac:dyDescent="0.3">
      <c r="A18" s="2" t="s">
        <v>12</v>
      </c>
      <c r="B18" s="57"/>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57"/>
      <c r="AG18" s="57"/>
      <c r="AH18" s="57"/>
      <c r="AI18" s="57"/>
      <c r="AJ18" s="57"/>
      <c r="AK18" s="57"/>
      <c r="AL18" s="57"/>
      <c r="AM18" s="57"/>
      <c r="AN18" s="57"/>
      <c r="AO18" s="57"/>
      <c r="AP18" s="57"/>
      <c r="AQ18" s="57"/>
      <c r="AR18" s="57"/>
      <c r="AS18" s="57"/>
      <c r="AT18" s="57"/>
      <c r="AU18" s="57"/>
      <c r="AV18" s="57"/>
      <c r="AW18" s="57"/>
      <c r="AX18" s="57"/>
      <c r="AY18" s="57"/>
      <c r="AZ18" s="57"/>
      <c r="BA18" s="57"/>
      <c r="BB18" s="57"/>
      <c r="BC18" s="57"/>
      <c r="BD18" s="57"/>
      <c r="BE18" s="57"/>
      <c r="BF18" s="57"/>
      <c r="BG18" s="57"/>
      <c r="BH18" s="57"/>
      <c r="BI18" s="57"/>
      <c r="BJ18" s="57"/>
      <c r="BK18" s="57"/>
      <c r="BL18" s="57"/>
      <c r="BM18" s="57"/>
      <c r="BN18" s="57"/>
      <c r="BO18" s="57"/>
      <c r="BP18" s="57"/>
      <c r="BQ18" s="57"/>
      <c r="BR18" s="57"/>
      <c r="BS18" s="57"/>
      <c r="BT18" s="57"/>
      <c r="BU18" s="86"/>
      <c r="BV18" s="86"/>
      <c r="BW18" s="86"/>
      <c r="BX18" s="86"/>
      <c r="BY18" s="86"/>
      <c r="BZ18" s="86"/>
      <c r="CA18" s="57"/>
      <c r="CB18" s="57">
        <f>VLOOKUP(A18,'January 2018'!$B$2:$C$19,2,FALSE)</f>
        <v>13</v>
      </c>
      <c r="CC18" s="78" t="s">
        <v>19</v>
      </c>
      <c r="CD18" s="41">
        <f>VLOOKUP(A18,'February 2018'!$B$2:$C$18,2,FALSE)</f>
        <v>8</v>
      </c>
      <c r="CE18" s="78" t="s">
        <v>19</v>
      </c>
      <c r="CF18" s="41">
        <f>VLOOKUP(A18,'March 2018'!$B$2:$C$19,2,FALSE)</f>
        <v>17</v>
      </c>
      <c r="CG18" s="68" t="s">
        <v>19</v>
      </c>
      <c r="CH18" s="41">
        <f>VLOOKUP(A18,'April 2018'!$B$2:$C$18,2,FALSE)</f>
        <v>15</v>
      </c>
      <c r="CI18" s="78" t="s">
        <v>19</v>
      </c>
      <c r="CJ18" s="41">
        <f>VLOOKUP(A18,'May 2018'!$B$3:$C$18,2,FALSE)</f>
        <v>12</v>
      </c>
      <c r="CK18" s="78" t="s">
        <v>19</v>
      </c>
      <c r="CL18" s="41">
        <f>VLOOKUP(A18,'June 2018'!$B$2:$C$18,2,FALSE)</f>
        <v>12</v>
      </c>
      <c r="CM18" s="78" t="s">
        <v>19</v>
      </c>
      <c r="CN18" s="41">
        <f>VLOOKUP(A18,'July 2018'!$B$2:$C$19,2,FALSE)</f>
        <v>6</v>
      </c>
      <c r="CO18" s="78" t="s">
        <v>19</v>
      </c>
      <c r="CP18" s="41">
        <f>VLOOKUP(A18,'August 2018'!$B$2:$C$19,2,FALSE)</f>
        <v>3</v>
      </c>
      <c r="CQ18" s="78" t="s">
        <v>19</v>
      </c>
      <c r="CR18" s="41">
        <f>VLOOKUP(A18,'September 2018'!$B$2:$C$17,2,FALSE)</f>
        <v>2</v>
      </c>
      <c r="CS18" s="78" t="s">
        <v>19</v>
      </c>
      <c r="CT18" s="41">
        <f>VLOOKUP(A18,'October 2018'!$B$2:$C$18,2,FALSE)</f>
        <v>-1</v>
      </c>
      <c r="CU18" s="78" t="s">
        <v>20</v>
      </c>
      <c r="CV18" s="41">
        <v>0</v>
      </c>
      <c r="CW18" s="78" t="s">
        <v>19</v>
      </c>
      <c r="CX18" s="41">
        <f>VLOOKUP(A18,'December 2018'!$B$2:$C$18,2,FALSE)</f>
        <v>-5</v>
      </c>
      <c r="CY18" s="78" t="s">
        <v>20</v>
      </c>
      <c r="CZ18" s="41">
        <f>VLOOKUP(A18,'January 2019'!$B$2:$C$16,2,FALSE)</f>
        <v>4</v>
      </c>
      <c r="DA18" s="78" t="s">
        <v>19</v>
      </c>
      <c r="DB18" s="41">
        <f>VLOOKUP(A18,'February 2019'!$B$2:$C$18,2,FALSE)</f>
        <v>12</v>
      </c>
      <c r="DC18" s="78" t="s">
        <v>19</v>
      </c>
      <c r="DD18" s="41">
        <f>VLOOKUP(A18,'March 20019'!$B$2:$C$19,2,FALSE)</f>
        <v>3</v>
      </c>
      <c r="DE18" s="78" t="s">
        <v>19</v>
      </c>
      <c r="DF18" s="41">
        <f>VLOOKUP(A18,'April 2019'!$B$2:$C$19,2,FALSE)</f>
        <v>1</v>
      </c>
      <c r="DG18" s="78" t="s">
        <v>19</v>
      </c>
      <c r="DH18" s="41">
        <f>VLOOKUP(A18,'May 2019'!$B$2:$C$18,2,FALSE)</f>
        <v>-1</v>
      </c>
      <c r="DI18" s="78" t="s">
        <v>20</v>
      </c>
      <c r="DJ18" s="41">
        <f>VLOOKUP(A18,'June 2019'!$B$2:$C$18,2,FALSE)</f>
        <v>-1</v>
      </c>
      <c r="DK18" s="78" t="s">
        <v>20</v>
      </c>
      <c r="DL18" s="41">
        <f>VLOOKUP(A18,'July 2019'!$B$2:$C$19,2,FALSE)</f>
        <v>-8</v>
      </c>
      <c r="DM18" s="78" t="s">
        <v>20</v>
      </c>
      <c r="DN18" s="41">
        <f>VLOOKUP(A18,'August 2019'!$B$2:$C$17,2,FALSE)</f>
        <v>-6</v>
      </c>
      <c r="DO18" s="78" t="s">
        <v>20</v>
      </c>
      <c r="DP18" s="41">
        <f>VLOOKUP(A18,'September 2019'!$B$2:$C$19,2,FALSE)</f>
        <v>-9</v>
      </c>
      <c r="DQ18" s="78" t="s">
        <v>20</v>
      </c>
      <c r="DR18" s="41">
        <f>VLOOKUP(A18,'October 2019'!$B$2:$C$18,2,FALSE)</f>
        <v>-3</v>
      </c>
      <c r="DS18" s="78" t="s">
        <v>20</v>
      </c>
      <c r="DT18" s="41">
        <f>VLOOKUP(A18,'November 2019'!$B$2:$C$19,2,FALSE)</f>
        <v>-9</v>
      </c>
      <c r="DU18" s="78" t="s">
        <v>20</v>
      </c>
      <c r="DV18" s="41">
        <f>VLOOKUP(A18,'December 2019'!$B$2:$C$19,2,FALSE)</f>
        <v>-8</v>
      </c>
      <c r="DW18" s="78" t="s">
        <v>20</v>
      </c>
      <c r="DX18" s="41">
        <v>0</v>
      </c>
      <c r="DY18" s="78" t="s">
        <v>21</v>
      </c>
      <c r="DZ18" s="41">
        <f>VLOOKUP(A18,'February 2020'!$B$2:$C$18,2,FALSE)</f>
        <v>3</v>
      </c>
      <c r="EA18" s="78" t="s">
        <v>19</v>
      </c>
      <c r="EB18" s="41">
        <f>VLOOKUP(A18,'March 2020'!$B$2:$C$17,2,FALSE)</f>
        <v>-2</v>
      </c>
      <c r="EC18" s="9" t="s">
        <v>20</v>
      </c>
      <c r="ED18" s="9">
        <f>VLOOKUP(A18,'April 2020'!$B$2:$C$18,2,FALSE)</f>
        <v>-11</v>
      </c>
      <c r="EE18" s="9" t="s">
        <v>20</v>
      </c>
      <c r="EF18" s="9">
        <f>VLOOKUP(A18,'June 2020'!$B$2:$C$18,2,FALSE)</f>
        <v>-2</v>
      </c>
      <c r="EG18" s="9" t="s">
        <v>20</v>
      </c>
      <c r="EH18" s="9">
        <f>VLOOKUP(A18,'July 2020'!$B$3:$C$18,2,FALSE)</f>
        <v>-1</v>
      </c>
      <c r="EI18" s="9" t="s">
        <v>20</v>
      </c>
      <c r="EJ18" s="9">
        <f>VLOOKUP(A18,'August 2020'!$B$3:$C$20,2,FALSE)</f>
        <v>8</v>
      </c>
      <c r="EK18" s="1" t="s">
        <v>19</v>
      </c>
      <c r="EL18" s="9">
        <f>VLOOKUP(A18,'September 2020'!$B$4:$C$21,2,FALSE)</f>
        <v>8</v>
      </c>
      <c r="EM18" s="1" t="s">
        <v>19</v>
      </c>
      <c r="EN18" s="9">
        <f>VLOOKUP(A18,'October 2020'!$B$2:$C$18,2,FALSE)</f>
        <v>14</v>
      </c>
      <c r="EO18" s="9" t="s">
        <v>19</v>
      </c>
      <c r="EP18" s="9">
        <f>VLOOKUP(A18,'November 2020'!$B$2:$C$19,2,FALSE)</f>
        <v>11</v>
      </c>
      <c r="EQ18" s="9" t="s">
        <v>19</v>
      </c>
      <c r="ER18" s="9">
        <f>VLOOKUP(A18,'November 2020'!$B$2:$C$19,2,FALSE)</f>
        <v>11</v>
      </c>
      <c r="ES18" s="9" t="s">
        <v>19</v>
      </c>
    </row>
    <row r="19" spans="1:149" ht="18.75" x14ac:dyDescent="0.3">
      <c r="A19" s="2" t="s">
        <v>13</v>
      </c>
      <c r="B19" s="57"/>
      <c r="C19" s="57"/>
      <c r="D19" s="57"/>
      <c r="E19" s="57"/>
      <c r="F19" s="57"/>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57"/>
      <c r="AG19" s="57"/>
      <c r="AH19" s="57"/>
      <c r="AI19" s="57"/>
      <c r="AJ19" s="57"/>
      <c r="AK19" s="57"/>
      <c r="AL19" s="57"/>
      <c r="AM19" s="57"/>
      <c r="AN19" s="57"/>
      <c r="AO19" s="57"/>
      <c r="AP19" s="57"/>
      <c r="AQ19" s="57"/>
      <c r="AR19" s="57"/>
      <c r="AS19" s="57"/>
      <c r="AT19" s="57"/>
      <c r="AU19" s="57"/>
      <c r="AV19" s="57"/>
      <c r="AW19" s="57"/>
      <c r="AX19" s="57"/>
      <c r="AY19" s="57"/>
      <c r="AZ19" s="57"/>
      <c r="BA19" s="57"/>
      <c r="BB19" s="57"/>
      <c r="BC19" s="57"/>
      <c r="BD19" s="57"/>
      <c r="BE19" s="57"/>
      <c r="BF19" s="57"/>
      <c r="BG19" s="57"/>
      <c r="BH19" s="57"/>
      <c r="BI19" s="57"/>
      <c r="BJ19" s="57"/>
      <c r="BK19" s="57"/>
      <c r="BL19" s="57"/>
      <c r="BM19" s="57"/>
      <c r="BN19" s="57"/>
      <c r="BO19" s="57"/>
      <c r="BP19" s="57"/>
      <c r="BQ19" s="57"/>
      <c r="BR19" s="57"/>
      <c r="BS19" s="57"/>
      <c r="BT19" s="57"/>
      <c r="BU19" s="86"/>
      <c r="BV19" s="86"/>
      <c r="BW19" s="86"/>
      <c r="BX19" s="86"/>
      <c r="BY19" s="86"/>
      <c r="BZ19" s="86"/>
      <c r="CA19" s="57"/>
      <c r="CB19" s="57">
        <f>VLOOKUP(A19,'January 2018'!$B$2:$C$19,2,FALSE)</f>
        <v>3</v>
      </c>
      <c r="CC19" s="78" t="s">
        <v>19</v>
      </c>
      <c r="CD19" s="41">
        <f>VLOOKUP(A19,'February 2018'!$B$2:$C$18,2,FALSE)</f>
        <v>2</v>
      </c>
      <c r="CE19" s="78" t="s">
        <v>19</v>
      </c>
      <c r="CF19" s="41">
        <f>VLOOKUP(A19,'March 2018'!$B$2:$C$19,2,FALSE)</f>
        <v>5</v>
      </c>
      <c r="CG19" s="68" t="s">
        <v>19</v>
      </c>
      <c r="CH19" s="41">
        <f>VLOOKUP(A19,'April 2018'!$B$2:$C$18,2,FALSE)</f>
        <v>16</v>
      </c>
      <c r="CI19" s="78" t="s">
        <v>19</v>
      </c>
      <c r="CJ19" s="41">
        <f>VLOOKUP(A19,'May 2018'!$B$3:$C$18,2,FALSE)</f>
        <v>14</v>
      </c>
      <c r="CK19" s="78" t="s">
        <v>19</v>
      </c>
      <c r="CL19" s="41">
        <f>VLOOKUP(A19,'June 2018'!$B$2:$C$18,2,FALSE)</f>
        <v>13</v>
      </c>
      <c r="CM19" s="78" t="s">
        <v>19</v>
      </c>
      <c r="CN19" s="41">
        <f>VLOOKUP(A19,'July 2018'!$B$2:$C$19,2,FALSE)</f>
        <v>16</v>
      </c>
      <c r="CO19" s="78" t="s">
        <v>19</v>
      </c>
      <c r="CP19" s="41">
        <f>VLOOKUP(A19,'August 2018'!$B$2:$C$19,2,FALSE)</f>
        <v>11</v>
      </c>
      <c r="CQ19" s="78" t="s">
        <v>19</v>
      </c>
      <c r="CR19" s="41">
        <f>VLOOKUP(A19,'September 2018'!$B$2:$C$17,2,FALSE)</f>
        <v>7</v>
      </c>
      <c r="CS19" s="78" t="s">
        <v>19</v>
      </c>
      <c r="CT19" s="41">
        <f>VLOOKUP(A19,'October 2018'!$B$2:$C$18,2,FALSE)</f>
        <v>12</v>
      </c>
      <c r="CU19" s="78" t="s">
        <v>19</v>
      </c>
      <c r="CV19" s="41">
        <f>VLOOKUP(A19,'November 2018'!$B$2:$C$17,2,FALSE)</f>
        <v>9</v>
      </c>
      <c r="CW19" s="78" t="s">
        <v>19</v>
      </c>
      <c r="CX19" s="41">
        <f>VLOOKUP(A19,'December 2018'!$B$2:$C$18,2,FALSE)</f>
        <v>2</v>
      </c>
      <c r="CY19" s="78" t="s">
        <v>19</v>
      </c>
      <c r="CZ19" s="41">
        <f>VLOOKUP(A19,'January 2019'!$B$2:$C$16,2,FALSE)</f>
        <v>1</v>
      </c>
      <c r="DA19" s="78" t="s">
        <v>19</v>
      </c>
      <c r="DB19" s="41">
        <f>VLOOKUP(A19,'February 2019'!$B$2:$C$18,2,FALSE)</f>
        <v>13</v>
      </c>
      <c r="DC19" s="78" t="s">
        <v>19</v>
      </c>
      <c r="DD19" s="41">
        <f>VLOOKUP(A19,'March 20019'!$B$2:$C$19,2,FALSE)</f>
        <v>11</v>
      </c>
      <c r="DE19" s="78" t="s">
        <v>19</v>
      </c>
      <c r="DF19" s="41">
        <f>VLOOKUP(A19,'April 2019'!$B$2:$C$19,2,FALSE)</f>
        <v>12</v>
      </c>
      <c r="DG19" s="78" t="s">
        <v>19</v>
      </c>
      <c r="DH19" s="41">
        <f>VLOOKUP(A19,'May 2019'!$B$2:$C$18,2,FALSE)</f>
        <v>6</v>
      </c>
      <c r="DI19" s="78" t="s">
        <v>19</v>
      </c>
      <c r="DJ19" s="41">
        <f>VLOOKUP(A19,'June 2019'!$B$2:$C$18,2,FALSE)</f>
        <v>2</v>
      </c>
      <c r="DK19" s="78" t="s">
        <v>19</v>
      </c>
      <c r="DL19" s="41">
        <f>VLOOKUP(A19,'July 2019'!$B$2:$C$19,2,FALSE)</f>
        <v>-2</v>
      </c>
      <c r="DM19" s="78" t="s">
        <v>20</v>
      </c>
      <c r="DN19" s="41">
        <f>VLOOKUP(A19,'August 2019'!$B$2:$C$17,2,FALSE)</f>
        <v>-1</v>
      </c>
      <c r="DO19" s="78" t="s">
        <v>20</v>
      </c>
      <c r="DP19" s="41">
        <f>VLOOKUP(A19,'September 2019'!$B$2:$C$19,2,FALSE)</f>
        <v>-12</v>
      </c>
      <c r="DQ19" s="78" t="s">
        <v>20</v>
      </c>
      <c r="DR19" s="41">
        <f>VLOOKUP(A19,'October 2019'!$B$2:$C$18,2,FALSE)</f>
        <v>-4</v>
      </c>
      <c r="DS19" s="78" t="s">
        <v>20</v>
      </c>
      <c r="DT19" s="41">
        <f>VLOOKUP(A19,'November 2019'!$B$2:$C$19,2,FALSE)</f>
        <v>-1</v>
      </c>
      <c r="DU19" s="78" t="s">
        <v>20</v>
      </c>
      <c r="DV19" s="41">
        <f>VLOOKUP(A19,'December 2019'!$B$2:$C$19,2,FALSE)</f>
        <v>-6</v>
      </c>
      <c r="DW19" s="78" t="s">
        <v>20</v>
      </c>
      <c r="DX19" s="41">
        <v>-6</v>
      </c>
      <c r="DY19" s="78" t="s">
        <v>20</v>
      </c>
      <c r="DZ19" s="41">
        <f>VLOOKUP(A19,'February 2020'!$B$2:$C$18,2,FALSE)</f>
        <v>4</v>
      </c>
      <c r="EA19" s="78" t="s">
        <v>19</v>
      </c>
      <c r="EB19" s="41">
        <v>0</v>
      </c>
      <c r="EC19" s="9" t="s">
        <v>21</v>
      </c>
      <c r="ED19" s="9">
        <f>VLOOKUP(A19,'April 2020'!$B$2:$C$18,2,FALSE)</f>
        <v>-7</v>
      </c>
      <c r="EE19" s="9" t="s">
        <v>20</v>
      </c>
      <c r="EF19" s="9">
        <f>VLOOKUP(A19,'June 2020'!$B$2:$C$18,2,FALSE)</f>
        <v>1</v>
      </c>
      <c r="EG19" s="9" t="s">
        <v>19</v>
      </c>
      <c r="EH19" s="9">
        <f>VLOOKUP(A19,'July 2020'!$B$3:$C$18,2,FALSE)</f>
        <v>1</v>
      </c>
      <c r="EI19" s="1" t="s">
        <v>19</v>
      </c>
      <c r="EJ19" s="9">
        <f>VLOOKUP(A19,'August 2020'!$B$3:$C$20,2,FALSE)</f>
        <v>3</v>
      </c>
      <c r="EK19" s="1" t="s">
        <v>19</v>
      </c>
      <c r="EL19" s="9">
        <f>VLOOKUP(A19,'September 2020'!$B$4:$C$21,2,FALSE)</f>
        <v>10</v>
      </c>
      <c r="EM19" s="1" t="s">
        <v>19</v>
      </c>
      <c r="EN19" s="9">
        <f>VLOOKUP(A19,'October 2020'!$B$2:$C$18,2,FALSE)</f>
        <v>2</v>
      </c>
      <c r="EO19" s="9" t="s">
        <v>19</v>
      </c>
      <c r="EP19" s="9">
        <f>VLOOKUP(A19,'November 2020'!$B$2:$C$19,2,FALSE)</f>
        <v>12</v>
      </c>
      <c r="EQ19" s="9" t="s">
        <v>19</v>
      </c>
      <c r="ER19" s="9">
        <f>VLOOKUP(A19,'November 2020'!$B$2:$C$19,2,FALSE)</f>
        <v>12</v>
      </c>
      <c r="ES19" s="9" t="s">
        <v>19</v>
      </c>
    </row>
    <row r="20" spans="1:149" ht="18.75" x14ac:dyDescent="0.3">
      <c r="A20" s="2" t="s">
        <v>14</v>
      </c>
      <c r="B20" s="57"/>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57"/>
      <c r="AG20" s="57"/>
      <c r="AH20" s="57"/>
      <c r="AI20" s="57"/>
      <c r="AJ20" s="57"/>
      <c r="AK20" s="57"/>
      <c r="AL20" s="57"/>
      <c r="AM20" s="57"/>
      <c r="AN20" s="57"/>
      <c r="AO20" s="57"/>
      <c r="AP20" s="57"/>
      <c r="AQ20" s="57"/>
      <c r="AR20" s="57"/>
      <c r="AS20" s="57"/>
      <c r="AT20" s="57"/>
      <c r="AU20" s="57"/>
      <c r="AV20" s="57"/>
      <c r="AW20" s="57"/>
      <c r="AX20" s="57"/>
      <c r="AY20" s="57"/>
      <c r="AZ20" s="57"/>
      <c r="BA20" s="57"/>
      <c r="BB20" s="57"/>
      <c r="BC20" s="57"/>
      <c r="BD20" s="57"/>
      <c r="BE20" s="57"/>
      <c r="BF20" s="57"/>
      <c r="BG20" s="57"/>
      <c r="BH20" s="57"/>
      <c r="BI20" s="57"/>
      <c r="BJ20" s="57"/>
      <c r="BK20" s="57"/>
      <c r="BL20" s="57"/>
      <c r="BM20" s="57"/>
      <c r="BN20" s="57"/>
      <c r="BO20" s="57"/>
      <c r="BP20" s="57"/>
      <c r="BQ20" s="57"/>
      <c r="BR20" s="57"/>
      <c r="BS20" s="57"/>
      <c r="BT20" s="57"/>
      <c r="BU20" s="86"/>
      <c r="BV20" s="86"/>
      <c r="BW20" s="86"/>
      <c r="BX20" s="86"/>
      <c r="BY20" s="86"/>
      <c r="BZ20" s="86"/>
      <c r="CA20" s="57"/>
      <c r="CB20" s="57">
        <f>VLOOKUP(A20,'January 2018'!$B$2:$C$19,2,FALSE)</f>
        <v>9</v>
      </c>
      <c r="CC20" s="78" t="s">
        <v>19</v>
      </c>
      <c r="CD20" s="41">
        <f>VLOOKUP(A20,'February 2018'!$B$2:$C$18,2,FALSE)</f>
        <v>6</v>
      </c>
      <c r="CE20" s="78" t="s">
        <v>19</v>
      </c>
      <c r="CF20" s="41">
        <f>VLOOKUP(A20,'March 2018'!$B$2:$C$19,2,FALSE)</f>
        <v>11</v>
      </c>
      <c r="CG20" s="68" t="s">
        <v>19</v>
      </c>
      <c r="CH20" s="41">
        <f>VLOOKUP(A20,'April 2018'!$B$2:$C$18,2,FALSE)</f>
        <v>14</v>
      </c>
      <c r="CI20" s="78" t="s">
        <v>19</v>
      </c>
      <c r="CJ20" s="41">
        <f>VLOOKUP(A20,'May 2018'!$B$3:$C$18,2,FALSE)</f>
        <v>3</v>
      </c>
      <c r="CK20" s="78" t="s">
        <v>19</v>
      </c>
      <c r="CL20" s="41">
        <f>VLOOKUP(A20,'June 2018'!$B$2:$C$18,2,FALSE)</f>
        <v>8</v>
      </c>
      <c r="CM20" s="78" t="s">
        <v>19</v>
      </c>
      <c r="CN20" s="41">
        <f>VLOOKUP(A20,'July 2018'!$B$2:$C$19,2,FALSE)</f>
        <v>1</v>
      </c>
      <c r="CO20" s="78" t="s">
        <v>19</v>
      </c>
      <c r="CP20" s="41">
        <f>VLOOKUP(A20,'August 2018'!$B$2:$C$19,2,FALSE)</f>
        <v>7</v>
      </c>
      <c r="CQ20" s="78" t="s">
        <v>19</v>
      </c>
      <c r="CR20" s="41">
        <f>VLOOKUP(A20,'September 2018'!$B$2:$C$17,2,FALSE)</f>
        <v>4</v>
      </c>
      <c r="CS20" s="78" t="s">
        <v>19</v>
      </c>
      <c r="CT20" s="41">
        <f>VLOOKUP(A20,'October 2018'!$B$2:$C$18,2,FALSE)</f>
        <v>4</v>
      </c>
      <c r="CU20" s="78" t="s">
        <v>19</v>
      </c>
      <c r="CV20" s="41">
        <f>VLOOKUP(A20,'November 2018'!$B$2:$C$17,2,FALSE)</f>
        <v>6</v>
      </c>
      <c r="CW20" s="78" t="s">
        <v>19</v>
      </c>
      <c r="CX20" s="41">
        <f>VLOOKUP(A20,'December 2018'!$B$2:$C$18,2,FALSE)</f>
        <v>8</v>
      </c>
      <c r="CY20" s="78" t="s">
        <v>19</v>
      </c>
      <c r="CZ20" s="41">
        <f>VLOOKUP(A20,'January 2019'!$B$2:$C$16,2,FALSE)</f>
        <v>6</v>
      </c>
      <c r="DA20" s="78" t="s">
        <v>19</v>
      </c>
      <c r="DB20" s="41">
        <f>VLOOKUP(A20,'February 2019'!$B$2:$C$18,2,FALSE)</f>
        <v>4</v>
      </c>
      <c r="DC20" s="78" t="s">
        <v>19</v>
      </c>
      <c r="DD20" s="41">
        <f>VLOOKUP(A20,'March 20019'!$B$2:$C$19,2,FALSE)</f>
        <v>5</v>
      </c>
      <c r="DE20" s="78" t="s">
        <v>19</v>
      </c>
      <c r="DF20" s="41">
        <f>VLOOKUP(A20,'April 2019'!$B$2:$C$19,2,FALSE)</f>
        <v>-1</v>
      </c>
      <c r="DG20" s="78" t="s">
        <v>20</v>
      </c>
      <c r="DH20" s="41">
        <v>0</v>
      </c>
      <c r="DI20" s="78" t="s">
        <v>21</v>
      </c>
      <c r="DJ20" s="41">
        <f>VLOOKUP(A20,'June 2019'!$B$2:$C$18,2,FALSE)</f>
        <v>-2</v>
      </c>
      <c r="DK20" s="78" t="s">
        <v>20</v>
      </c>
      <c r="DL20" s="41">
        <f>VLOOKUP(A20,'July 2019'!$B$2:$C$19,2,FALSE)</f>
        <v>-5</v>
      </c>
      <c r="DM20" s="78" t="s">
        <v>20</v>
      </c>
      <c r="DN20" s="41">
        <f>VLOOKUP(A20,'August 2019'!$B$2:$C$17,2,FALSE)</f>
        <v>-5</v>
      </c>
      <c r="DO20" s="78" t="s">
        <v>20</v>
      </c>
      <c r="DP20" s="41">
        <f>VLOOKUP(A20,'September 2019'!$B$2:$C$19,2,FALSE)</f>
        <v>-5</v>
      </c>
      <c r="DQ20" s="78" t="s">
        <v>20</v>
      </c>
      <c r="DR20" s="41">
        <f>VLOOKUP(A20,'October 2019'!$B$2:$C$18,2,FALSE)</f>
        <v>-9</v>
      </c>
      <c r="DS20" s="78" t="s">
        <v>20</v>
      </c>
      <c r="DT20" s="41">
        <f>VLOOKUP(A20,'November 2019'!$B$2:$C$19,2,FALSE)</f>
        <v>-8</v>
      </c>
      <c r="DU20" s="78" t="s">
        <v>20</v>
      </c>
      <c r="DV20" s="41">
        <f>VLOOKUP(A20,'December 2019'!$B$2:$C$19,2,FALSE)</f>
        <v>-11</v>
      </c>
      <c r="DW20" s="78" t="s">
        <v>20</v>
      </c>
      <c r="DX20" s="41">
        <v>-3</v>
      </c>
      <c r="DY20" s="78" t="s">
        <v>20</v>
      </c>
      <c r="DZ20" s="41">
        <f>VLOOKUP(A20,'February 2020'!$B$2:$C$18,2,FALSE)</f>
        <v>-2</v>
      </c>
      <c r="EA20" s="78" t="s">
        <v>20</v>
      </c>
      <c r="EB20" s="41">
        <f>VLOOKUP(A20,'March 2020'!$B$2:$C$17,2,FALSE)</f>
        <v>-4</v>
      </c>
      <c r="EC20" s="9" t="s">
        <v>20</v>
      </c>
      <c r="ED20" s="9">
        <f>VLOOKUP(A20,'April 2020'!$B$2:$C$18,2,FALSE)</f>
        <v>-13</v>
      </c>
      <c r="EE20" s="9" t="s">
        <v>20</v>
      </c>
      <c r="EF20" s="9">
        <f>VLOOKUP(A20,'June 2020'!$B$2:$C$18,2,FALSE)</f>
        <v>-4</v>
      </c>
      <c r="EG20" s="9" t="s">
        <v>20</v>
      </c>
      <c r="EH20" s="9">
        <f>VLOOKUP(A20,'July 2020'!$B$3:$C$18,2,FALSE)</f>
        <v>-3</v>
      </c>
      <c r="EI20" s="1" t="s">
        <v>20</v>
      </c>
      <c r="EJ20" s="9">
        <f>VLOOKUP(A20,'August 2020'!$B$3:$C$20,2,FALSE)</f>
        <v>1</v>
      </c>
      <c r="EK20" s="1" t="s">
        <v>19</v>
      </c>
      <c r="EL20" s="9">
        <f>VLOOKUP(A20,'September 2020'!$B$4:$C$21,2,FALSE)</f>
        <v>1</v>
      </c>
      <c r="EM20" s="1" t="s">
        <v>19</v>
      </c>
      <c r="EN20" s="9">
        <f>VLOOKUP(A20,'October 2020'!$B$2:$C$18,2,FALSE)</f>
        <v>3</v>
      </c>
      <c r="EO20" s="9" t="s">
        <v>19</v>
      </c>
      <c r="EP20" s="9">
        <f>VLOOKUP(A20,'November 2020'!$B$2:$C$19,2,FALSE)</f>
        <v>3</v>
      </c>
      <c r="EQ20" s="9" t="s">
        <v>19</v>
      </c>
      <c r="ER20" s="9">
        <f>VLOOKUP(A20,'November 2020'!$B$2:$C$19,2,FALSE)</f>
        <v>3</v>
      </c>
      <c r="ES20" s="9" t="s">
        <v>19</v>
      </c>
    </row>
    <row r="21" spans="1:149" ht="18.75" x14ac:dyDescent="0.3">
      <c r="A21" s="2" t="s">
        <v>15</v>
      </c>
      <c r="B21" s="57"/>
      <c r="C21" s="57"/>
      <c r="D21" s="57"/>
      <c r="E21" s="57"/>
      <c r="F21" s="57"/>
      <c r="G21" s="57"/>
      <c r="H21" s="57"/>
      <c r="I21" s="57"/>
      <c r="J21" s="57"/>
      <c r="K21" s="57"/>
      <c r="L21" s="57"/>
      <c r="M21" s="57"/>
      <c r="N21" s="57"/>
      <c r="O21" s="57"/>
      <c r="P21" s="57"/>
      <c r="Q21" s="57"/>
      <c r="R21" s="57"/>
      <c r="S21" s="57"/>
      <c r="T21" s="57"/>
      <c r="U21" s="57"/>
      <c r="V21" s="57"/>
      <c r="W21" s="57"/>
      <c r="X21" s="57"/>
      <c r="Y21" s="57"/>
      <c r="Z21" s="57"/>
      <c r="AA21" s="57"/>
      <c r="AB21" s="57"/>
      <c r="AC21" s="57"/>
      <c r="AD21" s="57"/>
      <c r="AE21" s="57"/>
      <c r="AF21" s="57"/>
      <c r="AG21" s="57"/>
      <c r="AH21" s="57"/>
      <c r="AI21" s="57"/>
      <c r="AJ21" s="57"/>
      <c r="AK21" s="57"/>
      <c r="AL21" s="57"/>
      <c r="AM21" s="57"/>
      <c r="AN21" s="57"/>
      <c r="AO21" s="57"/>
      <c r="AP21" s="57"/>
      <c r="AQ21" s="57"/>
      <c r="AR21" s="57"/>
      <c r="AS21" s="57"/>
      <c r="AT21" s="57"/>
      <c r="AU21" s="57"/>
      <c r="AV21" s="57"/>
      <c r="AW21" s="57"/>
      <c r="AX21" s="57"/>
      <c r="AY21" s="57"/>
      <c r="AZ21" s="57"/>
      <c r="BA21" s="57"/>
      <c r="BB21" s="57"/>
      <c r="BC21" s="57"/>
      <c r="BD21" s="57"/>
      <c r="BE21" s="57"/>
      <c r="BF21" s="57"/>
      <c r="BG21" s="57"/>
      <c r="BH21" s="57"/>
      <c r="BI21" s="57"/>
      <c r="BJ21" s="57"/>
      <c r="BK21" s="57"/>
      <c r="BL21" s="57"/>
      <c r="BM21" s="57"/>
      <c r="BN21" s="57"/>
      <c r="BO21" s="57"/>
      <c r="BP21" s="57"/>
      <c r="BQ21" s="57"/>
      <c r="BR21" s="57"/>
      <c r="BS21" s="57"/>
      <c r="BT21" s="57"/>
      <c r="BU21" s="86"/>
      <c r="BV21" s="86"/>
      <c r="BW21" s="86"/>
      <c r="BX21" s="86"/>
      <c r="BY21" s="86"/>
      <c r="BZ21" s="86"/>
      <c r="CA21" s="57"/>
      <c r="CB21" s="57">
        <f>VLOOKUP(A21,'January 2018'!$B$2:$C$19,2,FALSE)</f>
        <v>12</v>
      </c>
      <c r="CC21" s="78" t="s">
        <v>19</v>
      </c>
      <c r="CD21" s="41">
        <f>VLOOKUP(A21,'February 2018'!$B$2:$C$18,2,FALSE)</f>
        <v>9</v>
      </c>
      <c r="CE21" s="78" t="s">
        <v>19</v>
      </c>
      <c r="CF21" s="41">
        <f>VLOOKUP(A21,'March 2018'!$B$2:$C$19,2,FALSE)</f>
        <v>16</v>
      </c>
      <c r="CG21" s="68" t="s">
        <v>19</v>
      </c>
      <c r="CH21" s="41">
        <f>VLOOKUP(A21,'April 2018'!$B$2:$C$18,2,FALSE)</f>
        <v>4</v>
      </c>
      <c r="CI21" s="78" t="s">
        <v>19</v>
      </c>
      <c r="CJ21" s="41">
        <f>VLOOKUP(A21,'May 2018'!$B$3:$C$18,2,FALSE)</f>
        <v>5</v>
      </c>
      <c r="CK21" s="78" t="s">
        <v>19</v>
      </c>
      <c r="CL21" s="41">
        <f>VLOOKUP(A21,'June 2018'!$B$2:$C$18,2,FALSE)</f>
        <v>1</v>
      </c>
      <c r="CM21" s="78" t="s">
        <v>19</v>
      </c>
      <c r="CN21" s="41">
        <f>VLOOKUP(A21,'July 2018'!$B$2:$C$19,2,FALSE)</f>
        <v>8</v>
      </c>
      <c r="CO21" s="78" t="s">
        <v>19</v>
      </c>
      <c r="CP21" s="41">
        <f>VLOOKUP(A21,'August 2018'!$B$2:$C$19,2,FALSE)</f>
        <v>4</v>
      </c>
      <c r="CQ21" s="78" t="s">
        <v>19</v>
      </c>
      <c r="CR21" s="41">
        <f>VLOOKUP(A21,'September 2018'!$B$2:$C$17,2,FALSE)</f>
        <v>13</v>
      </c>
      <c r="CS21" s="78" t="s">
        <v>19</v>
      </c>
      <c r="CT21" s="41">
        <f>VLOOKUP(A21,'October 2018'!$B$2:$C$18,2,FALSE)</f>
        <v>10</v>
      </c>
      <c r="CU21" s="78" t="s">
        <v>19</v>
      </c>
      <c r="CV21" s="41">
        <f>VLOOKUP(A21,'November 2018'!$B$2:$C$17,2,FALSE)</f>
        <v>12</v>
      </c>
      <c r="CW21" s="78" t="s">
        <v>19</v>
      </c>
      <c r="CX21" s="41">
        <f>VLOOKUP(A21,'December 2018'!$B$2:$C$18,2,FALSE)</f>
        <v>-1</v>
      </c>
      <c r="CY21" s="78" t="s">
        <v>20</v>
      </c>
      <c r="CZ21" s="41">
        <f>VLOOKUP(A21,'January 2019'!$B$2:$C$16,2,FALSE)</f>
        <v>12</v>
      </c>
      <c r="DA21" s="78" t="s">
        <v>19</v>
      </c>
      <c r="DB21" s="41">
        <f>VLOOKUP(A21,'February 2019'!$B$2:$C$18,2,FALSE)</f>
        <v>1</v>
      </c>
      <c r="DC21" s="78" t="s">
        <v>19</v>
      </c>
      <c r="DD21" s="41">
        <f>VLOOKUP(A21,'March 20019'!$B$2:$C$19,2,FALSE)</f>
        <v>8</v>
      </c>
      <c r="DE21" s="78" t="s">
        <v>19</v>
      </c>
      <c r="DF21" s="41">
        <f>VLOOKUP(A21,'April 2019'!$B$2:$C$19,2,FALSE)</f>
        <v>7</v>
      </c>
      <c r="DG21" s="78" t="s">
        <v>19</v>
      </c>
      <c r="DH21" s="41">
        <f>VLOOKUP(A21,'May 2019'!$B$2:$C$18,2,FALSE)</f>
        <v>9</v>
      </c>
      <c r="DI21" s="78" t="s">
        <v>19</v>
      </c>
      <c r="DJ21" s="41">
        <v>0</v>
      </c>
      <c r="DK21" s="78" t="s">
        <v>21</v>
      </c>
      <c r="DL21" s="41">
        <f>VLOOKUP(A21,'July 2019'!$B$2:$C$19,2,FALSE)</f>
        <v>5</v>
      </c>
      <c r="DM21" s="78" t="s">
        <v>19</v>
      </c>
      <c r="DN21" s="41">
        <f>VLOOKUP(A21,'August 2019'!$B$2:$C$17,2,FALSE)</f>
        <v>-3</v>
      </c>
      <c r="DO21" s="78" t="s">
        <v>20</v>
      </c>
      <c r="DP21" s="41">
        <f>VLOOKUP(A21,'September 2019'!$B$2:$C$19,2,FALSE)</f>
        <v>-8</v>
      </c>
      <c r="DQ21" s="78" t="s">
        <v>20</v>
      </c>
      <c r="DR21" s="41">
        <f>VLOOKUP(A21,'October 2019'!$B$2:$C$18,2,FALSE)</f>
        <v>-8</v>
      </c>
      <c r="DS21" s="78" t="s">
        <v>20</v>
      </c>
      <c r="DT21" s="41">
        <f>VLOOKUP(A21,'November 2019'!$B$2:$C$19,2,FALSE)</f>
        <v>-6</v>
      </c>
      <c r="DU21" s="78" t="s">
        <v>20</v>
      </c>
      <c r="DV21" s="41">
        <f>VLOOKUP(A21,'December 2019'!$B$2:$C$19,2,FALSE)</f>
        <v>-2</v>
      </c>
      <c r="DW21" s="78" t="s">
        <v>20</v>
      </c>
      <c r="DX21" s="41">
        <v>0</v>
      </c>
      <c r="DY21" s="78" t="s">
        <v>21</v>
      </c>
      <c r="DZ21" s="41">
        <f>VLOOKUP(A21,'February 2020'!$B$2:$C$18,2,FALSE)</f>
        <v>12</v>
      </c>
      <c r="EA21" s="78" t="s">
        <v>19</v>
      </c>
      <c r="EB21" s="41">
        <f>VLOOKUP(A21,'March 2020'!$B$2:$C$17,2,FALSE)</f>
        <v>1</v>
      </c>
      <c r="EC21" s="9" t="s">
        <v>19</v>
      </c>
      <c r="ED21" s="9">
        <f>VLOOKUP(A21,'April 2020'!$B$2:$C$18,2,FALSE)</f>
        <v>-8</v>
      </c>
      <c r="EE21" s="9" t="s">
        <v>20</v>
      </c>
      <c r="EF21" s="9">
        <f>VLOOKUP(A21,'June 2020'!$B$2:$C$18,2,FALSE)</f>
        <v>6</v>
      </c>
      <c r="EG21" s="9" t="s">
        <v>19</v>
      </c>
      <c r="EH21" s="9">
        <f>VLOOKUP(A21,'July 2020'!$B$3:$C$18,2,FALSE)</f>
        <v>8</v>
      </c>
      <c r="EI21" s="1" t="s">
        <v>19</v>
      </c>
      <c r="EJ21" s="9">
        <f>VLOOKUP(A21,'August 2020'!$B$3:$C$20,2,FALSE)</f>
        <v>14</v>
      </c>
      <c r="EK21" s="1" t="s">
        <v>19</v>
      </c>
      <c r="EL21" s="9">
        <f>VLOOKUP(A21,'September 2020'!$B$4:$C$21,2,FALSE)</f>
        <v>5</v>
      </c>
      <c r="EM21" s="1" t="s">
        <v>19</v>
      </c>
      <c r="EN21" s="9">
        <f>VLOOKUP(A21,'October 2020'!$B$2:$C$18,2,FALSE)</f>
        <v>11</v>
      </c>
      <c r="EO21" s="9" t="s">
        <v>19</v>
      </c>
      <c r="EP21" s="9">
        <f>VLOOKUP(A21,'November 2020'!$B$2:$C$19,2,FALSE)</f>
        <v>10</v>
      </c>
      <c r="EQ21" s="9" t="s">
        <v>19</v>
      </c>
      <c r="ER21" s="9">
        <f>VLOOKUP(A21,'November 2020'!$B$2:$C$19,2,FALSE)</f>
        <v>10</v>
      </c>
      <c r="ES21" s="9" t="s">
        <v>19</v>
      </c>
    </row>
    <row r="22" spans="1:149" ht="18.75" x14ac:dyDescent="0.3">
      <c r="A22" s="2" t="s">
        <v>16</v>
      </c>
      <c r="B22" s="57"/>
      <c r="C22" s="57"/>
      <c r="D22" s="57"/>
      <c r="E22" s="57"/>
      <c r="F22" s="57"/>
      <c r="G22" s="57"/>
      <c r="H22" s="57"/>
      <c r="I22" s="57"/>
      <c r="J22" s="57"/>
      <c r="K22" s="57"/>
      <c r="L22" s="57"/>
      <c r="M22" s="57"/>
      <c r="N22" s="57"/>
      <c r="O22" s="57"/>
      <c r="P22" s="57"/>
      <c r="Q22" s="57"/>
      <c r="R22" s="57"/>
      <c r="S22" s="57"/>
      <c r="T22" s="57"/>
      <c r="U22" s="57"/>
      <c r="V22" s="57"/>
      <c r="W22" s="57"/>
      <c r="X22" s="57"/>
      <c r="Y22" s="57"/>
      <c r="Z22" s="57"/>
      <c r="AA22" s="57"/>
      <c r="AB22" s="57"/>
      <c r="AC22" s="57"/>
      <c r="AD22" s="57"/>
      <c r="AE22" s="57"/>
      <c r="AF22" s="57"/>
      <c r="AG22" s="57"/>
      <c r="AH22" s="57"/>
      <c r="AI22" s="57"/>
      <c r="AJ22" s="57"/>
      <c r="AK22" s="57"/>
      <c r="AL22" s="57"/>
      <c r="AM22" s="57"/>
      <c r="AN22" s="57"/>
      <c r="AO22" s="57"/>
      <c r="AP22" s="57"/>
      <c r="AQ22" s="57"/>
      <c r="AR22" s="57"/>
      <c r="AS22" s="57"/>
      <c r="AT22" s="57"/>
      <c r="AU22" s="57"/>
      <c r="AV22" s="57"/>
      <c r="AW22" s="57"/>
      <c r="AX22" s="57"/>
      <c r="AY22" s="57"/>
      <c r="AZ22" s="57"/>
      <c r="BA22" s="57"/>
      <c r="BB22" s="57"/>
      <c r="BC22" s="57"/>
      <c r="BD22" s="57"/>
      <c r="BE22" s="57"/>
      <c r="BF22" s="57"/>
      <c r="BG22" s="57"/>
      <c r="BH22" s="57"/>
      <c r="BI22" s="57"/>
      <c r="BJ22" s="57"/>
      <c r="BK22" s="57"/>
      <c r="BL22" s="57"/>
      <c r="BM22" s="57"/>
      <c r="BN22" s="57"/>
      <c r="BO22" s="57"/>
      <c r="BP22" s="57"/>
      <c r="BQ22" s="57"/>
      <c r="BR22" s="57"/>
      <c r="BS22" s="57"/>
      <c r="BT22" s="57"/>
      <c r="BU22" s="86"/>
      <c r="BV22" s="86"/>
      <c r="BW22" s="86"/>
      <c r="BX22" s="86"/>
      <c r="BY22" s="86"/>
      <c r="BZ22" s="86"/>
      <c r="CA22" s="57"/>
      <c r="CB22" s="57">
        <f>VLOOKUP(A22,'January 2018'!$B$2:$C$19,2,FALSE)</f>
        <v>11</v>
      </c>
      <c r="CC22" s="78" t="s">
        <v>19</v>
      </c>
      <c r="CD22" s="41">
        <f>VLOOKUP(A22,'February 2018'!$B$2:$C$18,2,FALSE)</f>
        <v>14</v>
      </c>
      <c r="CE22" s="78" t="s">
        <v>19</v>
      </c>
      <c r="CF22" s="41">
        <f>VLOOKUP(A22,'March 2018'!$B$2:$C$19,2,FALSE)</f>
        <v>1</v>
      </c>
      <c r="CG22" s="68" t="s">
        <v>19</v>
      </c>
      <c r="CH22" s="41">
        <f>VLOOKUP(A22,'April 2018'!$B$2:$C$18,2,FALSE)</f>
        <v>10</v>
      </c>
      <c r="CI22" s="78" t="s">
        <v>19</v>
      </c>
      <c r="CJ22" s="41">
        <f>VLOOKUP(A22,'May 2018'!$B$3:$C$18,2,FALSE)</f>
        <v>1</v>
      </c>
      <c r="CK22" s="78" t="s">
        <v>19</v>
      </c>
      <c r="CL22" s="41">
        <f>VLOOKUP(A22,'June 2018'!$B$2:$C$18,2,FALSE)</f>
        <v>5</v>
      </c>
      <c r="CM22" s="78" t="s">
        <v>19</v>
      </c>
      <c r="CN22" s="41">
        <f>VLOOKUP(A22,'July 2018'!$B$2:$C$19,2,FALSE)</f>
        <v>-1</v>
      </c>
      <c r="CO22" s="78" t="s">
        <v>20</v>
      </c>
      <c r="CP22" s="41">
        <f>VLOOKUP(A22,'August 2018'!$B$2:$C$19,2,FALSE)</f>
        <v>-1</v>
      </c>
      <c r="CQ22" s="78" t="s">
        <v>20</v>
      </c>
      <c r="CR22" s="41">
        <f>VLOOKUP(A22,'September 2018'!$B$2:$C$17,2,FALSE)</f>
        <v>-1</v>
      </c>
      <c r="CS22" s="78" t="s">
        <v>20</v>
      </c>
      <c r="CT22" s="41">
        <f>VLOOKUP(A22,'October 2018'!$B$2:$C$18,2,FALSE)</f>
        <v>-3</v>
      </c>
      <c r="CU22" s="78" t="s">
        <v>20</v>
      </c>
      <c r="CV22" s="41">
        <f>VLOOKUP(A22,'November 2018'!$B$2:$C$17,2,FALSE)</f>
        <v>-1</v>
      </c>
      <c r="CW22" s="78" t="s">
        <v>20</v>
      </c>
      <c r="CX22" s="41">
        <f>VLOOKUP(A22,'December 2018'!$B$2:$C$18,2,FALSE)</f>
        <v>1</v>
      </c>
      <c r="CY22" s="78" t="s">
        <v>19</v>
      </c>
      <c r="CZ22" s="41">
        <f>VLOOKUP(A22,'January 2019'!$B$2:$C$16,2,FALSE)</f>
        <v>8</v>
      </c>
      <c r="DA22" s="78" t="s">
        <v>19</v>
      </c>
      <c r="DB22" s="41">
        <f>VLOOKUP(A22,'February 2019'!$B$2:$C$18,2,FALSE)</f>
        <v>9</v>
      </c>
      <c r="DC22" s="78" t="s">
        <v>19</v>
      </c>
      <c r="DD22" s="41">
        <f>VLOOKUP(A22,'March 20019'!$B$2:$C$19,2,FALSE)</f>
        <v>2</v>
      </c>
      <c r="DE22" s="78" t="s">
        <v>19</v>
      </c>
      <c r="DF22" s="41">
        <f>VLOOKUP(A22,'April 2019'!$B$2:$C$19,2,FALSE)</f>
        <v>-4</v>
      </c>
      <c r="DG22" s="78" t="s">
        <v>20</v>
      </c>
      <c r="DH22" s="41">
        <f>VLOOKUP(A22,'May 2019'!$B$2:$C$18,2,FALSE)</f>
        <v>-5</v>
      </c>
      <c r="DI22" s="78" t="s">
        <v>20</v>
      </c>
      <c r="DJ22" s="41">
        <f>VLOOKUP(A22,'June 2019'!$B$2:$C$18,2,FALSE)</f>
        <v>-4</v>
      </c>
      <c r="DK22" s="78" t="s">
        <v>20</v>
      </c>
      <c r="DL22" s="41">
        <f>VLOOKUP(A22,'July 2019'!$B$2:$C$19,2,FALSE)</f>
        <v>-7</v>
      </c>
      <c r="DM22" s="78" t="s">
        <v>20</v>
      </c>
      <c r="DN22" s="41">
        <f>VLOOKUP(A22,'August 2019'!$B$2:$C$17,2,FALSE)</f>
        <v>-4</v>
      </c>
      <c r="DO22" s="78" t="s">
        <v>20</v>
      </c>
      <c r="DP22" s="41">
        <f>VLOOKUP(A22,'September 2019'!$B$2:$C$19,2,FALSE)</f>
        <v>-6</v>
      </c>
      <c r="DQ22" s="78" t="s">
        <v>20</v>
      </c>
      <c r="DR22" s="41">
        <f>VLOOKUP(A22,'October 2019'!$B$2:$C$18,2,FALSE)</f>
        <v>-12</v>
      </c>
      <c r="DS22" s="78" t="s">
        <v>20</v>
      </c>
      <c r="DT22" s="41">
        <f>VLOOKUP(A22,'November 2019'!$B$2:$C$19,2,FALSE)</f>
        <v>-7</v>
      </c>
      <c r="DU22" s="78" t="s">
        <v>20</v>
      </c>
      <c r="DV22" s="41">
        <f>VLOOKUP(A22,'December 2019'!$B$2:$C$19,2,FALSE)</f>
        <v>-4</v>
      </c>
      <c r="DW22" s="78" t="s">
        <v>20</v>
      </c>
      <c r="DX22" s="41">
        <v>-2</v>
      </c>
      <c r="DY22" s="78" t="s">
        <v>20</v>
      </c>
      <c r="DZ22" s="41">
        <f>VLOOKUP(A22,'February 2020'!$B$2:$C$18,2,FALSE)</f>
        <v>8</v>
      </c>
      <c r="EA22" s="78" t="s">
        <v>19</v>
      </c>
      <c r="EB22" s="41">
        <f>VLOOKUP(A22,'March 2020'!$B$2:$C$17,2,FALSE)</f>
        <v>3</v>
      </c>
      <c r="EC22" s="9" t="s">
        <v>19</v>
      </c>
      <c r="ED22" s="9">
        <f>VLOOKUP(A22,'April 2020'!$B$2:$C$18,2,FALSE)</f>
        <v>-2</v>
      </c>
      <c r="EE22" s="9" t="s">
        <v>20</v>
      </c>
      <c r="EF22" s="9">
        <f>VLOOKUP(A22,'June 2020'!$B$2:$C$18,2,FALSE)</f>
        <v>-3</v>
      </c>
      <c r="EG22" s="9" t="s">
        <v>20</v>
      </c>
      <c r="EH22" s="9">
        <f>VLOOKUP(A22,'July 2020'!$B$3:$C$18,2,FALSE)</f>
        <v>4</v>
      </c>
      <c r="EI22" s="1" t="s">
        <v>19</v>
      </c>
      <c r="EJ22" s="9">
        <f>VLOOKUP(A22,'August 2020'!$B$3:$C$20,2,FALSE)</f>
        <v>9</v>
      </c>
      <c r="EK22" s="1" t="s">
        <v>19</v>
      </c>
      <c r="EL22" s="9">
        <f>VLOOKUP(A22,'September 2020'!$B$4:$C$21,2,FALSE)</f>
        <v>-1</v>
      </c>
      <c r="EM22" s="1" t="s">
        <v>84</v>
      </c>
      <c r="EN22" s="9">
        <f>VLOOKUP(A22,'October 2020'!$B$2:$C$18,2,FALSE)</f>
        <v>5</v>
      </c>
      <c r="EO22" s="9" t="s">
        <v>19</v>
      </c>
      <c r="EP22" s="9">
        <f>VLOOKUP(A22,'November 2020'!$B$2:$C$19,2,FALSE)</f>
        <v>9</v>
      </c>
      <c r="EQ22" s="9" t="s">
        <v>19</v>
      </c>
      <c r="ER22" s="9">
        <f>VLOOKUP(A22,'November 2020'!$B$2:$C$19,2,FALSE)</f>
        <v>9</v>
      </c>
      <c r="ES22" s="9" t="s">
        <v>19</v>
      </c>
    </row>
    <row r="23" spans="1:149" ht="18.75" x14ac:dyDescent="0.3">
      <c r="A23" s="2" t="s">
        <v>17</v>
      </c>
      <c r="B23" s="57"/>
      <c r="C23" s="57"/>
      <c r="D23" s="57"/>
      <c r="E23" s="57"/>
      <c r="F23" s="57"/>
      <c r="G23" s="57"/>
      <c r="H23" s="57"/>
      <c r="I23" s="57"/>
      <c r="J23" s="57"/>
      <c r="K23" s="57"/>
      <c r="L23" s="57"/>
      <c r="M23" s="57"/>
      <c r="N23" s="57"/>
      <c r="O23" s="57"/>
      <c r="P23" s="57"/>
      <c r="Q23" s="57"/>
      <c r="R23" s="57"/>
      <c r="S23" s="57"/>
      <c r="T23" s="57"/>
      <c r="U23" s="57"/>
      <c r="V23" s="57"/>
      <c r="W23" s="57"/>
      <c r="X23" s="57"/>
      <c r="Y23" s="57"/>
      <c r="Z23" s="57"/>
      <c r="AA23" s="57"/>
      <c r="AB23" s="57"/>
      <c r="AC23" s="57"/>
      <c r="AD23" s="57"/>
      <c r="AE23" s="57"/>
      <c r="AF23" s="57"/>
      <c r="AG23" s="57"/>
      <c r="AH23" s="57"/>
      <c r="AI23" s="57"/>
      <c r="AJ23" s="57"/>
      <c r="AK23" s="57"/>
      <c r="AL23" s="57"/>
      <c r="AM23" s="57"/>
      <c r="AN23" s="57"/>
      <c r="AO23" s="57"/>
      <c r="AP23" s="57"/>
      <c r="AQ23" s="57"/>
      <c r="AR23" s="57"/>
      <c r="AS23" s="57"/>
      <c r="AT23" s="57"/>
      <c r="AU23" s="57"/>
      <c r="AV23" s="57"/>
      <c r="AW23" s="57"/>
      <c r="AX23" s="57"/>
      <c r="AY23" s="57"/>
      <c r="AZ23" s="57"/>
      <c r="BA23" s="57"/>
      <c r="BB23" s="57"/>
      <c r="BC23" s="57"/>
      <c r="BD23" s="57"/>
      <c r="BE23" s="57"/>
      <c r="BF23" s="57"/>
      <c r="BG23" s="57"/>
      <c r="BH23" s="57"/>
      <c r="BI23" s="57"/>
      <c r="BJ23" s="57"/>
      <c r="BK23" s="57"/>
      <c r="BL23" s="57"/>
      <c r="BM23" s="57"/>
      <c r="BN23" s="57"/>
      <c r="BO23" s="57"/>
      <c r="BP23" s="57"/>
      <c r="BQ23" s="57"/>
      <c r="BR23" s="57"/>
      <c r="BS23" s="57"/>
      <c r="BT23" s="57"/>
      <c r="BU23" s="86"/>
      <c r="BV23" s="86"/>
      <c r="BW23" s="86"/>
      <c r="BX23" s="86"/>
      <c r="BY23" s="86"/>
      <c r="BZ23" s="86"/>
      <c r="CA23" s="57"/>
      <c r="CB23" s="57">
        <f>VLOOKUP(A23,'January 2018'!$B$2:$C$19,2,FALSE)</f>
        <v>8</v>
      </c>
      <c r="CC23" s="78" t="s">
        <v>19</v>
      </c>
      <c r="CD23" s="41">
        <f>VLOOKUP(A23,'February 2018'!$B$2:$C$18,2,FALSE)</f>
        <v>-2</v>
      </c>
      <c r="CE23" s="78" t="s">
        <v>20</v>
      </c>
      <c r="CF23" s="41">
        <f>VLOOKUP(A23,'March 2018'!$B$2:$C$19,2,FALSE)</f>
        <v>-1</v>
      </c>
      <c r="CG23" s="68" t="s">
        <v>20</v>
      </c>
      <c r="CH23" s="41">
        <f>VLOOKUP(A23,'April 2018'!$B$2:$C$18,2,FALSE)</f>
        <v>1</v>
      </c>
      <c r="CI23" s="78" t="s">
        <v>19</v>
      </c>
      <c r="CJ23" s="41">
        <v>0</v>
      </c>
      <c r="CK23" s="78" t="s">
        <v>21</v>
      </c>
      <c r="CL23" s="41">
        <v>0</v>
      </c>
      <c r="CM23" s="78" t="s">
        <v>21</v>
      </c>
      <c r="CN23" s="41">
        <f>VLOOKUP(A23,'July 2018'!$B$2:$C$19,2,FALSE)</f>
        <v>15</v>
      </c>
      <c r="CO23" s="78" t="s">
        <v>19</v>
      </c>
      <c r="CP23" s="41">
        <f>VLOOKUP(A23,'August 2018'!$B$2:$C$19,2,FALSE)</f>
        <v>15</v>
      </c>
      <c r="CQ23" s="78" t="s">
        <v>19</v>
      </c>
      <c r="CR23" s="41">
        <f>VLOOKUP(A23,'September 2018'!$B$2:$C$17,2,FALSE)</f>
        <v>9</v>
      </c>
      <c r="CS23" s="78" t="s">
        <v>19</v>
      </c>
      <c r="CT23" s="41">
        <f>VLOOKUP(A23,'October 2018'!$B$2:$C$18,2,FALSE)</f>
        <v>11</v>
      </c>
      <c r="CU23" s="78" t="s">
        <v>19</v>
      </c>
      <c r="CV23" s="41">
        <f>VLOOKUP(A23,'November 2018'!$B$2:$C$17,2,FALSE)</f>
        <v>3</v>
      </c>
      <c r="CW23" s="78" t="s">
        <v>19</v>
      </c>
      <c r="CX23" s="41">
        <f>VLOOKUP(A23,'December 2018'!$B$2:$C$18,2,FALSE)</f>
        <v>10</v>
      </c>
      <c r="CY23" s="78" t="s">
        <v>19</v>
      </c>
      <c r="CZ23" s="41">
        <v>0</v>
      </c>
      <c r="DA23" s="78" t="s">
        <v>21</v>
      </c>
      <c r="DB23" s="41">
        <v>0</v>
      </c>
      <c r="DC23" s="78" t="s">
        <v>21</v>
      </c>
      <c r="DD23" s="41">
        <v>-2</v>
      </c>
      <c r="DE23" s="78" t="s">
        <v>20</v>
      </c>
      <c r="DF23" s="41">
        <f>VLOOKUP(A23,'April 2019'!$B$2:$C$19,2,FALSE)</f>
        <v>-5</v>
      </c>
      <c r="DG23" s="78" t="s">
        <v>20</v>
      </c>
      <c r="DH23" s="41">
        <f>VLOOKUP(A23,'May 2019'!$B$2:$C$18,2,FALSE)</f>
        <v>-6</v>
      </c>
      <c r="DI23" s="78" t="s">
        <v>20</v>
      </c>
      <c r="DJ23" s="41">
        <f>VLOOKUP(A23,'June 2019'!$B$2:$C$18,2,FALSE)</f>
        <v>-5</v>
      </c>
      <c r="DK23" s="78" t="s">
        <v>20</v>
      </c>
      <c r="DL23" s="41">
        <f>VLOOKUP(A23,'July 2019'!$B$2:$C$19,2,FALSE)</f>
        <v>-9</v>
      </c>
      <c r="DM23" s="78" t="s">
        <v>20</v>
      </c>
      <c r="DN23" s="41">
        <f>VLOOKUP(A23,'August 2019'!$B$2:$C$17,2,FALSE)</f>
        <v>-7</v>
      </c>
      <c r="DO23" s="78" t="s">
        <v>20</v>
      </c>
      <c r="DP23" s="41">
        <f>VLOOKUP(A23,'September 2019'!$B$2:$C$19,2,FALSE)</f>
        <v>-15</v>
      </c>
      <c r="DQ23" s="78" t="s">
        <v>20</v>
      </c>
      <c r="DR23" s="41">
        <f>VLOOKUP(A23,'October 2019'!$B$2:$C$18,2,FALSE)</f>
        <v>-11</v>
      </c>
      <c r="DS23" s="78" t="s">
        <v>20</v>
      </c>
      <c r="DT23" s="41">
        <f>VLOOKUP(A23,'November 2019'!$B$2:$C$19,2,FALSE)</f>
        <v>5</v>
      </c>
      <c r="DU23" s="78" t="s">
        <v>19</v>
      </c>
      <c r="DV23" s="41">
        <f>VLOOKUP(A23,'December 2019'!$B$2:$C$19,2,FALSE)</f>
        <v>-15</v>
      </c>
      <c r="DW23" s="78" t="s">
        <v>20</v>
      </c>
      <c r="DX23" s="41">
        <v>-7</v>
      </c>
      <c r="DY23" s="78" t="s">
        <v>20</v>
      </c>
      <c r="DZ23" s="41">
        <v>0</v>
      </c>
      <c r="EA23" s="78" t="s">
        <v>21</v>
      </c>
      <c r="EB23" s="41">
        <f>VLOOKUP(A23,'March 2020'!$B$2:$C$17,2,FALSE)</f>
        <v>8</v>
      </c>
      <c r="EC23" s="9" t="s">
        <v>19</v>
      </c>
      <c r="ED23" s="9">
        <v>0</v>
      </c>
      <c r="EE23" s="9" t="s">
        <v>21</v>
      </c>
      <c r="EF23" s="9">
        <f>VLOOKUP(A23,'June 2020'!$B$2:$C$18,2,FALSE)</f>
        <v>9</v>
      </c>
      <c r="EG23" s="9" t="s">
        <v>19</v>
      </c>
      <c r="EH23" s="9">
        <f>VLOOKUP(A23,'July 2020'!$B$3:$C$18,2,FALSE)</f>
        <v>6</v>
      </c>
      <c r="EI23" s="1" t="s">
        <v>19</v>
      </c>
      <c r="EJ23" s="9">
        <f>VLOOKUP(A23,'August 2020'!$B$3:$C$20,2,FALSE)</f>
        <v>6</v>
      </c>
      <c r="EK23" s="1" t="s">
        <v>19</v>
      </c>
      <c r="EL23" s="9">
        <f>VLOOKUP(A23,'September 2020'!$B$4:$C$21,2,FALSE)</f>
        <v>-4</v>
      </c>
      <c r="EM23" s="1" t="s">
        <v>84</v>
      </c>
      <c r="EN23" s="9">
        <f>VLOOKUP(A23,'October 2020'!$B$2:$C$18,2,FALSE)</f>
        <v>15</v>
      </c>
      <c r="EO23" s="9" t="s">
        <v>19</v>
      </c>
      <c r="EP23" s="9">
        <f>VLOOKUP(A23,'November 2020'!$B$2:$C$19,2,FALSE)</f>
        <v>16</v>
      </c>
      <c r="EQ23" s="9" t="s">
        <v>19</v>
      </c>
      <c r="ER23" s="9">
        <f>VLOOKUP(A23,'November 2020'!$B$2:$C$19,2,FALSE)</f>
        <v>16</v>
      </c>
      <c r="ES23" s="9" t="s">
        <v>19</v>
      </c>
    </row>
    <row r="24" spans="1:149" ht="18.75" x14ac:dyDescent="0.3">
      <c r="A24" s="2" t="s">
        <v>18</v>
      </c>
      <c r="B24" s="57"/>
      <c r="C24" s="57"/>
      <c r="D24" s="57"/>
      <c r="E24" s="57"/>
      <c r="F24" s="57"/>
      <c r="G24" s="57"/>
      <c r="H24" s="57"/>
      <c r="I24" s="57"/>
      <c r="J24" s="57"/>
      <c r="K24" s="57"/>
      <c r="L24" s="57"/>
      <c r="M24" s="57"/>
      <c r="N24" s="57"/>
      <c r="O24" s="57"/>
      <c r="P24" s="57"/>
      <c r="Q24" s="57"/>
      <c r="R24" s="57"/>
      <c r="S24" s="57"/>
      <c r="T24" s="57"/>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7"/>
      <c r="AZ24" s="57"/>
      <c r="BA24" s="57"/>
      <c r="BB24" s="57"/>
      <c r="BC24" s="57"/>
      <c r="BD24" s="57"/>
      <c r="BE24" s="57"/>
      <c r="BF24" s="57"/>
      <c r="BG24" s="57"/>
      <c r="BH24" s="57"/>
      <c r="BI24" s="57"/>
      <c r="BJ24" s="57"/>
      <c r="BK24" s="57"/>
      <c r="BL24" s="57"/>
      <c r="BM24" s="57"/>
      <c r="BN24" s="57"/>
      <c r="BO24" s="57"/>
      <c r="BP24" s="57"/>
      <c r="BQ24" s="57"/>
      <c r="BR24" s="57"/>
      <c r="BS24" s="57"/>
      <c r="BT24" s="57"/>
      <c r="BU24" s="86"/>
      <c r="BV24" s="86"/>
      <c r="BW24" s="86"/>
      <c r="BX24" s="86"/>
      <c r="BY24" s="86"/>
      <c r="BZ24" s="86"/>
      <c r="CA24" s="57"/>
      <c r="CB24" s="57">
        <f>VLOOKUP(A24,'January 2018'!$B$2:$C$19,2,FALSE)</f>
        <v>-3</v>
      </c>
      <c r="CC24" s="78" t="s">
        <v>20</v>
      </c>
      <c r="CD24" s="41">
        <v>0</v>
      </c>
      <c r="CE24" s="78" t="s">
        <v>21</v>
      </c>
      <c r="CF24" s="41">
        <f>VLOOKUP(A24,'March 2018'!$B$2:$C$19,2,FALSE)</f>
        <v>9</v>
      </c>
      <c r="CG24" s="68" t="s">
        <v>19</v>
      </c>
      <c r="CH24" s="41">
        <f>VLOOKUP(A24,'April 2018'!$B$2:$C$18,2,FALSE)</f>
        <v>17</v>
      </c>
      <c r="CI24" s="78" t="s">
        <v>19</v>
      </c>
      <c r="CJ24" s="41">
        <v>0</v>
      </c>
      <c r="CK24" s="78" t="s">
        <v>21</v>
      </c>
      <c r="CL24" s="41">
        <f>VLOOKUP(A24,'June 2018'!$B$2:$C$18,2,FALSE)</f>
        <v>16</v>
      </c>
      <c r="CM24" s="78" t="s">
        <v>19</v>
      </c>
      <c r="CN24" s="41">
        <f>VLOOKUP(A24,'July 2018'!$B$2:$C$19,2,FALSE)</f>
        <v>2</v>
      </c>
      <c r="CO24" s="78" t="s">
        <v>19</v>
      </c>
      <c r="CP24" s="41">
        <f>VLOOKUP(A24,'August 2018'!$B$2:$C$19,2,FALSE)</f>
        <v>-2</v>
      </c>
      <c r="CQ24" s="78" t="s">
        <v>20</v>
      </c>
      <c r="CR24" s="41">
        <v>0</v>
      </c>
      <c r="CS24" s="78" t="s">
        <v>21</v>
      </c>
      <c r="CT24" s="41">
        <f>VLOOKUP(A24,'October 2018'!$B$2:$C$18,2,FALSE)</f>
        <v>-4</v>
      </c>
      <c r="CU24" s="78" t="s">
        <v>19</v>
      </c>
      <c r="CV24" s="41">
        <v>0</v>
      </c>
      <c r="CW24" s="78" t="s">
        <v>21</v>
      </c>
      <c r="CX24" s="41">
        <f>VLOOKUP(A24,'December 2018'!$B$2:$C$18,2,FALSE)</f>
        <v>6</v>
      </c>
      <c r="CY24" s="78" t="s">
        <v>19</v>
      </c>
      <c r="CZ24" s="41">
        <v>0</v>
      </c>
      <c r="DA24" s="78" t="s">
        <v>21</v>
      </c>
      <c r="DB24" s="41">
        <f>VLOOKUP(A24,'February 2019'!$B$2:$C$18,2,FALSE)</f>
        <v>10</v>
      </c>
      <c r="DC24" s="78" t="s">
        <v>19</v>
      </c>
      <c r="DD24" s="41">
        <f>VLOOKUP(A24,'March 20019'!$B$2:$C$19,2,FALSE)</f>
        <v>7</v>
      </c>
      <c r="DE24" s="78" t="s">
        <v>19</v>
      </c>
      <c r="DF24" s="41">
        <f>VLOOKUP(A24,'April 2019'!$B$2:$C$19,2,FALSE)</f>
        <v>-3</v>
      </c>
      <c r="DG24" s="78" t="s">
        <v>20</v>
      </c>
      <c r="DH24" s="41">
        <f>VLOOKUP(A24,'May 2019'!$B$2:$C$18,2,FALSE)</f>
        <v>-3</v>
      </c>
      <c r="DI24" s="78" t="s">
        <v>20</v>
      </c>
      <c r="DJ24" s="41">
        <f>VLOOKUP(A24,'June 2019'!$B$2:$C$18,2,FALSE)</f>
        <v>-3</v>
      </c>
      <c r="DK24" s="78" t="s">
        <v>20</v>
      </c>
      <c r="DL24" s="41">
        <f>VLOOKUP(A24,'July 2019'!$B$2:$C$19,2,FALSE)</f>
        <v>9</v>
      </c>
      <c r="DM24" s="78" t="s">
        <v>19</v>
      </c>
      <c r="DN24" s="41">
        <f>VLOOKUP(A24,'August 2019'!$B$2:$C$17,2,FALSE)</f>
        <v>6</v>
      </c>
      <c r="DO24" s="78" t="s">
        <v>19</v>
      </c>
      <c r="DP24" s="41">
        <f>VLOOKUP(A24,'September 2019'!$B$2:$C$19,2,FALSE)</f>
        <v>-13</v>
      </c>
      <c r="DQ24" s="78" t="s">
        <v>20</v>
      </c>
      <c r="DR24" s="41">
        <f>VLOOKUP(A24,'October 2019'!$B$2:$C$18,2,FALSE)</f>
        <v>2</v>
      </c>
      <c r="DS24" s="78" t="s">
        <v>19</v>
      </c>
      <c r="DT24" s="41">
        <f>VLOOKUP(A24,'November 2019'!$B$2:$C$19,2,FALSE)</f>
        <v>-13</v>
      </c>
      <c r="DU24" s="78" t="s">
        <v>20</v>
      </c>
      <c r="DV24" s="41">
        <f>VLOOKUP(A24,'December 2019'!$B$2:$C$19,2,FALSE)</f>
        <v>-14</v>
      </c>
      <c r="DW24" s="78" t="s">
        <v>20</v>
      </c>
      <c r="DX24" s="41">
        <v>7</v>
      </c>
      <c r="DY24" s="78" t="s">
        <v>19</v>
      </c>
      <c r="DZ24" s="41">
        <f>VLOOKUP(A24,'February 2020'!$B$2:$C$18,2,FALSE)</f>
        <v>14</v>
      </c>
      <c r="EA24" s="78" t="s">
        <v>19</v>
      </c>
      <c r="EB24" s="41">
        <f>VLOOKUP(A24,'March 2020'!$B$2:$C$17,2,FALSE)</f>
        <v>7</v>
      </c>
      <c r="EC24" s="9" t="s">
        <v>19</v>
      </c>
      <c r="ED24" s="9">
        <f>VLOOKUP(A24,'April 2020'!$B$2:$C$18,2,FALSE)</f>
        <v>-5</v>
      </c>
      <c r="EE24" s="9" t="s">
        <v>20</v>
      </c>
      <c r="EF24" s="9">
        <f>VLOOKUP(A24,'June 2020'!$B$2:$C$18,2,FALSE)</f>
        <v>12</v>
      </c>
      <c r="EG24" s="9" t="s">
        <v>19</v>
      </c>
      <c r="EH24" s="9">
        <f>VLOOKUP(A24,'July 2020'!$B$3:$C$18,2,FALSE)</f>
        <v>13</v>
      </c>
      <c r="EI24" s="1" t="s">
        <v>19</v>
      </c>
      <c r="EJ24" s="9">
        <f>VLOOKUP(A24,'August 2020'!$B$3:$C$20,2,FALSE)</f>
        <v>15</v>
      </c>
      <c r="EK24" s="1" t="s">
        <v>19</v>
      </c>
      <c r="EL24" s="9">
        <f>VLOOKUP(A24,'September 2020'!$B$4:$C$21,2,FALSE)</f>
        <v>13</v>
      </c>
      <c r="EM24" s="1" t="s">
        <v>19</v>
      </c>
      <c r="EN24" s="9">
        <f>VLOOKUP(A24,'October 2020'!$B$2:$C$18,2,FALSE)</f>
        <v>7</v>
      </c>
      <c r="EO24" s="9" t="s">
        <v>19</v>
      </c>
      <c r="EP24" s="9">
        <f>VLOOKUP(A24,'November 2020'!$B$2:$C$19,2,FALSE)</f>
        <v>13</v>
      </c>
      <c r="EQ24" s="9" t="s">
        <v>19</v>
      </c>
      <c r="ER24" s="9">
        <f>VLOOKUP(A24,'November 2020'!$B$2:$C$19,2,FALSE)</f>
        <v>13</v>
      </c>
      <c r="ES24" s="9" t="s">
        <v>19</v>
      </c>
    </row>
    <row r="27" spans="1:149" ht="19.5" x14ac:dyDescent="0.3">
      <c r="A27" s="2" t="s">
        <v>448</v>
      </c>
      <c r="B27" s="60" t="s">
        <v>814</v>
      </c>
      <c r="C27" s="60" t="s">
        <v>813</v>
      </c>
      <c r="D27" s="60" t="s">
        <v>809</v>
      </c>
      <c r="E27" s="60" t="s">
        <v>810</v>
      </c>
      <c r="F27" s="60" t="s">
        <v>811</v>
      </c>
      <c r="G27" s="60" t="s">
        <v>812</v>
      </c>
      <c r="H27" s="60" t="s">
        <v>808</v>
      </c>
      <c r="I27" s="60" t="s">
        <v>805</v>
      </c>
      <c r="J27" s="60" t="s">
        <v>804</v>
      </c>
      <c r="K27" s="60" t="s">
        <v>803</v>
      </c>
      <c r="L27" s="60" t="s">
        <v>802</v>
      </c>
      <c r="M27" s="60" t="s">
        <v>801</v>
      </c>
      <c r="N27" s="60" t="s">
        <v>800</v>
      </c>
      <c r="O27" s="60" t="s">
        <v>799</v>
      </c>
      <c r="P27" s="60" t="s">
        <v>798</v>
      </c>
      <c r="Q27" s="60" t="s">
        <v>797</v>
      </c>
      <c r="R27" s="60" t="s">
        <v>796</v>
      </c>
      <c r="S27" s="60" t="s">
        <v>795</v>
      </c>
      <c r="T27" s="60" t="s">
        <v>794</v>
      </c>
      <c r="U27" s="60" t="s">
        <v>793</v>
      </c>
      <c r="V27" s="69" t="s">
        <v>792</v>
      </c>
      <c r="W27" s="60" t="s">
        <v>791</v>
      </c>
      <c r="X27" s="60" t="s">
        <v>790</v>
      </c>
      <c r="Y27" s="60" t="s">
        <v>22</v>
      </c>
      <c r="Z27" s="60" t="s">
        <v>23</v>
      </c>
      <c r="AA27" s="60" t="s">
        <v>24</v>
      </c>
      <c r="AB27" s="60" t="s">
        <v>25</v>
      </c>
      <c r="AC27" s="60" t="s">
        <v>43</v>
      </c>
      <c r="AD27" s="60" t="s">
        <v>44</v>
      </c>
      <c r="AE27" s="60" t="s">
        <v>46</v>
      </c>
      <c r="AF27" s="60" t="s">
        <v>47</v>
      </c>
      <c r="AG27" s="60" t="s">
        <v>48</v>
      </c>
      <c r="AH27" s="60" t="s">
        <v>835</v>
      </c>
      <c r="AI27" s="60" t="s">
        <v>836</v>
      </c>
      <c r="AJ27" s="60" t="s">
        <v>837</v>
      </c>
      <c r="AK27" s="60" t="s">
        <v>838</v>
      </c>
      <c r="AL27" s="60" t="s">
        <v>839</v>
      </c>
      <c r="AM27" s="53" t="s">
        <v>789</v>
      </c>
      <c r="AN27" s="53" t="s">
        <v>778</v>
      </c>
      <c r="AO27" s="53" t="s">
        <v>777</v>
      </c>
      <c r="AP27" s="53" t="s">
        <v>776</v>
      </c>
      <c r="AQ27" s="53" t="s">
        <v>775</v>
      </c>
      <c r="AR27" s="53" t="s">
        <v>774</v>
      </c>
      <c r="AS27" s="53" t="s">
        <v>773</v>
      </c>
      <c r="AT27" s="53" t="s">
        <v>772</v>
      </c>
      <c r="AU27" s="53" t="s">
        <v>771</v>
      </c>
      <c r="AV27" s="53" t="s">
        <v>770</v>
      </c>
      <c r="AW27" s="71" t="s">
        <v>769</v>
      </c>
      <c r="AX27" s="71" t="s">
        <v>768</v>
      </c>
      <c r="AY27" s="53" t="s">
        <v>767</v>
      </c>
      <c r="AZ27" s="71" t="s">
        <v>766</v>
      </c>
      <c r="BA27" s="53" t="s">
        <v>765</v>
      </c>
      <c r="BB27" s="71" t="s">
        <v>60</v>
      </c>
      <c r="BC27" s="71" t="s">
        <v>61</v>
      </c>
      <c r="BD27" s="71" t="s">
        <v>62</v>
      </c>
      <c r="BE27" s="71" t="s">
        <v>63</v>
      </c>
      <c r="BF27" s="71" t="s">
        <v>64</v>
      </c>
      <c r="BG27" s="54" t="s">
        <v>65</v>
      </c>
      <c r="BH27" s="53" t="s">
        <v>66</v>
      </c>
      <c r="BI27" s="60" t="s">
        <v>764</v>
      </c>
      <c r="BJ27" s="53" t="s">
        <v>763</v>
      </c>
      <c r="BK27" s="53" t="s">
        <v>762</v>
      </c>
      <c r="BL27" s="60" t="s">
        <v>761</v>
      </c>
      <c r="BM27" s="53" t="s">
        <v>760</v>
      </c>
      <c r="BN27" s="75" t="s">
        <v>80</v>
      </c>
      <c r="BO27" s="75" t="s">
        <v>81</v>
      </c>
      <c r="BP27" s="75" t="s">
        <v>82</v>
      </c>
      <c r="BQ27" s="75" t="s">
        <v>83</v>
      </c>
      <c r="BR27" s="75" t="s">
        <v>107</v>
      </c>
      <c r="BS27" s="75" t="s">
        <v>759</v>
      </c>
      <c r="BT27" s="75" t="s">
        <v>899</v>
      </c>
      <c r="BU27" s="84">
        <v>44197</v>
      </c>
      <c r="BV27" s="84">
        <v>44228</v>
      </c>
      <c r="BW27" s="84">
        <v>44276</v>
      </c>
      <c r="BX27" s="84">
        <v>44307</v>
      </c>
      <c r="BY27" s="84" t="s">
        <v>1167</v>
      </c>
      <c r="BZ27" s="84" t="s">
        <v>1195</v>
      </c>
      <c r="CA27" s="13" t="s">
        <v>85</v>
      </c>
      <c r="CC27" s="83"/>
    </row>
    <row r="28" spans="1:149" x14ac:dyDescent="0.25">
      <c r="A28" s="6" t="s">
        <v>1</v>
      </c>
      <c r="B28" s="58">
        <f>VLOOKUP(A28,'January 2015'!$B$2:$C$17,2,FALSE)</f>
        <v>-2</v>
      </c>
      <c r="C28" s="58">
        <f>VLOOKUP(A28,'February 2015'!$B$2:$C$16,2,FALSE)</f>
        <v>-3</v>
      </c>
      <c r="D28" s="58">
        <f>VLOOKUP(A28,'March 2015'!$B$2:$C$18,2,FALSE)</f>
        <v>-6</v>
      </c>
      <c r="E28" s="58">
        <f>VLOOKUP(A28,'April 2015'!$B$2:$C$18,2,FALSE)</f>
        <v>4</v>
      </c>
      <c r="F28" s="58">
        <f>VLOOKUP(A28,'May 2015'!$B$2:$C$17,2,FALSE)</f>
        <v>-2</v>
      </c>
      <c r="G28" s="58">
        <v>0</v>
      </c>
      <c r="H28" s="58">
        <f>VLOOKUP(A28,'August 2015'!$B$2:$C$17,2,FALSE)</f>
        <v>10</v>
      </c>
      <c r="I28" s="58">
        <f>VLOOKUP(A28,'September 2015'!$B$2:$C$19,2,FALSE)</f>
        <v>6</v>
      </c>
      <c r="J28" s="58">
        <v>0</v>
      </c>
      <c r="K28" s="58">
        <v>0</v>
      </c>
      <c r="L28" s="58">
        <f>VLOOKUP(A28,'December 2015'!$B$2:$C$17,2,FALSE)</f>
        <v>5</v>
      </c>
      <c r="M28" s="58">
        <f>VLOOKUP(A28,'January 2016'!$B$2:$C$19,2,FALSE)</f>
        <v>8</v>
      </c>
      <c r="N28" s="58">
        <f>VLOOKUP(A28,'February 2016'!$B$2:$C$17,2,FALSE)</f>
        <v>9</v>
      </c>
      <c r="O28" s="58">
        <f>VLOOKUP(A28,'March 2016'!$B$2:$C$18,2,FALSE)</f>
        <v>-4</v>
      </c>
      <c r="P28" s="58">
        <v>0</v>
      </c>
      <c r="Q28" s="58">
        <f>VLOOKUP(A28,'May 2016'!$B$3:$C$20,2,FALSE)</f>
        <v>11</v>
      </c>
      <c r="R28" s="58">
        <f>VLOOKUP(A28,'June 2016'!$B$3:$C$18,2,FALSE)</f>
        <v>12</v>
      </c>
      <c r="S28" s="58">
        <f>VLOOKUP(A28,'July 2016'!$B$2:$C$19,2,FALSE)</f>
        <v>11</v>
      </c>
      <c r="T28" s="58">
        <f>VLOOKUP(A28,'August 2016'!$B$2:$C$18,2,FALSE)</f>
        <v>-5</v>
      </c>
      <c r="U28" s="58">
        <f>VLOOKUP(A28,'September 2016'!$B$2:$C$19,2,FALSE)</f>
        <v>5</v>
      </c>
      <c r="V28" s="62">
        <f>VLOOKUP(A28,'October 2016'!$B$2:$C$19,2,FALSE)</f>
        <v>10</v>
      </c>
      <c r="W28" s="58">
        <v>0</v>
      </c>
      <c r="X28" s="58">
        <f>VLOOKUP(A28,'December  2016'!$B$2:$C$18,2,FALSE)</f>
        <v>-3</v>
      </c>
      <c r="Y28" s="58">
        <v>0</v>
      </c>
      <c r="Z28" s="58">
        <v>17</v>
      </c>
      <c r="AA28" s="58">
        <v>14</v>
      </c>
      <c r="AB28" s="58">
        <v>4</v>
      </c>
      <c r="AC28" s="58">
        <v>0</v>
      </c>
      <c r="AD28" s="58">
        <v>0</v>
      </c>
      <c r="AE28" s="58">
        <v>0</v>
      </c>
      <c r="AF28" s="58">
        <v>14</v>
      </c>
      <c r="AG28" s="58">
        <v>17</v>
      </c>
      <c r="AH28" s="58">
        <v>7</v>
      </c>
      <c r="AI28" s="58">
        <v>0</v>
      </c>
      <c r="AJ28" s="58">
        <v>-1</v>
      </c>
      <c r="AK28" s="58">
        <v>14</v>
      </c>
      <c r="AL28" s="58">
        <v>5</v>
      </c>
      <c r="AM28" s="58">
        <v>6</v>
      </c>
      <c r="AN28" s="49">
        <v>0</v>
      </c>
      <c r="AO28" s="49">
        <f>VLOOKUP(A28,'May 2018'!$B$3:$C$18,2,FALSE)</f>
        <v>16</v>
      </c>
      <c r="AP28" s="49">
        <f>VLOOKUP(A28,'June 2018'!$B$2:$C$18,2,FALSE)</f>
        <v>17</v>
      </c>
      <c r="AQ28" s="49">
        <f>VLOOKUP(A28,'July 2018'!$B$2:$C$19,2,FALSE)</f>
        <v>17</v>
      </c>
      <c r="AR28" s="49">
        <f>VLOOKUP(A28,'August 2018'!$B$2:$C$19,2,FALSE)</f>
        <v>14</v>
      </c>
      <c r="AS28" s="49">
        <f>VLOOKUP(A28,'September 2018'!$B$2:$C$17,2,FALSE)</f>
        <v>15</v>
      </c>
      <c r="AT28" s="49">
        <f>VLOOKUP(A28,'October 2018'!$B$2:$C$18,2,FALSE)</f>
        <v>13</v>
      </c>
      <c r="AU28" s="49">
        <f>VLOOKUP(A28,'November 2018'!$B$2:$C$17,2,FALSE)</f>
        <v>10</v>
      </c>
      <c r="AV28" s="49">
        <f>INDEX('December 2018'!$C$2:$C$18,MATCH('MAIN Analysis'!A28,'December 2018'!$B$2:$B$18,0))</f>
        <v>11</v>
      </c>
      <c r="AW28" s="49">
        <f>VLOOKUP(A28,'January 2019'!$B$2:$C$16,2,FALSE)</f>
        <v>14</v>
      </c>
      <c r="AX28" s="49">
        <f>VLOOKUP(A28,'February 2019'!$B$2:$C$18,2,FALSE)</f>
        <v>15</v>
      </c>
      <c r="AY28" s="49">
        <f>VLOOKUP(A28,'March 20019'!$B$2:$C$19,2,FALSE)</f>
        <v>15</v>
      </c>
      <c r="AZ28" s="49">
        <f>VLOOKUP(A28,'April 2019'!$B$2:$C$19,2,FALSE)</f>
        <v>13</v>
      </c>
      <c r="BA28" s="49">
        <f>VLOOKUP(A28,'May 2019'!$B$2:$C$18,2,FALSE)</f>
        <v>8</v>
      </c>
      <c r="BB28" s="49">
        <f>VLOOKUP(A28,'June 2019'!$B$2:$C$18,2,FALSE)</f>
        <v>10</v>
      </c>
      <c r="BC28" s="49">
        <f>VLOOKUP(A28,'July 2019'!$B$2:$C$19,2,FALSE)</f>
        <v>3</v>
      </c>
      <c r="BD28" s="49">
        <f>VLOOKUP(A28,'August 2019'!$B$2:$C$17,2,FALSE)</f>
        <v>9</v>
      </c>
      <c r="BE28" s="49">
        <f>VLOOKUP(A28,'September 2019'!$B$2:$C$19,2,FALSE)</f>
        <v>-11</v>
      </c>
      <c r="BF28" s="49">
        <f>VLOOKUP(A28,'October 2019'!$B$2:$C$18,2,FALSE)</f>
        <v>-10</v>
      </c>
      <c r="BG28" s="49">
        <f>VLOOKUP(A28,'November 2019'!$B$2:$C$19,2,FALSE)</f>
        <v>-10</v>
      </c>
      <c r="BH28" s="1">
        <f>VLOOKUP(A28,'December 2019'!$B$2:$C$19,2,FALSE)</f>
        <v>-5</v>
      </c>
      <c r="BI28" s="58">
        <v>-4</v>
      </c>
      <c r="BJ28" s="1">
        <v>9</v>
      </c>
      <c r="BK28" s="1">
        <f>VLOOKUP(A28,'March 2020'!$B$2:$C$17,2,FALSE)</f>
        <v>-5</v>
      </c>
      <c r="BL28" s="58">
        <f>VLOOKUP(A28,'April 2020'!$B$2:$C$18,2,FALSE)</f>
        <v>-12</v>
      </c>
      <c r="BM28" s="1">
        <v>0</v>
      </c>
      <c r="BN28" s="9">
        <v>13</v>
      </c>
      <c r="BO28" s="9">
        <v>11</v>
      </c>
      <c r="BP28" s="9">
        <v>12</v>
      </c>
      <c r="BQ28" s="9">
        <v>3</v>
      </c>
      <c r="BR28" s="9">
        <v>-2</v>
      </c>
      <c r="BS28" s="9">
        <v>14</v>
      </c>
      <c r="BT28" s="9">
        <f>VLOOKUP(A28,'December 2020'!$B$2:$C$19,2,FALSE)</f>
        <v>4</v>
      </c>
      <c r="BU28" s="33">
        <f>VLOOKUP(A28,'January 2021'!$B$2:$C$19,2,FALSE)</f>
        <v>2</v>
      </c>
      <c r="BV28" s="33">
        <f>VLOOKUP(A28,'February 2021'!$B$2:$C$19,2,FALSE)</f>
        <v>16</v>
      </c>
      <c r="BW28" s="33">
        <f>VLOOKUP(A28,'March 2021'!$B$2:$C$18,2,FALSE)</f>
        <v>17</v>
      </c>
      <c r="BX28" s="33">
        <f>VLOOKUP(A28,'April 2021'!$B$2:$C$19,2,FALSE)</f>
        <v>17</v>
      </c>
      <c r="BY28" s="33">
        <f>VLOOKUP(A28,'May 2021'!$B$2:$C$18,2,FALSE)</f>
        <v>13</v>
      </c>
      <c r="BZ28" s="33">
        <f>VLOOKUP(A28,'June 2021'!$B$2:$C$18,2,FALSE)</f>
        <v>7</v>
      </c>
      <c r="CA28" s="14"/>
    </row>
    <row r="29" spans="1:149" x14ac:dyDescent="0.25">
      <c r="A29" s="6" t="s">
        <v>2</v>
      </c>
      <c r="B29" s="58">
        <f>VLOOKUP(A29,'January 2015'!$B$2:$C$17,2,FALSE)</f>
        <v>11</v>
      </c>
      <c r="C29" s="58">
        <f>VLOOKUP(A29,'February 2015'!$B$2:$C$16,2,FALSE)</f>
        <v>6</v>
      </c>
      <c r="D29" s="58">
        <f>VLOOKUP(A29,'March 2015'!$B$2:$C$18,2,FALSE)</f>
        <v>-3</v>
      </c>
      <c r="E29" s="58">
        <f>VLOOKUP(A29,'April 2015'!$B$2:$C$18,2,FALSE)</f>
        <v>7</v>
      </c>
      <c r="F29" s="58">
        <f>VLOOKUP(A29,'May 2015'!$B$2:$C$17,2,FALSE)</f>
        <v>2</v>
      </c>
      <c r="G29" s="58">
        <f>VLOOKUP(A29,'June 2015'!$B$2:$C$16,2,FALSE)</f>
        <v>8</v>
      </c>
      <c r="H29" s="58">
        <f>VLOOKUP(A29,'August 2015'!$B$2:$C$17,2,FALSE)</f>
        <v>4</v>
      </c>
      <c r="I29" s="58">
        <f>VLOOKUP(A29,'September 2015'!$B$2:$C$19,2,FALSE)</f>
        <v>3</v>
      </c>
      <c r="J29" s="58">
        <f>VLOOKUP(A29,'October 2015'!$B$2:$C$17,2,FALSE)</f>
        <v>5</v>
      </c>
      <c r="K29" s="58">
        <f>VLOOKUP(A29,'November 2015'!$B$2:$C$16,2,FALSE)</f>
        <v>3</v>
      </c>
      <c r="L29" s="58">
        <f>VLOOKUP(A29,'December 2015'!$B$2:$C$17,2,FALSE)</f>
        <v>3</v>
      </c>
      <c r="M29" s="58">
        <f>VLOOKUP(A29,'January 2016'!$B$2:$C$19,2,FALSE)</f>
        <v>6</v>
      </c>
      <c r="N29" s="58">
        <f>VLOOKUP(A29,'February 2016'!$B$2:$C$17,2,FALSE)</f>
        <v>6</v>
      </c>
      <c r="O29" s="58">
        <f>VLOOKUP(A29,'March 2016'!$B$2:$C$18,2,FALSE)</f>
        <v>9</v>
      </c>
      <c r="P29" s="58">
        <f>VLOOKUP(A29,'April 2016'!$B$2:$C$16,2,FALSE)</f>
        <v>-2</v>
      </c>
      <c r="Q29" s="58">
        <f>VLOOKUP(A29,'May 2016'!$B$3:$C$20,2,FALSE)</f>
        <v>5</v>
      </c>
      <c r="R29" s="58">
        <f>VLOOKUP(A29,'June 2016'!$B$3:$C$18,2,FALSE)</f>
        <v>6</v>
      </c>
      <c r="S29" s="58">
        <f>VLOOKUP(A29,'July 2016'!$B$2:$C$19,2,FALSE)</f>
        <v>9</v>
      </c>
      <c r="T29" s="58">
        <f>VLOOKUP(A29,'August 2016'!$B$2:$C$18,2,FALSE)</f>
        <v>3</v>
      </c>
      <c r="U29" s="58">
        <f>VLOOKUP(A29,'September 2016'!$B$2:$C$19,2,FALSE)</f>
        <v>2</v>
      </c>
      <c r="V29" s="62">
        <f>VLOOKUP(A29,'October 2016'!$B$2:$C$19,2,FALSE)</f>
        <v>9</v>
      </c>
      <c r="W29" s="58">
        <f>VLOOKUP(A29,'November 2016'!$B$2:$C$18,2,FALSE)</f>
        <v>11</v>
      </c>
      <c r="X29" s="58">
        <f>VLOOKUP(A29,'December  2016'!$B$2:$C$18,2,FALSE)</f>
        <v>9</v>
      </c>
      <c r="Y29" s="58">
        <v>11</v>
      </c>
      <c r="Z29" s="58">
        <v>1</v>
      </c>
      <c r="AA29" s="58">
        <v>11</v>
      </c>
      <c r="AB29" s="58">
        <v>6</v>
      </c>
      <c r="AC29" s="58">
        <v>7</v>
      </c>
      <c r="AD29" s="58">
        <v>2</v>
      </c>
      <c r="AE29" s="58">
        <v>3</v>
      </c>
      <c r="AF29" s="58">
        <v>6</v>
      </c>
      <c r="AG29" s="58">
        <v>6</v>
      </c>
      <c r="AH29" s="58">
        <v>10</v>
      </c>
      <c r="AI29" s="58">
        <v>2</v>
      </c>
      <c r="AJ29" s="58">
        <v>7</v>
      </c>
      <c r="AK29" s="58">
        <v>2</v>
      </c>
      <c r="AL29" s="58">
        <v>4</v>
      </c>
      <c r="AM29" s="58">
        <v>3</v>
      </c>
      <c r="AN29" s="49">
        <f>VLOOKUP(A29,'April 2018'!$B$2:$C$18,2,FALSE)</f>
        <v>2</v>
      </c>
      <c r="AO29" s="49">
        <f>VLOOKUP(A29,'May 2018'!$B$3:$C$18,2,FALSE)</f>
        <v>4</v>
      </c>
      <c r="AP29" s="49">
        <f>VLOOKUP(A29,'June 2018'!$B$2:$C$18,2,FALSE)</f>
        <v>4</v>
      </c>
      <c r="AQ29" s="49">
        <f>VLOOKUP(A29,'July 2018'!$B$2:$C$19,2,FALSE)</f>
        <v>7</v>
      </c>
      <c r="AR29" s="49">
        <f>VLOOKUP(A29,'August 2018'!$B$2:$C$19,2,FALSE)</f>
        <v>12</v>
      </c>
      <c r="AS29" s="49">
        <f>VLOOKUP(A29,'September 2018'!$B$2:$C$17,2,FALSE)</f>
        <v>14</v>
      </c>
      <c r="AT29" s="49">
        <f>VLOOKUP(A29,'October 2018'!$B$2:$C$18,2,FALSE)</f>
        <v>6</v>
      </c>
      <c r="AU29" s="49">
        <f>VLOOKUP(A29,'November 2018'!$B$2:$C$17,2,FALSE)</f>
        <v>8</v>
      </c>
      <c r="AV29" s="49">
        <f>INDEX('December 2018'!$C$2:$C$18,MATCH('MAIN Analysis'!A29,'December 2018'!$B$2:$B$18,0))</f>
        <v>3</v>
      </c>
      <c r="AW29" s="49">
        <f>VLOOKUP(A29,'January 2019'!$B$2:$C$16,2,FALSE)</f>
        <v>11</v>
      </c>
      <c r="AX29" s="49">
        <f>VLOOKUP(A29,'February 2019'!$B$2:$C$18,2,FALSE)</f>
        <v>6</v>
      </c>
      <c r="AY29" s="49">
        <f>VLOOKUP(A29,'March 20019'!$B$2:$C$19,2,FALSE)</f>
        <v>4</v>
      </c>
      <c r="AZ29" s="49">
        <f>VLOOKUP(A29,'April 2019'!$B$2:$C$19,2,FALSE)</f>
        <v>11</v>
      </c>
      <c r="BA29" s="49">
        <f>VLOOKUP(A29,'May 2019'!$B$2:$C$18,2,FALSE)</f>
        <v>7</v>
      </c>
      <c r="BB29" s="49">
        <f>VLOOKUP(A29,'June 2019'!$B$2:$C$18,2,FALSE)</f>
        <v>3</v>
      </c>
      <c r="BC29" s="49">
        <f>VLOOKUP(A29,'July 2019'!$B$2:$C$19,2,FALSE)</f>
        <v>-3</v>
      </c>
      <c r="BD29" s="49">
        <f>VLOOKUP(A29,'August 2019'!$B$2:$C$17,2,FALSE)</f>
        <v>2</v>
      </c>
      <c r="BE29" s="49">
        <f>VLOOKUP(A29,'September 2019'!$B$2:$C$19,2,FALSE)</f>
        <v>3</v>
      </c>
      <c r="BF29" s="49">
        <f>VLOOKUP(A29,'October 2019'!$B$2:$C$18,2,FALSE)</f>
        <v>-2</v>
      </c>
      <c r="BG29" s="49">
        <f>VLOOKUP(A29,'November 2019'!$B$2:$C$19,2,FALSE)</f>
        <v>2</v>
      </c>
      <c r="BH29" s="1">
        <f>VLOOKUP(A29,'December 2019'!$B$2:$C$19,2,FALSE)</f>
        <v>2</v>
      </c>
      <c r="BI29" s="58">
        <v>4</v>
      </c>
      <c r="BJ29" s="1">
        <v>5</v>
      </c>
      <c r="BK29" s="1">
        <f>VLOOKUP(A29,'March 2020'!$B$2:$C$17,2,FALSE)</f>
        <v>2</v>
      </c>
      <c r="BL29" s="58">
        <f>VLOOKUP(A29,'April 2020'!$B$2:$C$18,2,FALSE)</f>
        <v>-4</v>
      </c>
      <c r="BM29" s="1">
        <f>VLOOKUP(A29,'May 2020'!$B$2:$C$18,2,FALSE)</f>
        <v>-5</v>
      </c>
      <c r="BN29" s="9">
        <v>4</v>
      </c>
      <c r="BO29" s="9">
        <v>2</v>
      </c>
      <c r="BP29" s="9">
        <v>4</v>
      </c>
      <c r="BQ29" s="9">
        <v>6</v>
      </c>
      <c r="BR29" s="9">
        <v>1</v>
      </c>
      <c r="BS29" s="9">
        <v>4</v>
      </c>
      <c r="BT29" s="9">
        <f>VLOOKUP(A29,'December 2020'!$B$2:$C$19,2,FALSE)</f>
        <v>-2</v>
      </c>
      <c r="BU29" s="33">
        <f>VLOOKUP(A29,'January 2021'!$B$2:$C$19,2,FALSE)</f>
        <v>3</v>
      </c>
      <c r="BV29" s="33">
        <f>VLOOKUP(A29,'February 2021'!$B$2:$C$19,2,FALSE)</f>
        <v>3</v>
      </c>
      <c r="BW29" s="33">
        <f>VLOOKUP(A29,'March 2021'!$B$2:$C$18,2,FALSE)</f>
        <v>3</v>
      </c>
      <c r="BX29" s="33">
        <f>VLOOKUP(A29,'April 2021'!$B$2:$C$19,2,FALSE)</f>
        <v>12</v>
      </c>
      <c r="BY29" s="33">
        <f>VLOOKUP(A29,'May 2021'!$B$2:$C$18,2,FALSE)</f>
        <v>5</v>
      </c>
      <c r="BZ29" s="33">
        <f>VLOOKUP(A29,'June 2021'!$B$2:$C$18,2,FALSE)</f>
        <v>9</v>
      </c>
      <c r="CA29" s="14"/>
    </row>
    <row r="30" spans="1:149" x14ac:dyDescent="0.25">
      <c r="A30" s="6" t="s">
        <v>3</v>
      </c>
      <c r="B30" s="58">
        <f>VLOOKUP(A30,'January 2015'!$B$2:$C$17,2,FALSE)</f>
        <v>3</v>
      </c>
      <c r="C30" s="58">
        <f>VLOOKUP(A30,'February 2015'!$B$2:$C$16,2,FALSE)</f>
        <v>7</v>
      </c>
      <c r="D30" s="58">
        <f>VLOOKUP(A30,'March 2015'!$B$2:$C$18,2,FALSE)</f>
        <v>2</v>
      </c>
      <c r="E30" s="58">
        <f>VLOOKUP(A30,'April 2015'!$B$2:$C$18,2,FALSE)</f>
        <v>9</v>
      </c>
      <c r="F30" s="58">
        <f>VLOOKUP(A30,'May 2015'!$B$2:$C$17,2,FALSE)</f>
        <v>11</v>
      </c>
      <c r="G30" s="58">
        <f>VLOOKUP(A30,'June 2015'!$B$2:$C$16,2,FALSE)</f>
        <v>7</v>
      </c>
      <c r="H30" s="58">
        <f>VLOOKUP(A30,'August 2015'!$B$2:$C$17,2,FALSE)</f>
        <v>5</v>
      </c>
      <c r="I30" s="58">
        <f>VLOOKUP(A30,'September 2015'!$B$2:$C$19,2,FALSE)</f>
        <v>4</v>
      </c>
      <c r="J30" s="58">
        <f>VLOOKUP(A30,'October 2015'!$B$2:$C$17,2,FALSE)</f>
        <v>4</v>
      </c>
      <c r="K30" s="58">
        <f>VLOOKUP(A30,'November 2015'!$B$2:$C$16,2,FALSE)</f>
        <v>2</v>
      </c>
      <c r="L30" s="58">
        <f>VLOOKUP(A30,'December 2015'!$B$2:$C$17,2,FALSE)</f>
        <v>1</v>
      </c>
      <c r="M30" s="58">
        <f>VLOOKUP(A30,'January 2016'!$B$2:$C$19,2,FALSE)</f>
        <v>-3</v>
      </c>
      <c r="N30" s="58">
        <f>VLOOKUP(A30,'February 2016'!$B$2:$C$17,2,FALSE)</f>
        <v>4</v>
      </c>
      <c r="O30" s="58">
        <f>VLOOKUP(A30,'March 2016'!$B$2:$C$18,2,FALSE)</f>
        <v>6</v>
      </c>
      <c r="P30" s="58">
        <f>VLOOKUP(A30,'April 2016'!$B$2:$C$16,2,FALSE)</f>
        <v>1</v>
      </c>
      <c r="Q30" s="58">
        <f>VLOOKUP(A30,'May 2016'!$B$3:$C$20,2,FALSE)</f>
        <v>3</v>
      </c>
      <c r="R30" s="58">
        <f>VLOOKUP(A30,'June 2016'!$B$3:$C$18,2,FALSE)</f>
        <v>10</v>
      </c>
      <c r="S30" s="58">
        <f>VLOOKUP(A30,'July 2016'!$B$2:$C$19,2,FALSE)</f>
        <v>5</v>
      </c>
      <c r="T30" s="58">
        <f>VLOOKUP(A30,'August 2016'!$B$2:$C$18,2,FALSE)</f>
        <v>2</v>
      </c>
      <c r="U30" s="58">
        <f>VLOOKUP(A30,'September 2016'!$B$2:$C$19,2,FALSE)</f>
        <v>4</v>
      </c>
      <c r="V30" s="62">
        <f>VLOOKUP(A30,'October 2016'!$B$2:$C$19,2,FALSE)</f>
        <v>8</v>
      </c>
      <c r="W30" s="58">
        <f>VLOOKUP(A30,'November 2016'!$B$2:$C$18,2,FALSE)</f>
        <v>7</v>
      </c>
      <c r="X30" s="58">
        <f>VLOOKUP(A30,'December  2016'!$B$2:$C$18,2,FALSE)</f>
        <v>8</v>
      </c>
      <c r="Y30" s="58">
        <v>6</v>
      </c>
      <c r="Z30" s="58">
        <v>6</v>
      </c>
      <c r="AA30" s="58">
        <v>3</v>
      </c>
      <c r="AB30" s="58">
        <v>14</v>
      </c>
      <c r="AC30" s="58">
        <v>10</v>
      </c>
      <c r="AD30" s="58">
        <v>7</v>
      </c>
      <c r="AE30" s="58">
        <v>8</v>
      </c>
      <c r="AF30" s="58">
        <v>1</v>
      </c>
      <c r="AG30" s="58">
        <v>9</v>
      </c>
      <c r="AH30" s="58">
        <v>11</v>
      </c>
      <c r="AI30" s="58">
        <v>7</v>
      </c>
      <c r="AJ30" s="58">
        <v>6</v>
      </c>
      <c r="AK30" s="58">
        <v>1</v>
      </c>
      <c r="AL30" s="58">
        <v>1</v>
      </c>
      <c r="AM30" s="58">
        <v>2</v>
      </c>
      <c r="AN30" s="49">
        <f>VLOOKUP(A30,'April 2018'!$B$2:$C$18,2,FALSE)</f>
        <v>5</v>
      </c>
      <c r="AO30" s="49">
        <f>VLOOKUP(A30,'May 2018'!$B$3:$C$18,2,FALSE)</f>
        <v>8</v>
      </c>
      <c r="AP30" s="49">
        <f>VLOOKUP(A30,'June 2018'!$B$2:$C$18,2,FALSE)</f>
        <v>10</v>
      </c>
      <c r="AQ30" s="49">
        <f>VLOOKUP(A30,'July 2018'!$B$2:$C$19,2,FALSE)</f>
        <v>5</v>
      </c>
      <c r="AR30" s="49">
        <f>VLOOKUP(A30,'August 2018'!$B$2:$C$19,2,FALSE)</f>
        <v>6</v>
      </c>
      <c r="AS30" s="49">
        <f>VLOOKUP(A30,'September 2018'!$B$2:$C$17,2,FALSE)</f>
        <v>11</v>
      </c>
      <c r="AT30" s="49">
        <f>VLOOKUP(A30,'October 2018'!$B$2:$C$18,2,FALSE)</f>
        <v>9</v>
      </c>
      <c r="AU30" s="49">
        <f>VLOOKUP(A30,'November 2018'!$B$2:$C$17,2,FALSE)</f>
        <v>4</v>
      </c>
      <c r="AV30" s="49">
        <f>INDEX('December 2018'!$C$2:$C$18,MATCH('MAIN Analysis'!A30,'December 2018'!$B$2:$B$18,0))</f>
        <v>4</v>
      </c>
      <c r="AW30" s="49">
        <f>VLOOKUP(A30,'January 2019'!$B$2:$C$16,2,FALSE)</f>
        <v>2</v>
      </c>
      <c r="AX30" s="49">
        <f>VLOOKUP(A30,'February 2019'!$B$2:$C$18,2,FALSE)</f>
        <v>7</v>
      </c>
      <c r="AY30" s="49">
        <f>VLOOKUP(A30,'March 20019'!$B$2:$C$19,2,FALSE)</f>
        <v>14</v>
      </c>
      <c r="AZ30" s="49">
        <f>VLOOKUP(A30,'April 2019'!$B$2:$C$19,2,FALSE)</f>
        <v>4</v>
      </c>
      <c r="BA30" s="49">
        <f>VLOOKUP(A30,'May 2019'!$B$2:$C$18,2,FALSE)</f>
        <v>3</v>
      </c>
      <c r="BB30" s="49">
        <f>VLOOKUP(A30,'June 2019'!$B$2:$C$18,2,FALSE)</f>
        <v>8</v>
      </c>
      <c r="BC30" s="49">
        <f>VLOOKUP(A30,'July 2019'!$B$2:$C$19,2,FALSE)</f>
        <v>6</v>
      </c>
      <c r="BD30" s="49">
        <f>VLOOKUP(A30,'August 2019'!$B$2:$C$17,2,FALSE)</f>
        <v>7</v>
      </c>
      <c r="BE30" s="49">
        <f>VLOOKUP(A30,'September 2019'!$B$2:$C$19,2,FALSE)</f>
        <v>2</v>
      </c>
      <c r="BF30" s="49">
        <f>VLOOKUP(A30,'October 2019'!$B$2:$C$18,2,FALSE)</f>
        <v>3</v>
      </c>
      <c r="BG30" s="49">
        <f>VLOOKUP(A30,'November 2019'!$B$2:$C$19,2,FALSE)</f>
        <v>4</v>
      </c>
      <c r="BH30" s="1">
        <f>VLOOKUP(A30,'December 2019'!$B$2:$C$19,2,FALSE)</f>
        <v>3</v>
      </c>
      <c r="BI30" s="58">
        <v>6</v>
      </c>
      <c r="BJ30" s="1">
        <v>7</v>
      </c>
      <c r="BK30" s="1">
        <f>VLOOKUP(A30,'March 2020'!$B$2:$C$17,2,FALSE)</f>
        <v>9</v>
      </c>
      <c r="BL30" s="58">
        <f>VLOOKUP(A30,'April 2020'!$B$2:$C$18,2,FALSE)</f>
        <v>1</v>
      </c>
      <c r="BM30" s="1">
        <f>VLOOKUP(A30,'May 2020'!$B$2:$C$18,2,FALSE)</f>
        <v>3</v>
      </c>
      <c r="BN30" s="9">
        <v>8</v>
      </c>
      <c r="BO30" s="9">
        <v>9</v>
      </c>
      <c r="BP30" s="9">
        <v>13</v>
      </c>
      <c r="BQ30" s="9">
        <v>12</v>
      </c>
      <c r="BR30" s="9">
        <v>12</v>
      </c>
      <c r="BS30" s="9">
        <v>1</v>
      </c>
      <c r="BT30" s="9">
        <f>VLOOKUP(A30,'December 2020'!$B$2:$C$19,2,FALSE)</f>
        <v>2</v>
      </c>
      <c r="BU30" s="33">
        <f>VLOOKUP(A30,'January 2021'!$B$2:$C$19,2,FALSE)</f>
        <v>6</v>
      </c>
      <c r="BV30" s="33">
        <f>VLOOKUP(A30,'February 2021'!$B$2:$C$19,2,FALSE)</f>
        <v>4</v>
      </c>
      <c r="BW30" s="33">
        <f>VLOOKUP(A30,'March 2021'!$B$2:$C$18,2,FALSE)</f>
        <v>10</v>
      </c>
      <c r="BX30" s="33">
        <f>VLOOKUP(A30,'April 2021'!$B$2:$C$19,2,FALSE)</f>
        <v>9</v>
      </c>
      <c r="BY30" s="33">
        <f>VLOOKUP(A30,'May 2021'!$B$2:$C$18,2,FALSE)</f>
        <v>8</v>
      </c>
      <c r="BZ30" s="33">
        <f>VLOOKUP(A30,'June 2021'!$B$2:$C$18,2,FALSE)</f>
        <v>5</v>
      </c>
      <c r="CA30" s="14"/>
    </row>
    <row r="31" spans="1:149" x14ac:dyDescent="0.25">
      <c r="A31" s="6" t="s">
        <v>4</v>
      </c>
      <c r="B31" s="58">
        <f>VLOOKUP(A31,'January 2015'!$B$2:$C$17,2,FALSE)</f>
        <v>-1</v>
      </c>
      <c r="C31" s="58">
        <f>VLOOKUP(A31,'February 2015'!$B$2:$C$16,2,FALSE)</f>
        <v>8</v>
      </c>
      <c r="D31" s="58">
        <f>VLOOKUP(A31,'March 2015'!$B$2:$C$18,2,FALSE)</f>
        <v>6</v>
      </c>
      <c r="E31" s="58">
        <f>VLOOKUP(A31,'April 2015'!$B$2:$C$18,2,FALSE)</f>
        <v>15</v>
      </c>
      <c r="F31" s="58">
        <f>VLOOKUP(A31,'May 2015'!$B$2:$C$17,2,FALSE)</f>
        <v>10</v>
      </c>
      <c r="G31" s="58">
        <f>VLOOKUP(A31,'June 2015'!$B$2:$C$16,2,FALSE)</f>
        <v>9</v>
      </c>
      <c r="H31" s="58">
        <f>VLOOKUP(A31,'August 2015'!$B$2:$C$17,2,FALSE)</f>
        <v>7</v>
      </c>
      <c r="I31" s="58">
        <f>VLOOKUP(A31,'September 2015'!$B$2:$C$19,2,FALSE)</f>
        <v>1</v>
      </c>
      <c r="J31" s="58">
        <v>0</v>
      </c>
      <c r="K31" s="58">
        <f>VLOOKUP(A31,'November 2015'!$B$2:$C$16,2,FALSE)</f>
        <v>4</v>
      </c>
      <c r="L31" s="58">
        <f>VLOOKUP(A31,'December 2015'!$B$2:$C$17,2,FALSE)</f>
        <v>-1</v>
      </c>
      <c r="M31" s="58">
        <f>VLOOKUP(A31,'January 2016'!$B$2:$C$19,2,FALSE)</f>
        <v>-9</v>
      </c>
      <c r="N31" s="58">
        <v>0</v>
      </c>
      <c r="O31" s="58">
        <f>VLOOKUP(A31,'March 2016'!$B$2:$C$18,2,FALSE)</f>
        <v>10</v>
      </c>
      <c r="P31" s="58">
        <f>VLOOKUP(A31,'April 2016'!$B$2:$C$16,2,FALSE)</f>
        <v>2</v>
      </c>
      <c r="Q31" s="58">
        <f>VLOOKUP(A31,'May 2016'!$B$3:$C$20,2,FALSE)</f>
        <v>-3</v>
      </c>
      <c r="R31" s="58">
        <f>VLOOKUP(A31,'June 2016'!$B$3:$C$18,2,FALSE)</f>
        <v>1</v>
      </c>
      <c r="S31" s="58">
        <f>VLOOKUP(A31,'July 2016'!$B$2:$C$19,2,FALSE)</f>
        <v>3</v>
      </c>
      <c r="T31" s="58">
        <f>VLOOKUP(A31,'August 2016'!$B$2:$C$18,2,FALSE)</f>
        <v>5</v>
      </c>
      <c r="U31" s="58">
        <f>VLOOKUP(A31,'September 2016'!$B$2:$C$19,2,FALSE)</f>
        <v>7</v>
      </c>
      <c r="V31" s="62">
        <f>VLOOKUP(A31,'October 2016'!$B$2:$C$19,2,FALSE)</f>
        <v>7</v>
      </c>
      <c r="W31" s="58">
        <f>VLOOKUP(A31,'November 2016'!$B$2:$C$18,2,FALSE)</f>
        <v>2</v>
      </c>
      <c r="X31" s="58">
        <f>VLOOKUP(A31,'December  2016'!$B$2:$C$18,2,FALSE)</f>
        <v>-2</v>
      </c>
      <c r="Y31" s="58">
        <v>-5</v>
      </c>
      <c r="Z31" s="58">
        <v>11</v>
      </c>
      <c r="AA31" s="58">
        <v>9</v>
      </c>
      <c r="AB31" s="58">
        <v>3</v>
      </c>
      <c r="AC31" s="58">
        <v>15</v>
      </c>
      <c r="AD31" s="58">
        <v>14</v>
      </c>
      <c r="AE31" s="58">
        <v>5</v>
      </c>
      <c r="AF31" s="58">
        <v>4</v>
      </c>
      <c r="AG31" s="58">
        <v>15</v>
      </c>
      <c r="AH31" s="58">
        <v>15</v>
      </c>
      <c r="AI31" s="58">
        <v>10</v>
      </c>
      <c r="AJ31" s="58">
        <v>10</v>
      </c>
      <c r="AK31" s="58">
        <v>-1</v>
      </c>
      <c r="AL31" s="58">
        <v>10</v>
      </c>
      <c r="AM31" s="58">
        <v>12</v>
      </c>
      <c r="AN31" s="49">
        <f>VLOOKUP(A31,'April 2018'!$B$2:$C$18,2,FALSE)</f>
        <v>9</v>
      </c>
      <c r="AO31" s="49">
        <f>VLOOKUP(A31,'May 2018'!$B$3:$C$18,2,FALSE)</f>
        <v>15</v>
      </c>
      <c r="AP31" s="49">
        <f>VLOOKUP(A31,'June 2018'!$B$2:$C$18,2,FALSE)</f>
        <v>15</v>
      </c>
      <c r="AQ31" s="49">
        <f>VLOOKUP(A31,'July 2018'!$B$2:$C$19,2,FALSE)</f>
        <v>10</v>
      </c>
      <c r="AR31" s="49">
        <f>VLOOKUP(A31,'August 2018'!$B$2:$C$19,2,FALSE)</f>
        <v>8</v>
      </c>
      <c r="AS31" s="49">
        <f>VLOOKUP(A31,'September 2018'!$B$2:$C$17,2,FALSE)</f>
        <v>1</v>
      </c>
      <c r="AT31" s="49">
        <f>VLOOKUP(A31,'October 2018'!$B$2:$C$18,2,FALSE)</f>
        <v>-2</v>
      </c>
      <c r="AU31" s="49">
        <f>VLOOKUP(A31,'November 2018'!$B$2:$C$17,2,FALSE)</f>
        <v>-2</v>
      </c>
      <c r="AV31" s="49">
        <f>INDEX('December 2018'!$C$2:$C$18,MATCH('MAIN Analysis'!A31,'December 2018'!$B$2:$B$18,0))</f>
        <v>-4</v>
      </c>
      <c r="AW31" s="49">
        <f>VLOOKUP(A31,'January 2019'!$B$2:$C$16,2,FALSE)</f>
        <v>-1</v>
      </c>
      <c r="AX31" s="49">
        <f>VLOOKUP(A31,'February 2019'!$B$2:$C$18,2,FALSE)</f>
        <v>-1</v>
      </c>
      <c r="AY31" s="49">
        <f>VLOOKUP(A31,'March 20019'!$B$2:$C$19,2,FALSE)</f>
        <v>6</v>
      </c>
      <c r="AZ31" s="49">
        <f>VLOOKUP(A31,'April 2019'!$B$2:$C$19,2,FALSE)</f>
        <v>8</v>
      </c>
      <c r="BA31" s="49">
        <f>VLOOKUP(A31,'May 2019'!$B$2:$C$18,2,FALSE)</f>
        <v>2</v>
      </c>
      <c r="BB31" s="49">
        <f>VLOOKUP(A31,'June 2019'!$B$2:$C$18,2,FALSE)</f>
        <v>9</v>
      </c>
      <c r="BC31" s="49">
        <f>VLOOKUP(A31,'July 2019'!$B$2:$C$19,2,FALSE)</f>
        <v>-6</v>
      </c>
      <c r="BD31" s="49">
        <f>VLOOKUP(A31,'August 2019'!$B$2:$C$17,2,FALSE)</f>
        <v>4</v>
      </c>
      <c r="BE31" s="49">
        <f>VLOOKUP(A31,'September 2019'!$B$2:$C$19,2,FALSE)</f>
        <v>-4</v>
      </c>
      <c r="BF31" s="49">
        <v>0</v>
      </c>
      <c r="BG31" s="49">
        <f>VLOOKUP(A31,'November 2019'!$B$2:$C$19,2,FALSE)</f>
        <v>-4</v>
      </c>
      <c r="BH31" s="1">
        <f>VLOOKUP(A31,'December 2019'!$B$2:$C$19,2,FALSE)</f>
        <v>-10</v>
      </c>
      <c r="BI31" s="58">
        <v>3</v>
      </c>
      <c r="BJ31" s="1">
        <v>-1</v>
      </c>
      <c r="BK31" s="1">
        <v>0</v>
      </c>
      <c r="BL31" s="58">
        <f>VLOOKUP(A31,'April 2020'!$B$2:$C$18,2,FALSE)</f>
        <v>-10</v>
      </c>
      <c r="BM31" s="1">
        <f>VLOOKUP(A31,'May 2020'!$B$2:$C$18,2,FALSE)</f>
        <v>6</v>
      </c>
      <c r="BN31" s="9">
        <v>3</v>
      </c>
      <c r="BO31" s="9">
        <v>0</v>
      </c>
      <c r="BP31" s="9">
        <v>5</v>
      </c>
      <c r="BQ31" s="9">
        <v>9</v>
      </c>
      <c r="BR31" s="9">
        <v>13</v>
      </c>
      <c r="BS31" s="9">
        <v>15</v>
      </c>
      <c r="BT31" s="9">
        <f>VLOOKUP(A31,'December 2020'!$B$2:$C$19,2,FALSE)</f>
        <v>-1</v>
      </c>
      <c r="BU31" s="33">
        <f>VLOOKUP(A31,'January 2021'!$B$2:$C$19,2,FALSE)</f>
        <v>5</v>
      </c>
      <c r="BV31" s="33">
        <f>VLOOKUP(A31,'February 2021'!$B$2:$C$19,2,FALSE)</f>
        <v>-2</v>
      </c>
      <c r="BW31" s="33">
        <f>VLOOKUP(A31,'March 2021'!$B$2:$C$18,2,FALSE)</f>
        <v>4</v>
      </c>
      <c r="BX31" s="33">
        <f>VLOOKUP(A31,'April 2021'!$B$2:$C$19,2,FALSE)</f>
        <v>7</v>
      </c>
      <c r="BY31" s="33">
        <f>VLOOKUP(A31,'May 2021'!$B$2:$C$18,2,FALSE)</f>
        <v>15</v>
      </c>
      <c r="BZ31" s="33">
        <f>VLOOKUP(A31,'June 2021'!$B$2:$C$18,2,FALSE)</f>
        <v>8</v>
      </c>
      <c r="CA31" s="14"/>
    </row>
    <row r="32" spans="1:149" x14ac:dyDescent="0.25">
      <c r="A32" s="6" t="s">
        <v>5</v>
      </c>
      <c r="B32" s="58">
        <f>VLOOKUP(A32,'January 2015'!$B$2:$C$17,2,FALSE)</f>
        <v>2</v>
      </c>
      <c r="C32" s="58">
        <f>VLOOKUP(A32,'February 2015'!$B$2:$C$16,2,FALSE)</f>
        <v>-1</v>
      </c>
      <c r="D32" s="58">
        <f>VLOOKUP(A32,'March 2015'!$B$2:$C$18,2,FALSE)</f>
        <v>1</v>
      </c>
      <c r="E32" s="58">
        <f>VLOOKUP(A32,'April 2015'!$B$2:$C$18,2,FALSE)</f>
        <v>-1</v>
      </c>
      <c r="F32" s="58">
        <f>VLOOKUP(A32,'May 2015'!$B$2:$C$17,2,FALSE)</f>
        <v>-1</v>
      </c>
      <c r="G32" s="58">
        <f>VLOOKUP(A32,'June 2015'!$B$2:$C$16,2,FALSE)</f>
        <v>1</v>
      </c>
      <c r="H32" s="58">
        <f>VLOOKUP(A32,'August 2015'!$B$2:$C$17,2,FALSE)</f>
        <v>-2</v>
      </c>
      <c r="I32" s="58">
        <f>VLOOKUP(A32,'September 2015'!$B$2:$C$19,2,FALSE)</f>
        <v>-5</v>
      </c>
      <c r="J32" s="58">
        <f>VLOOKUP(A32,'October 2015'!$B$2:$C$17,2,FALSE)</f>
        <v>-1</v>
      </c>
      <c r="K32" s="58">
        <f>VLOOKUP(A32,'November 2015'!$B$2:$C$16,2,FALSE)</f>
        <v>-4</v>
      </c>
      <c r="L32" s="58">
        <f>VLOOKUP(A32,'December 2015'!$B$2:$C$17,2,FALSE)</f>
        <v>-3</v>
      </c>
      <c r="M32" s="58">
        <f>VLOOKUP(A32,'January 2016'!$B$2:$C$19,2,FALSE)</f>
        <v>3</v>
      </c>
      <c r="N32" s="58">
        <f>VLOOKUP(A32,'February 2016'!$B$2:$C$17,2,FALSE)</f>
        <v>-5</v>
      </c>
      <c r="O32" s="58">
        <f>VLOOKUP(A32,'March 2016'!$B$2:$C$18,2,FALSE)</f>
        <v>1</v>
      </c>
      <c r="P32" s="58">
        <f>VLOOKUP(A32,'April 2016'!$B$2:$C$16,2,FALSE)</f>
        <v>3</v>
      </c>
      <c r="Q32" s="58">
        <f>VLOOKUP(A32,'May 2016'!$B$3:$C$20,2,FALSE)</f>
        <v>6</v>
      </c>
      <c r="R32" s="58">
        <f>VLOOKUP(A32,'June 2016'!$B$3:$C$18,2,FALSE)</f>
        <v>5</v>
      </c>
      <c r="S32" s="58">
        <f>VLOOKUP(A32,'July 2016'!$B$2:$C$19,2,FALSE)</f>
        <v>1</v>
      </c>
      <c r="T32" s="58">
        <f>VLOOKUP(A32,'August 2016'!$B$2:$C$18,2,FALSE)</f>
        <v>4</v>
      </c>
      <c r="U32" s="58">
        <f>VLOOKUP(A32,'September 2016'!$B$2:$C$19,2,FALSE)</f>
        <v>3</v>
      </c>
      <c r="V32" s="62">
        <f>VLOOKUP(A32,'October 2016'!$B$2:$C$19,2,FALSE)</f>
        <v>6</v>
      </c>
      <c r="W32" s="58">
        <f>VLOOKUP(A32,'November 2016'!$B$2:$C$18,2,FALSE)</f>
        <v>8</v>
      </c>
      <c r="X32" s="58">
        <f>VLOOKUP(A32,'December  2016'!$B$2:$C$18,2,FALSE)</f>
        <v>3</v>
      </c>
      <c r="Y32" s="58">
        <v>1</v>
      </c>
      <c r="Z32" s="58">
        <v>14</v>
      </c>
      <c r="AA32" s="58">
        <v>4</v>
      </c>
      <c r="AB32" s="58">
        <v>13</v>
      </c>
      <c r="AC32" s="58">
        <v>6</v>
      </c>
      <c r="AD32" s="58">
        <v>8</v>
      </c>
      <c r="AE32" s="58">
        <v>6</v>
      </c>
      <c r="AF32" s="58">
        <v>9</v>
      </c>
      <c r="AG32" s="58">
        <v>10</v>
      </c>
      <c r="AH32" s="58">
        <v>5</v>
      </c>
      <c r="AI32" s="58">
        <v>11</v>
      </c>
      <c r="AJ32" s="58">
        <v>15</v>
      </c>
      <c r="AK32" s="58">
        <v>6</v>
      </c>
      <c r="AL32" s="58">
        <v>12</v>
      </c>
      <c r="AM32" s="58">
        <v>15</v>
      </c>
      <c r="AN32" s="49">
        <f>VLOOKUP(A32,'April 2018'!$B$2:$C$18,2,FALSE)</f>
        <v>7</v>
      </c>
      <c r="AO32" s="49">
        <f>VLOOKUP(A32,'May 2018'!$B$3:$C$18,2,FALSE)</f>
        <v>7</v>
      </c>
      <c r="AP32" s="49">
        <f>VLOOKUP(A32,'June 2018'!$B$2:$C$18,2,FALSE)</f>
        <v>11</v>
      </c>
      <c r="AQ32" s="49">
        <f>VLOOKUP(A32,'July 2018'!$B$2:$C$19,2,FALSE)</f>
        <v>14</v>
      </c>
      <c r="AR32" s="49">
        <f>VLOOKUP(A32,'August 2018'!$B$2:$C$19,2,FALSE)</f>
        <v>16</v>
      </c>
      <c r="AS32" s="49">
        <f>VLOOKUP(A32,'September 2018'!$B$2:$C$17,2,FALSE)</f>
        <v>12</v>
      </c>
      <c r="AT32" s="49">
        <f>VLOOKUP(A32,'October 2018'!$B$2:$C$18,2,FALSE)</f>
        <v>8</v>
      </c>
      <c r="AU32" s="49">
        <f>VLOOKUP(A32,'November 2018'!$B$2:$C$17,2,FALSE)</f>
        <v>13</v>
      </c>
      <c r="AV32" s="49">
        <f>INDEX('December 2018'!$C$2:$C$18,MATCH('MAIN Analysis'!A32,'December 2018'!$B$2:$B$18,0))</f>
        <v>7</v>
      </c>
      <c r="AW32" s="49">
        <f>VLOOKUP(A32,'January 2019'!$B$2:$C$16,2,FALSE)</f>
        <v>13</v>
      </c>
      <c r="AX32" s="49">
        <f>VLOOKUP(A32,'February 2019'!$B$2:$C$18,2,FALSE)</f>
        <v>14</v>
      </c>
      <c r="AY32" s="49">
        <f>VLOOKUP(A32,'March 20019'!$B$2:$C$19,2,FALSE)</f>
        <v>12</v>
      </c>
      <c r="AZ32" s="49">
        <f>VLOOKUP(A32,'April 2019'!$B$2:$C$19,2,FALSE)</f>
        <v>3</v>
      </c>
      <c r="BA32" s="49">
        <f>VLOOKUP(A32,'May 2019'!$B$2:$C$18,2,FALSE)</f>
        <v>5</v>
      </c>
      <c r="BB32" s="49">
        <f>VLOOKUP(A32,'June 2019'!$B$2:$C$18,2,FALSE)</f>
        <v>5</v>
      </c>
      <c r="BC32" s="49">
        <f>VLOOKUP(A32,'July 2019'!$B$2:$C$19,2,FALSE)</f>
        <v>4</v>
      </c>
      <c r="BD32" s="49">
        <v>0</v>
      </c>
      <c r="BE32" s="49">
        <f>VLOOKUP(A32,'September 2019'!$B$2:$C$19,2,FALSE)</f>
        <v>-1</v>
      </c>
      <c r="BF32" s="49">
        <f>VLOOKUP(A32,'October 2019'!$B$2:$C$18,2,FALSE)</f>
        <v>1</v>
      </c>
      <c r="BG32" s="49">
        <f>VLOOKUP(A32,'November 2019'!$B$2:$C$19,2,FALSE)</f>
        <v>1</v>
      </c>
      <c r="BH32" s="1">
        <f>VLOOKUP(A32,'December 2019'!$B$2:$C$19,2,FALSE)</f>
        <v>1</v>
      </c>
      <c r="BI32" s="58">
        <v>5</v>
      </c>
      <c r="BJ32" s="1">
        <v>6</v>
      </c>
      <c r="BK32" s="1">
        <f>VLOOKUP(A32,'March 2020'!$B$2:$C$17,2,FALSE)</f>
        <v>4</v>
      </c>
      <c r="BL32" s="58">
        <f>VLOOKUP(A32,'April 2020'!$B$2:$C$18,2,FALSE)</f>
        <v>-3</v>
      </c>
      <c r="BM32" s="1">
        <f>VLOOKUP(A32,'May 2020'!$B$2:$C$18,2,FALSE)</f>
        <v>-2</v>
      </c>
      <c r="BN32" s="9">
        <v>7</v>
      </c>
      <c r="BO32" s="9">
        <v>5</v>
      </c>
      <c r="BP32" s="9">
        <v>10</v>
      </c>
      <c r="BQ32" s="9">
        <v>2</v>
      </c>
      <c r="BR32" s="9">
        <v>4</v>
      </c>
      <c r="BS32" s="9">
        <v>6</v>
      </c>
      <c r="BT32" s="9">
        <f>VLOOKUP(A32,'December 2020'!$B$2:$C$19,2,FALSE)</f>
        <v>11</v>
      </c>
      <c r="BU32" s="33">
        <f>VLOOKUP(A32,'January 2021'!$B$2:$C$19,2,FALSE)</f>
        <v>1</v>
      </c>
      <c r="BV32" s="33">
        <f>VLOOKUP(A32,'February 2021'!$B$2:$C$19,2,FALSE)</f>
        <v>6</v>
      </c>
      <c r="BW32" s="33">
        <f>VLOOKUP(A32,'March 2021'!$B$2:$C$18,2,FALSE)</f>
        <v>14</v>
      </c>
      <c r="BX32" s="33">
        <f>VLOOKUP(A32,'April 2021'!$B$2:$C$19,2,FALSE)</f>
        <v>8</v>
      </c>
      <c r="BY32" s="33">
        <f>VLOOKUP(A32,'May 2021'!$B$2:$C$18,2,FALSE)</f>
        <v>11</v>
      </c>
      <c r="BZ32" s="33">
        <f>VLOOKUP(A32,'June 2021'!$B$2:$C$18,2,FALSE)</f>
        <v>14</v>
      </c>
      <c r="CA32" s="14"/>
    </row>
    <row r="33" spans="1:98" x14ac:dyDescent="0.25">
      <c r="A33" s="6" t="s">
        <v>6</v>
      </c>
      <c r="B33" s="58">
        <f>VLOOKUP(A33,'January 2015'!$B$2:$C$17,2,FALSE)</f>
        <v>1</v>
      </c>
      <c r="C33" s="58">
        <f>VLOOKUP(A33,'February 2015'!$B$2:$C$16,2,FALSE)</f>
        <v>10</v>
      </c>
      <c r="D33" s="58">
        <f>VLOOKUP(A33,'March 2015'!$B$2:$C$18,2,FALSE)</f>
        <v>-1</v>
      </c>
      <c r="E33" s="58">
        <f>VLOOKUP(A33,'April 2015'!$B$2:$C$18,2,FALSE)</f>
        <v>11</v>
      </c>
      <c r="F33" s="58">
        <f>VLOOKUP(A33,'May 2015'!$B$2:$C$17,2,FALSE)</f>
        <v>13</v>
      </c>
      <c r="G33" s="58">
        <f>VLOOKUP(A33,'June 2015'!$B$2:$C$16,2,FALSE)</f>
        <v>11</v>
      </c>
      <c r="H33" s="58">
        <f>VLOOKUP(A33,'August 2015'!$B$2:$C$17,2,FALSE)</f>
        <v>9</v>
      </c>
      <c r="I33" s="58">
        <f>VLOOKUP(A33,'September 2015'!$B$2:$C$19,2,FALSE)</f>
        <v>5</v>
      </c>
      <c r="J33" s="58">
        <f>VLOOKUP(A33,'October 2015'!$B$2:$C$17,2,FALSE)</f>
        <v>6</v>
      </c>
      <c r="K33" s="58">
        <f>VLOOKUP(A33,'November 2015'!$B$2:$C$16,2,FALSE)</f>
        <v>-3</v>
      </c>
      <c r="L33" s="58">
        <v>0</v>
      </c>
      <c r="M33" s="58">
        <f>VLOOKUP(A33,'January 2016'!$B$2:$C$19,2,FALSE)</f>
        <v>4</v>
      </c>
      <c r="N33" s="58">
        <f>VLOOKUP(A33,'February 2016'!$B$2:$C$17,2,FALSE)</f>
        <v>7</v>
      </c>
      <c r="O33" s="58">
        <f>VLOOKUP(A33,'March 2016'!$B$2:$C$18,2,FALSE)</f>
        <v>11</v>
      </c>
      <c r="P33" s="58">
        <f>VLOOKUP(A33,'April 2016'!$B$2:$C$16,2,FALSE)</f>
        <v>-1</v>
      </c>
      <c r="Q33" s="58">
        <f>VLOOKUP(A33,'May 2016'!$B$3:$C$20,2,FALSE)</f>
        <v>-1</v>
      </c>
      <c r="R33" s="58">
        <v>0</v>
      </c>
      <c r="S33" s="58">
        <f>VLOOKUP(A33,'July 2016'!$B$2:$C$19,2,FALSE)</f>
        <v>7</v>
      </c>
      <c r="T33" s="58">
        <f>VLOOKUP(A33,'August 2016'!$B$2:$C$18,2,FALSE)</f>
        <v>-8</v>
      </c>
      <c r="U33" s="58">
        <f>VLOOKUP(A33,'September 2016'!$B$2:$C$19,2,FALSE)</f>
        <v>6</v>
      </c>
      <c r="V33" s="62">
        <f>VLOOKUP(A33,'October 2016'!$B$2:$C$19,2,FALSE)</f>
        <v>5</v>
      </c>
      <c r="W33" s="58">
        <f>VLOOKUP(A33,'November 2016'!$B$2:$C$18,2,FALSE)</f>
        <v>-1</v>
      </c>
      <c r="X33" s="58">
        <f>VLOOKUP(A33,'December  2016'!$B$2:$C$18,2,FALSE)</f>
        <v>-5</v>
      </c>
      <c r="Y33" s="58">
        <v>-3</v>
      </c>
      <c r="Z33" s="58">
        <v>-1</v>
      </c>
      <c r="AA33" s="58">
        <v>15</v>
      </c>
      <c r="AB33" s="58">
        <v>8</v>
      </c>
      <c r="AC33" s="58">
        <v>14</v>
      </c>
      <c r="AD33" s="58">
        <v>15</v>
      </c>
      <c r="AE33" s="58">
        <v>4</v>
      </c>
      <c r="AF33" s="58">
        <v>0</v>
      </c>
      <c r="AG33" s="58">
        <v>0</v>
      </c>
      <c r="AH33" s="58">
        <v>3</v>
      </c>
      <c r="AI33" s="58">
        <v>4</v>
      </c>
      <c r="AJ33" s="58">
        <v>5</v>
      </c>
      <c r="AK33" s="58">
        <v>-2</v>
      </c>
      <c r="AL33" s="58">
        <v>-1</v>
      </c>
      <c r="AM33" s="58">
        <v>4</v>
      </c>
      <c r="AN33" s="49">
        <f>VLOOKUP(A33,'April 2018'!$B$2:$C$18,2,FALSE)</f>
        <v>13</v>
      </c>
      <c r="AO33" s="49">
        <f>VLOOKUP(A33,'May 2018'!$B$3:$C$18,2,FALSE)</f>
        <v>11</v>
      </c>
      <c r="AP33" s="49">
        <f>VLOOKUP(A33,'June 2018'!$B$2:$C$18,2,FALSE)</f>
        <v>7</v>
      </c>
      <c r="AQ33" s="49">
        <f>VLOOKUP(A33,'July 2018'!$B$2:$C$19,2,FALSE)</f>
        <v>4</v>
      </c>
      <c r="AR33" s="49">
        <f>VLOOKUP(A33,'August 2018'!$B$2:$C$19,2,FALSE)</f>
        <v>10</v>
      </c>
      <c r="AS33" s="49">
        <f>VLOOKUP(A33,'September 2018'!$B$2:$C$17,2,FALSE)</f>
        <v>3</v>
      </c>
      <c r="AT33" s="49">
        <f>VLOOKUP(A33,'October 2018'!$B$2:$C$18,2,FALSE)</f>
        <v>7</v>
      </c>
      <c r="AU33" s="49">
        <f>VLOOKUP(A33,'November 2018'!$B$2:$C$17,2,FALSE)</f>
        <v>2</v>
      </c>
      <c r="AV33" s="49">
        <v>0</v>
      </c>
      <c r="AW33" s="49">
        <f>VLOOKUP(A33,'January 2019'!$B$2:$C$16,2,FALSE)</f>
        <v>10</v>
      </c>
      <c r="AX33" s="49">
        <f>VLOOKUP(A33,'February 2019'!$B$2:$C$18,2,FALSE)</f>
        <v>2</v>
      </c>
      <c r="AY33" s="49">
        <f>VLOOKUP(A33,'March 20019'!$B$2:$C$19,2,FALSE)</f>
        <v>10</v>
      </c>
      <c r="AZ33" s="49">
        <f>VLOOKUP(A33,'April 2019'!$B$2:$C$19,2,FALSE)</f>
        <v>5</v>
      </c>
      <c r="BA33" s="49">
        <f>VLOOKUP(A33,'May 2019'!$B$2:$C$18,2,FALSE)</f>
        <v>10</v>
      </c>
      <c r="BB33" s="49">
        <f>VLOOKUP(A33,'June 2019'!$B$2:$C$18,2,FALSE)</f>
        <v>12</v>
      </c>
      <c r="BC33" s="49">
        <f>VLOOKUP(A33,'July 2019'!$B$2:$C$19,2,FALSE)</f>
        <v>7</v>
      </c>
      <c r="BD33" s="49">
        <f>VLOOKUP(A33,'August 2019'!$B$2:$C$17,2,FALSE)</f>
        <v>8</v>
      </c>
      <c r="BE33" s="49">
        <f>VLOOKUP(A33,'September 2019'!$B$2:$C$19,2,FALSE)</f>
        <v>-2</v>
      </c>
      <c r="BF33" s="49">
        <f>VLOOKUP(A33,'October 2019'!$B$2:$C$18,2,FALSE)</f>
        <v>5</v>
      </c>
      <c r="BG33" s="49">
        <f>VLOOKUP(A33,'November 2019'!$B$2:$C$19,2,FALSE)</f>
        <v>-11</v>
      </c>
      <c r="BH33" s="1">
        <f>VLOOKUP(A33,'December 2019'!$B$2:$C$19,2,FALSE)</f>
        <v>-12</v>
      </c>
      <c r="BI33" s="58">
        <v>8</v>
      </c>
      <c r="BJ33" s="1">
        <v>13</v>
      </c>
      <c r="BK33" s="1">
        <f>VLOOKUP(A33,'March 2020'!$B$2:$C$17,2,FALSE)</f>
        <v>-3</v>
      </c>
      <c r="BL33" s="58">
        <f>VLOOKUP(A33,'April 2020'!$B$2:$C$18,2,FALSE)</f>
        <v>-14</v>
      </c>
      <c r="BM33" s="1">
        <f>VLOOKUP(A33,'May 2020'!$B$2:$C$18,2,FALSE)</f>
        <v>5</v>
      </c>
      <c r="BN33" s="9">
        <v>11</v>
      </c>
      <c r="BO33" s="9">
        <v>12</v>
      </c>
      <c r="BP33" s="9">
        <v>-1</v>
      </c>
      <c r="BQ33" s="9">
        <v>11</v>
      </c>
      <c r="BR33" s="9">
        <v>9</v>
      </c>
      <c r="BS33" s="9">
        <v>2</v>
      </c>
      <c r="BT33" s="9">
        <f>VLOOKUP(A33,'December 2020'!$B$2:$C$19,2,FALSE)</f>
        <v>15</v>
      </c>
      <c r="BU33" s="33">
        <f>VLOOKUP(A33,'January 2021'!$B$2:$C$19,2,FALSE)</f>
        <v>4</v>
      </c>
      <c r="BV33" s="33">
        <f>VLOOKUP(A33,'February 2021'!$B$2:$C$19,2,FALSE)</f>
        <v>2</v>
      </c>
      <c r="BW33" s="33">
        <f>VLOOKUP(A33,'March 2021'!$B$2:$C$18,2,FALSE)</f>
        <v>12</v>
      </c>
      <c r="BX33" s="33">
        <f>VLOOKUP(A33,'April 2021'!$B$2:$C$19,2,FALSE)</f>
        <v>16</v>
      </c>
      <c r="BY33" s="33">
        <f>VLOOKUP(A33,'May 2021'!$B$2:$C$18,2,FALSE)</f>
        <v>16</v>
      </c>
      <c r="BZ33" s="33">
        <f>VLOOKUP(A33,'June 2021'!$B$2:$C$18,2,FALSE)</f>
        <v>17</v>
      </c>
      <c r="CA33" s="14"/>
    </row>
    <row r="34" spans="1:98" x14ac:dyDescent="0.25">
      <c r="A34" s="6" t="s">
        <v>7</v>
      </c>
      <c r="B34" s="58">
        <f>VLOOKUP(A34,'January 2015'!$B$2:$C$17,2,FALSE)</f>
        <v>7</v>
      </c>
      <c r="C34" s="58">
        <f>VLOOKUP(A34,'February 2015'!$B$2:$C$16,2,FALSE)</f>
        <v>12</v>
      </c>
      <c r="D34" s="58">
        <f>VLOOKUP(A34,'March 2015'!$B$2:$C$18,2,FALSE)</f>
        <v>10</v>
      </c>
      <c r="E34" s="58">
        <f>VLOOKUP(A34,'April 2015'!$B$2:$C$18,2,FALSE)</f>
        <v>8</v>
      </c>
      <c r="F34" s="58">
        <f>VLOOKUP(A34,'May 2015'!$B$2:$C$17,2,FALSE)</f>
        <v>12</v>
      </c>
      <c r="G34" s="58">
        <f>VLOOKUP(A34,'June 2015'!$B$2:$C$16,2,FALSE)</f>
        <v>2</v>
      </c>
      <c r="H34" s="58">
        <f>VLOOKUP(A34,'August 2015'!$B$2:$C$17,2,FALSE)</f>
        <v>8</v>
      </c>
      <c r="I34" s="58">
        <f>VLOOKUP(A34,'September 2015'!$B$2:$C$19,2,FALSE)</f>
        <v>2</v>
      </c>
      <c r="J34" s="58">
        <f>VLOOKUP(A34,'October 2015'!$B$2:$C$17,2,FALSE)</f>
        <v>2</v>
      </c>
      <c r="K34" s="58">
        <v>0</v>
      </c>
      <c r="L34" s="58">
        <f>VLOOKUP(A34,'December 2015'!$B$2:$C$17,2,FALSE)</f>
        <v>4</v>
      </c>
      <c r="M34" s="58">
        <f>VLOOKUP(A34,'January 2016'!$B$2:$C$19,2,FALSE)</f>
        <v>-7</v>
      </c>
      <c r="N34" s="58">
        <f>VLOOKUP(A34,'February 2016'!$B$2:$C$17,2,FALSE)</f>
        <v>1</v>
      </c>
      <c r="O34" s="58">
        <f>VLOOKUP(A34,'March 2016'!$B$2:$C$18,2,FALSE)</f>
        <v>3</v>
      </c>
      <c r="P34" s="58">
        <f>VLOOKUP(A34,'April 2016'!$B$2:$C$16,2,FALSE)</f>
        <v>9</v>
      </c>
      <c r="Q34" s="58">
        <f>VLOOKUP(A34,'May 2016'!$B$3:$C$20,2,FALSE)</f>
        <v>8</v>
      </c>
      <c r="R34" s="58">
        <f>VLOOKUP(A34,'June 2016'!$B$3:$C$18,2,FALSE)</f>
        <v>7</v>
      </c>
      <c r="S34" s="58">
        <f>VLOOKUP(A34,'July 2016'!$B$2:$C$19,2,FALSE)</f>
        <v>-1</v>
      </c>
      <c r="T34" s="58">
        <f>VLOOKUP(A34,'August 2016'!$B$2:$C$18,2,FALSE)</f>
        <v>-4</v>
      </c>
      <c r="U34" s="58">
        <f>VLOOKUP(A34,'September 2016'!$B$2:$C$19,2,FALSE)</f>
        <v>1</v>
      </c>
      <c r="V34" s="62">
        <f>VLOOKUP(A34,'October 2016'!$B$2:$C$19,2,FALSE)</f>
        <v>4</v>
      </c>
      <c r="W34" s="58">
        <f>VLOOKUP(A34,'November 2016'!$B$2:$C$18,2,FALSE)</f>
        <v>9</v>
      </c>
      <c r="X34" s="58">
        <f>VLOOKUP(A34,'December  2016'!$B$2:$C$18,2,FALSE)</f>
        <v>6</v>
      </c>
      <c r="Y34" s="58">
        <v>9</v>
      </c>
      <c r="Z34" s="58">
        <v>9</v>
      </c>
      <c r="AA34" s="58">
        <v>7</v>
      </c>
      <c r="AB34" s="58">
        <v>10</v>
      </c>
      <c r="AC34" s="58">
        <v>8</v>
      </c>
      <c r="AD34" s="58">
        <v>13</v>
      </c>
      <c r="AE34" s="58">
        <v>9</v>
      </c>
      <c r="AF34" s="58">
        <v>8</v>
      </c>
      <c r="AG34" s="58">
        <v>12</v>
      </c>
      <c r="AH34" s="58">
        <v>16</v>
      </c>
      <c r="AI34" s="58">
        <v>14</v>
      </c>
      <c r="AJ34" s="58">
        <v>14</v>
      </c>
      <c r="AK34" s="58">
        <v>5</v>
      </c>
      <c r="AL34" s="58">
        <v>3</v>
      </c>
      <c r="AM34" s="58">
        <v>14</v>
      </c>
      <c r="AN34" s="49">
        <f>VLOOKUP(A34,'April 2018'!$B$2:$C$18,2,FALSE)</f>
        <v>12</v>
      </c>
      <c r="AO34" s="49">
        <f>VLOOKUP(A34,'May 2018'!$B$3:$C$18,2,FALSE)</f>
        <v>2</v>
      </c>
      <c r="AP34" s="49">
        <f>VLOOKUP(A34,'June 2018'!$B$2:$C$18,2,FALSE)</f>
        <v>9</v>
      </c>
      <c r="AQ34" s="49">
        <f>VLOOKUP(A34,'July 2018'!$B$2:$C$19,2,FALSE)</f>
        <v>12</v>
      </c>
      <c r="AR34" s="49">
        <f>VLOOKUP(A34,'August 2018'!$B$2:$C$19,2,FALSE)</f>
        <v>13</v>
      </c>
      <c r="AS34" s="49">
        <f>VLOOKUP(A34,'September 2018'!$B$2:$C$17,2,FALSE)</f>
        <v>8</v>
      </c>
      <c r="AT34" s="49">
        <f>VLOOKUP(A34,'October 2018'!$B$2:$C$18,2,FALSE)</f>
        <v>1</v>
      </c>
      <c r="AU34" s="49">
        <f>VLOOKUP(A34,'November 2018'!$B$2:$C$17,2,FALSE)</f>
        <v>11</v>
      </c>
      <c r="AV34" s="49">
        <f>INDEX('December 2018'!$C$2:$C$18,MATCH('MAIN Analysis'!A34,'December 2018'!$B$2:$B$18,0))</f>
        <v>-2</v>
      </c>
      <c r="AW34" s="49">
        <v>0</v>
      </c>
      <c r="AX34" s="49">
        <f>VLOOKUP(A34,'February 2019'!$B$2:$C$18,2,FALSE)</f>
        <v>11</v>
      </c>
      <c r="AY34" s="49">
        <f>VLOOKUP(A34,'March 20019'!$B$2:$C$19,2,FALSE)</f>
        <v>-1</v>
      </c>
      <c r="AZ34" s="49">
        <f>VLOOKUP(A34,'April 2019'!$B$2:$C$19,2,FALSE)</f>
        <v>2</v>
      </c>
      <c r="BA34" s="49">
        <f>VLOOKUP(A34,'May 2019'!$B$2:$C$18,2,FALSE)</f>
        <v>-2</v>
      </c>
      <c r="BB34" s="49">
        <f>VLOOKUP(A34,'June 2019'!$B$2:$C$18,2,FALSE)</f>
        <v>4</v>
      </c>
      <c r="BC34" s="49">
        <f>VLOOKUP(A34,'July 2019'!$B$2:$C$19,2,FALSE)</f>
        <v>-4</v>
      </c>
      <c r="BD34" s="49">
        <f>VLOOKUP(A34,'August 2019'!$B$2:$C$17,2,FALSE)</f>
        <v>-2</v>
      </c>
      <c r="BE34" s="49">
        <f>VLOOKUP(A34,'September 2019'!$B$2:$C$19,2,FALSE)</f>
        <v>-10</v>
      </c>
      <c r="BF34" s="49">
        <f>VLOOKUP(A34,'October 2019'!$B$2:$C$18,2,FALSE)</f>
        <v>-1</v>
      </c>
      <c r="BG34" s="49">
        <f>VLOOKUP(A34,'November 2019'!$B$2:$C$19,2,FALSE)</f>
        <v>3</v>
      </c>
      <c r="BH34" s="1">
        <f>VLOOKUP(A34,'December 2019'!$B$2:$C$19,2,FALSE)</f>
        <v>-9</v>
      </c>
      <c r="BI34" s="58">
        <v>0</v>
      </c>
      <c r="BJ34" s="1">
        <v>10</v>
      </c>
      <c r="BK34" s="1">
        <f>VLOOKUP(A34,'March 2020'!$B$2:$C$17,2,FALSE)</f>
        <v>6</v>
      </c>
      <c r="BL34" s="58">
        <f>VLOOKUP(A34,'April 2020'!$B$2:$C$18,2,FALSE)</f>
        <v>2</v>
      </c>
      <c r="BM34" s="1">
        <f>VLOOKUP(A34,'May 2020'!$B$2:$C$18,2,FALSE)</f>
        <v>2</v>
      </c>
      <c r="BN34" s="9">
        <v>2</v>
      </c>
      <c r="BO34" s="9">
        <v>0</v>
      </c>
      <c r="BP34" s="9">
        <v>2</v>
      </c>
      <c r="BQ34" s="9">
        <v>14</v>
      </c>
      <c r="BR34" s="9">
        <v>8</v>
      </c>
      <c r="BS34" s="9">
        <v>5</v>
      </c>
      <c r="BT34" s="9">
        <f>VLOOKUP(A34,'December 2020'!$B$2:$C$19,2,FALSE)</f>
        <v>8</v>
      </c>
      <c r="BU34" s="33">
        <f>VLOOKUP(A34,'January 2021'!$B$2:$C$19,2,FALSE)</f>
        <v>8</v>
      </c>
      <c r="BV34" s="33">
        <f>VLOOKUP(A34,'February 2021'!$B$2:$C$19,2,FALSE)</f>
        <v>13</v>
      </c>
      <c r="BW34" s="33">
        <f>VLOOKUP(A34,'March 2021'!$B$2:$C$18,2,FALSE)</f>
        <v>7</v>
      </c>
      <c r="BX34" s="33">
        <f>VLOOKUP(A34,'April 2021'!$B$2:$C$19,2,FALSE)</f>
        <v>4</v>
      </c>
      <c r="BY34" s="33">
        <f>VLOOKUP(A34,'May 2021'!$B$2:$C$18,2,FALSE)</f>
        <v>2</v>
      </c>
      <c r="BZ34" s="33">
        <f>VLOOKUP(A34,'June 2021'!$B$2:$C$18,2,FALSE)</f>
        <v>4</v>
      </c>
      <c r="CA34" s="14"/>
    </row>
    <row r="35" spans="1:98" x14ac:dyDescent="0.25">
      <c r="A35" s="6" t="s">
        <v>8</v>
      </c>
      <c r="B35" s="58">
        <f>VLOOKUP(A35,'January 2015'!$B$2:$C$17,2,FALSE)</f>
        <v>12</v>
      </c>
      <c r="C35" s="58">
        <f>VLOOKUP(A35,'February 2015'!$B$2:$C$16,2,FALSE)</f>
        <v>11</v>
      </c>
      <c r="D35" s="58">
        <v>0</v>
      </c>
      <c r="E35" s="58">
        <f>VLOOKUP(A35,'April 2015'!$B$2:$C$18,2,FALSE)</f>
        <v>12</v>
      </c>
      <c r="F35" s="58">
        <f>VLOOKUP(A35,'May 2015'!$B$2:$C$17,2,FALSE)</f>
        <v>5</v>
      </c>
      <c r="G35" s="58">
        <v>0</v>
      </c>
      <c r="H35" s="58">
        <v>0</v>
      </c>
      <c r="I35" s="58">
        <f>VLOOKUP(A35,'September 2015'!$B$2:$C$19,2,FALSE)</f>
        <v>7</v>
      </c>
      <c r="J35" s="58">
        <f>VLOOKUP(A35,'October 2015'!$B$2:$C$17,2,FALSE)</f>
        <v>7</v>
      </c>
      <c r="K35" s="58">
        <f>VLOOKUP(A35,'November 2015'!$B$2:$C$16,2,FALSE)</f>
        <v>5</v>
      </c>
      <c r="L35" s="58">
        <f>VLOOKUP(A35,'December 2015'!$B$2:$C$17,2,FALSE)</f>
        <v>6</v>
      </c>
      <c r="M35" s="58">
        <f>VLOOKUP(A35,'January 2016'!$B$2:$C$19,2,FALSE)</f>
        <v>5</v>
      </c>
      <c r="N35" s="58">
        <f>VLOOKUP(A35,'February 2016'!$B$2:$C$17,2,FALSE)</f>
        <v>-4</v>
      </c>
      <c r="O35" s="58">
        <f>VLOOKUP(A35,'March 2016'!$B$2:$C$18,2,FALSE)</f>
        <v>12</v>
      </c>
      <c r="P35" s="58">
        <f>VLOOKUP(A35,'April 2016'!$B$2:$C$16,2,FALSE)</f>
        <v>10</v>
      </c>
      <c r="Q35" s="58">
        <f>VLOOKUP(A35,'May 2016'!$B$3:$C$20,2,FALSE)</f>
        <v>10</v>
      </c>
      <c r="R35" s="58">
        <f>VLOOKUP(A35,'June 2016'!$B$3:$C$18,2,FALSE)</f>
        <v>13</v>
      </c>
      <c r="S35" s="58">
        <f>VLOOKUP(A35,'July 2016'!$B$2:$C$19,2,FALSE)</f>
        <v>10</v>
      </c>
      <c r="T35" s="58">
        <f>VLOOKUP(A35,'August 2016'!$B$2:$C$18,2,FALSE)</f>
        <v>6</v>
      </c>
      <c r="U35" s="58">
        <f>VLOOKUP(A35,'September 2016'!$B$2:$C$19,2,FALSE)</f>
        <v>-11</v>
      </c>
      <c r="V35" s="62">
        <f>VLOOKUP(A35,'October 2016'!$B$2:$C$19,2,FALSE)</f>
        <v>3</v>
      </c>
      <c r="W35" s="58">
        <f>VLOOKUP(A35,'November 2016'!$B$2:$C$18,2,FALSE)</f>
        <v>-6</v>
      </c>
      <c r="X35" s="58">
        <f>VLOOKUP(A35,'December  2016'!$B$2:$C$18,2,FALSE)</f>
        <v>-4</v>
      </c>
      <c r="Y35" s="58">
        <v>-1</v>
      </c>
      <c r="Z35" s="58">
        <v>3</v>
      </c>
      <c r="AA35" s="58">
        <v>16</v>
      </c>
      <c r="AB35" s="58">
        <v>2</v>
      </c>
      <c r="AC35" s="58">
        <v>1</v>
      </c>
      <c r="AD35" s="58">
        <v>5</v>
      </c>
      <c r="AE35" s="58">
        <v>7</v>
      </c>
      <c r="AF35" s="58">
        <v>2</v>
      </c>
      <c r="AG35" s="58">
        <v>3</v>
      </c>
      <c r="AH35" s="58">
        <v>0</v>
      </c>
      <c r="AI35" s="58">
        <v>8</v>
      </c>
      <c r="AJ35" s="58">
        <v>12</v>
      </c>
      <c r="AK35" s="58">
        <v>-4</v>
      </c>
      <c r="AL35" s="58">
        <v>15</v>
      </c>
      <c r="AM35" s="58">
        <v>13</v>
      </c>
      <c r="AN35" s="49">
        <f>VLOOKUP(A35,'April 2018'!$B$2:$C$18,2,FALSE)</f>
        <v>3</v>
      </c>
      <c r="AO35" s="49">
        <f>VLOOKUP(A35,'May 2018'!$B$3:$C$18,2,FALSE)</f>
        <v>13</v>
      </c>
      <c r="AP35" s="49">
        <f>VLOOKUP(A35,'June 2018'!$B$2:$C$18,2,FALSE)</f>
        <v>14</v>
      </c>
      <c r="AQ35" s="49">
        <f>VLOOKUP(A35,'July 2018'!$B$2:$C$19,2,FALSE)</f>
        <v>11</v>
      </c>
      <c r="AR35" s="49">
        <f>VLOOKUP(A35,'August 2018'!$B$2:$C$19,2,FALSE)</f>
        <v>1</v>
      </c>
      <c r="AS35" s="49">
        <v>0</v>
      </c>
      <c r="AT35" s="49">
        <f>VLOOKUP(A35,'October 2018'!$B$2:$C$18,2,FALSE)</f>
        <v>3</v>
      </c>
      <c r="AU35" s="49">
        <f>VLOOKUP(A35,'November 2018'!$B$2:$C$17,2,FALSE)</f>
        <v>-3</v>
      </c>
      <c r="AV35" s="49">
        <f>INDEX('December 2018'!$C$2:$C$18,MATCH('MAIN Analysis'!A35,'December 2018'!$B$2:$B$18,0))</f>
        <v>-6</v>
      </c>
      <c r="AW35" s="49">
        <f>VLOOKUP(A35,'January 2019'!$B$2:$C$16,2,FALSE)</f>
        <v>9</v>
      </c>
      <c r="AX35" s="49">
        <f>VLOOKUP(A35,'February 2019'!$B$2:$C$18,2,FALSE)</f>
        <v>16</v>
      </c>
      <c r="AY35" s="49">
        <f>VLOOKUP(A35,'March 20019'!$B$2:$C$19,2,FALSE)</f>
        <v>16</v>
      </c>
      <c r="AZ35" s="49">
        <f>VLOOKUP(A35,'April 2019'!$B$2:$C$19,2,FALSE)</f>
        <v>10</v>
      </c>
      <c r="BA35" s="49">
        <f>VLOOKUP(A35,'May 2019'!$B$2:$C$18,2,FALSE)</f>
        <v>11</v>
      </c>
      <c r="BB35" s="49">
        <f>VLOOKUP(A35,'June 2019'!$B$2:$C$18,2,FALSE)</f>
        <v>11</v>
      </c>
      <c r="BC35" s="49">
        <f>VLOOKUP(A35,'July 2019'!$B$2:$C$19,2,FALSE)</f>
        <v>8</v>
      </c>
      <c r="BD35" s="49">
        <v>0</v>
      </c>
      <c r="BE35" s="49">
        <f>VLOOKUP(A35,'September 2019'!$B$2:$C$19,2,FALSE)</f>
        <v>-14</v>
      </c>
      <c r="BF35" s="49">
        <f>VLOOKUP(A35,'October 2019'!$B$2:$C$18,2,FALSE)</f>
        <v>4</v>
      </c>
      <c r="BG35" s="49">
        <f>VLOOKUP(A35,'November 2019'!$B$2:$C$19,2,FALSE)</f>
        <v>-12</v>
      </c>
      <c r="BH35" s="1">
        <f>VLOOKUP(A35,'December 2019'!$B$2:$C$19,2,FALSE)</f>
        <v>-13</v>
      </c>
      <c r="BI35" s="58">
        <v>-8</v>
      </c>
      <c r="BJ35" s="1">
        <v>11</v>
      </c>
      <c r="BK35" s="1">
        <f>VLOOKUP(A35,'March 2020'!$B$2:$C$17,2,FALSE)</f>
        <v>10</v>
      </c>
      <c r="BL35" s="58">
        <f>VLOOKUP(A35,'April 2020'!$B$2:$C$18,2,FALSE)</f>
        <v>-15</v>
      </c>
      <c r="BM35" s="1">
        <f>VLOOKUP(A35,'May 2020'!$B$2:$C$18,2,FALSE)</f>
        <v>-11</v>
      </c>
      <c r="BN35" s="9">
        <v>10</v>
      </c>
      <c r="BO35" s="9">
        <v>10</v>
      </c>
      <c r="BP35" s="9">
        <v>-3</v>
      </c>
      <c r="BQ35" s="9">
        <v>-3</v>
      </c>
      <c r="BR35" s="9">
        <v>0</v>
      </c>
      <c r="BS35" s="9">
        <v>-2</v>
      </c>
      <c r="BT35" s="9">
        <f>VLOOKUP(A35,'December 2020'!$B$2:$C$19,2,FALSE)</f>
        <v>1</v>
      </c>
      <c r="BU35" s="33">
        <f>VLOOKUP(A35,'January 2021'!$B$2:$C$19,2,FALSE)</f>
        <v>-2</v>
      </c>
      <c r="BV35" s="33">
        <f>VLOOKUP(A35,'February 2021'!$B$2:$C$19,2,FALSE)</f>
        <v>1</v>
      </c>
      <c r="BW35" s="33">
        <f>VLOOKUP(A35,'March 2021'!$B$2:$C$18,2,FALSE)</f>
        <v>2</v>
      </c>
      <c r="BX35" s="33">
        <f>VLOOKUP(A35,'April 2021'!$B$2:$C$19,2,FALSE)</f>
        <v>2</v>
      </c>
      <c r="BY35" s="33">
        <f>VLOOKUP(A35,'May 2021'!$B$2:$C$18,2,FALSE)</f>
        <v>-1</v>
      </c>
      <c r="BZ35" s="33">
        <f>VLOOKUP(A35,'June 2021'!$B$2:$C$18,2,FALSE)</f>
        <v>3</v>
      </c>
      <c r="CA35" s="14"/>
    </row>
    <row r="36" spans="1:98" x14ac:dyDescent="0.25">
      <c r="A36" s="6" t="s">
        <v>9</v>
      </c>
      <c r="B36" s="58">
        <f>VLOOKUP(A36,'January 2015'!$B$2:$C$17,2,FALSE)</f>
        <v>8</v>
      </c>
      <c r="C36" s="58">
        <v>0</v>
      </c>
      <c r="D36" s="58">
        <f>VLOOKUP(A36,'March 2015'!$B$2:$C$18,2,FALSE)</f>
        <v>-5</v>
      </c>
      <c r="E36" s="58">
        <v>0</v>
      </c>
      <c r="F36" s="58">
        <v>0</v>
      </c>
      <c r="G36" s="58">
        <f>VLOOKUP(A36,'June 2015'!$B$2:$C$16,2,FALSE)</f>
        <v>-4</v>
      </c>
      <c r="H36" s="58">
        <f>VLOOKUP(A36,'August 2015'!$B$2:$C$17,2,FALSE)</f>
        <v>-3</v>
      </c>
      <c r="I36" s="58">
        <f>VLOOKUP(A36,'September 2015'!$B$2:$C$19,2,FALSE)</f>
        <v>-9</v>
      </c>
      <c r="J36" s="58">
        <f>VLOOKUP(A36,'October 2015'!$B$2:$C$17,2,FALSE)</f>
        <v>-7</v>
      </c>
      <c r="K36" s="58">
        <f>VLOOKUP(A36,'November 2015'!$B$2:$C$16,2,FALSE)</f>
        <v>-6</v>
      </c>
      <c r="L36" s="58">
        <v>0</v>
      </c>
      <c r="M36" s="58">
        <f>VLOOKUP(A36,'January 2016'!$B$2:$C$19,2,FALSE)</f>
        <v>-8</v>
      </c>
      <c r="N36" s="58">
        <f>VLOOKUP(A36,'February 2016'!$B$2:$C$17,2,FALSE)</f>
        <v>-6</v>
      </c>
      <c r="O36" s="58">
        <f>VLOOKUP(A36,'March 2016'!$B$2:$C$18,2,FALSE)</f>
        <v>-1</v>
      </c>
      <c r="P36" s="58">
        <f>VLOOKUP(A36,'April 2016'!$B$2:$C$16,2,FALSE)</f>
        <v>-4</v>
      </c>
      <c r="Q36" s="58">
        <f>VLOOKUP(A36,'May 2016'!$B$3:$C$20,2,FALSE)</f>
        <v>-5</v>
      </c>
      <c r="R36" s="58">
        <f>VLOOKUP(A36,'June 2016'!$B$3:$C$18,2,FALSE)</f>
        <v>11</v>
      </c>
      <c r="S36" s="58">
        <f>VLOOKUP(A36,'July 2016'!$B$2:$C$19,2,FALSE)</f>
        <v>2</v>
      </c>
      <c r="T36" s="58">
        <f>VLOOKUP(A36,'August 2016'!$B$2:$C$18,2,FALSE)</f>
        <v>-3</v>
      </c>
      <c r="U36" s="58">
        <f>VLOOKUP(A36,'September 2016'!$B$2:$C$19,2,FALSE)</f>
        <v>-10</v>
      </c>
      <c r="V36" s="62">
        <f>VLOOKUP(A36,'October 2016'!$B$2:$C$19,2,FALSE)</f>
        <v>2</v>
      </c>
      <c r="W36" s="58">
        <f>VLOOKUP(A36,'November 2016'!$B$2:$C$18,2,FALSE)</f>
        <v>10</v>
      </c>
      <c r="X36" s="58">
        <f>VLOOKUP(A36,'December  2016'!$B$2:$C$18,2,FALSE)</f>
        <v>11</v>
      </c>
      <c r="Y36" s="58">
        <v>4</v>
      </c>
      <c r="Z36" s="58">
        <v>2</v>
      </c>
      <c r="AA36" s="58">
        <v>1</v>
      </c>
      <c r="AB36" s="58">
        <v>7</v>
      </c>
      <c r="AC36" s="58">
        <v>2</v>
      </c>
      <c r="AD36" s="58">
        <v>1</v>
      </c>
      <c r="AE36" s="58">
        <v>0</v>
      </c>
      <c r="AF36" s="58">
        <v>13</v>
      </c>
      <c r="AG36" s="58">
        <v>5</v>
      </c>
      <c r="AH36" s="58">
        <v>9</v>
      </c>
      <c r="AI36" s="58">
        <v>0</v>
      </c>
      <c r="AJ36" s="58">
        <v>9</v>
      </c>
      <c r="AK36" s="58">
        <v>4</v>
      </c>
      <c r="AL36" s="58">
        <v>11</v>
      </c>
      <c r="AM36" s="58">
        <v>10</v>
      </c>
      <c r="AN36" s="49">
        <f>VLOOKUP(A36,'April 2018'!$B$2:$C$18,2,FALSE)</f>
        <v>6</v>
      </c>
      <c r="AO36" s="49">
        <f>VLOOKUP(A36,'May 2018'!$B$3:$C$18,2,FALSE)</f>
        <v>6</v>
      </c>
      <c r="AP36" s="49">
        <f>VLOOKUP(A36,'June 2018'!$B$2:$C$18,2,FALSE)</f>
        <v>2</v>
      </c>
      <c r="AQ36" s="49">
        <f>VLOOKUP(A36,'July 2018'!$B$2:$C$19,2,FALSE)</f>
        <v>13</v>
      </c>
      <c r="AR36" s="49">
        <f>VLOOKUP(A36,'August 2018'!$B$2:$C$19,2,FALSE)</f>
        <v>5</v>
      </c>
      <c r="AS36" s="49">
        <f>VLOOKUP(A36,'September 2018'!$B$2:$C$17,2,FALSE)</f>
        <v>5</v>
      </c>
      <c r="AT36" s="49">
        <v>0</v>
      </c>
      <c r="AU36" s="49">
        <f>VLOOKUP(A36,'November 2018'!$B$2:$C$17,2,FALSE)</f>
        <v>1</v>
      </c>
      <c r="AV36" s="49">
        <f>INDEX('December 2018'!$C$2:$C$18,MATCH('MAIN Analysis'!A36,'December 2018'!$B$2:$B$18,0))</f>
        <v>-3</v>
      </c>
      <c r="AW36" s="49">
        <f>VLOOKUP(A36,'January 2019'!$B$2:$C$16,2,FALSE)</f>
        <v>3</v>
      </c>
      <c r="AX36" s="49">
        <f>VLOOKUP(A36,'February 2019'!$B$2:$C$18,2,FALSE)</f>
        <v>5</v>
      </c>
      <c r="AY36" s="49">
        <f>VLOOKUP(A36,'March 20019'!$B$2:$C$19,2,FALSE)</f>
        <v>13</v>
      </c>
      <c r="AZ36" s="49">
        <f>VLOOKUP(A36,'April 2019'!$B$2:$C$19,2,FALSE)</f>
        <v>-2</v>
      </c>
      <c r="BA36" s="49">
        <f>VLOOKUP(A36,'May 2019'!$B$2:$C$18,2,FALSE)</f>
        <v>-4</v>
      </c>
      <c r="BB36" s="49">
        <f>VLOOKUP(A36,'June 2019'!$B$2:$C$18,2,FALSE)</f>
        <v>7</v>
      </c>
      <c r="BC36" s="49">
        <f>VLOOKUP(A36,'July 2019'!$B$2:$C$19,2,FALSE)</f>
        <v>2</v>
      </c>
      <c r="BD36" s="49">
        <f>VLOOKUP(A36,'August 2019'!$B$2:$C$17,2,FALSE)</f>
        <v>5</v>
      </c>
      <c r="BE36" s="49">
        <f>VLOOKUP(A36,'September 2019'!$B$2:$C$19,2,FALSE)</f>
        <v>-7</v>
      </c>
      <c r="BF36" s="49">
        <f>VLOOKUP(A36,'October 2019'!$B$2:$C$18,2,FALSE)</f>
        <v>-5</v>
      </c>
      <c r="BG36" s="49">
        <f>VLOOKUP(A36,'November 2019'!$B$2:$C$19,2,FALSE)</f>
        <v>-5</v>
      </c>
      <c r="BH36" s="1">
        <f>VLOOKUP(A36,'December 2019'!$B$2:$C$19,2,FALSE)</f>
        <v>-7</v>
      </c>
      <c r="BI36" s="58">
        <v>-5</v>
      </c>
      <c r="BJ36" s="1">
        <v>-3</v>
      </c>
      <c r="BK36" s="1">
        <f>VLOOKUP(A36,'March 2020'!$B$2:$C$17,2,FALSE)</f>
        <v>-6</v>
      </c>
      <c r="BL36" s="58">
        <f>VLOOKUP(A36,'April 2020'!$B$2:$C$18,2,FALSE)</f>
        <v>-6</v>
      </c>
      <c r="BM36" s="1">
        <f>VLOOKUP(A36,'May 2020'!$B$2:$C$18,2,FALSE)</f>
        <v>-8</v>
      </c>
      <c r="BN36" s="9">
        <v>0</v>
      </c>
      <c r="BO36" s="9">
        <v>3</v>
      </c>
      <c r="BP36" s="9">
        <v>-2</v>
      </c>
      <c r="BQ36" s="9">
        <v>-2</v>
      </c>
      <c r="BR36" s="9">
        <v>0</v>
      </c>
      <c r="BS36" s="9">
        <v>-1</v>
      </c>
      <c r="BT36" s="9">
        <f>VLOOKUP(A36,'December 2020'!$B$2:$C$19,2,FALSE)</f>
        <v>6</v>
      </c>
      <c r="BU36" s="33">
        <f>VLOOKUP(A36,'January 2021'!$B$2:$C$19,2,FALSE)</f>
        <v>-1</v>
      </c>
      <c r="BV36" s="33">
        <f>VLOOKUP(A36,'February 2021'!$B$2:$C$19,2,FALSE)</f>
        <v>-1</v>
      </c>
      <c r="BW36" s="33">
        <f>VLOOKUP(A36,'March 2021'!$B$2:$C$18,2,FALSE)</f>
        <v>1</v>
      </c>
      <c r="BX36" s="33">
        <f>VLOOKUP(A36,'April 2021'!$B$2:$C$19,2,FALSE)</f>
        <v>3</v>
      </c>
      <c r="BY36" s="33">
        <f>VLOOKUP(A36,'May 2021'!$B$2:$C$18,2,FALSE)</f>
        <v>1</v>
      </c>
      <c r="BZ36" s="33">
        <f>VLOOKUP(A36,'June 2021'!$B$2:$C$18,2,FALSE)</f>
        <v>1</v>
      </c>
      <c r="CA36" s="14"/>
    </row>
    <row r="37" spans="1:98" x14ac:dyDescent="0.25">
      <c r="A37" s="6" t="s">
        <v>10</v>
      </c>
      <c r="B37" s="58">
        <f>VLOOKUP(A37,'January 2015'!$B$2:$C$17,2,FALSE)</f>
        <v>5</v>
      </c>
      <c r="C37" s="58">
        <f>VLOOKUP(A37,'February 2015'!$B$2:$C$16,2,FALSE)</f>
        <v>1</v>
      </c>
      <c r="D37" s="58">
        <f>VLOOKUP(A37,'March 2015'!$B$2:$C$18,2,FALSE)</f>
        <v>4</v>
      </c>
      <c r="E37" s="58">
        <f>VLOOKUP(A37,'April 2015'!$B$2:$C$18,2,FALSE)</f>
        <v>2</v>
      </c>
      <c r="F37" s="58">
        <f>VLOOKUP(A37,'May 2015'!$B$2:$C$17,2,FALSE)</f>
        <v>1</v>
      </c>
      <c r="G37" s="58">
        <f>VLOOKUP(A37,'June 2015'!$B$2:$C$16,2,FALSE)</f>
        <v>3</v>
      </c>
      <c r="H37" s="58">
        <f>VLOOKUP(A37,'August 2015'!$B$2:$C$17,2,FALSE)</f>
        <v>6</v>
      </c>
      <c r="I37" s="58">
        <f>VLOOKUP(A37,'September 2015'!$B$2:$C$19,2,FALSE)</f>
        <v>-1</v>
      </c>
      <c r="J37" s="58">
        <f>VLOOKUP(A37,'October 2015'!$B$2:$C$17,2,FALSE)</f>
        <v>3</v>
      </c>
      <c r="K37" s="58">
        <f>VLOOKUP(A37,'November 2015'!$B$2:$C$16,2,FALSE)</f>
        <v>-1</v>
      </c>
      <c r="L37" s="58">
        <f>VLOOKUP(A37,'December 2015'!$B$2:$C$17,2,FALSE)</f>
        <v>2</v>
      </c>
      <c r="M37" s="58">
        <f>VLOOKUP(A37,'January 2016'!$B$2:$C$19,2,FALSE)</f>
        <v>-1</v>
      </c>
      <c r="N37" s="58">
        <f>VLOOKUP(A37,'February 2016'!$B$2:$C$17,2,FALSE)</f>
        <v>3</v>
      </c>
      <c r="O37" s="58">
        <f>VLOOKUP(A37,'March 2016'!$B$2:$C$18,2,FALSE)</f>
        <v>4</v>
      </c>
      <c r="P37" s="58">
        <f>VLOOKUP(A37,'April 2016'!$B$2:$C$16,2,FALSE)</f>
        <v>5</v>
      </c>
      <c r="Q37" s="58">
        <f>VLOOKUP(A37,'May 2016'!$B$3:$C$20,2,FALSE)</f>
        <v>-2</v>
      </c>
      <c r="R37" s="58">
        <f>VLOOKUP(A37,'June 2016'!$B$3:$C$18,2,FALSE)</f>
        <v>4</v>
      </c>
      <c r="S37" s="58">
        <f>VLOOKUP(A37,'July 2016'!$B$2:$C$19,2,FALSE)</f>
        <v>6</v>
      </c>
      <c r="T37" s="58">
        <f>VLOOKUP(A37,'August 2016'!$B$2:$C$18,2,FALSE)</f>
        <v>1</v>
      </c>
      <c r="U37" s="58">
        <f>VLOOKUP(A37,'September 2016'!$B$2:$C$19,2,FALSE)</f>
        <v>-2</v>
      </c>
      <c r="V37" s="62">
        <f>VLOOKUP(A37,'October 2016'!$B$2:$C$19,2,FALSE)</f>
        <v>1</v>
      </c>
      <c r="W37" s="58">
        <f>VLOOKUP(A37,'November 2016'!$B$2:$C$18,2,FALSE)</f>
        <v>6</v>
      </c>
      <c r="X37" s="58">
        <f>VLOOKUP(A37,'December  2016'!$B$2:$C$18,2,FALSE)</f>
        <v>1</v>
      </c>
      <c r="Y37" s="58">
        <v>8</v>
      </c>
      <c r="Z37" s="58">
        <v>10</v>
      </c>
      <c r="AA37" s="58">
        <v>5</v>
      </c>
      <c r="AB37" s="58">
        <v>9</v>
      </c>
      <c r="AC37" s="58">
        <v>4</v>
      </c>
      <c r="AD37" s="58">
        <v>10</v>
      </c>
      <c r="AE37" s="58">
        <v>10</v>
      </c>
      <c r="AF37" s="58">
        <v>5</v>
      </c>
      <c r="AG37" s="58">
        <v>8</v>
      </c>
      <c r="AH37" s="58">
        <v>6</v>
      </c>
      <c r="AI37" s="58">
        <v>5</v>
      </c>
      <c r="AJ37" s="58">
        <v>3</v>
      </c>
      <c r="AK37" s="58">
        <v>7</v>
      </c>
      <c r="AL37" s="58">
        <v>7</v>
      </c>
      <c r="AM37" s="58">
        <v>7</v>
      </c>
      <c r="AN37" s="49">
        <f>VLOOKUP(A37,'April 2018'!$B$2:$C$18,2,FALSE)</f>
        <v>8</v>
      </c>
      <c r="AO37" s="49">
        <f>VLOOKUP(A37,'May 2018'!$B$3:$C$18,2,FALSE)</f>
        <v>9</v>
      </c>
      <c r="AP37" s="49">
        <f>VLOOKUP(A37,'June 2018'!$B$2:$C$18,2,FALSE)</f>
        <v>3</v>
      </c>
      <c r="AQ37" s="49">
        <f>VLOOKUP(A37,'July 2018'!$B$2:$C$19,2,FALSE)</f>
        <v>3</v>
      </c>
      <c r="AR37" s="49">
        <f>VLOOKUP(A37,'August 2018'!$B$2:$C$19,2,FALSE)</f>
        <v>2</v>
      </c>
      <c r="AS37" s="49">
        <f>VLOOKUP(A37,'September 2018'!$B$2:$C$17,2,FALSE)</f>
        <v>6</v>
      </c>
      <c r="AT37" s="49">
        <f>VLOOKUP(A37,'October 2018'!$B$2:$C$18,2,FALSE)</f>
        <v>2</v>
      </c>
      <c r="AU37" s="49">
        <f>VLOOKUP(A37,'November 2018'!$B$2:$C$17,2,FALSE)</f>
        <v>5</v>
      </c>
      <c r="AV37" s="49">
        <f>INDEX('December 2018'!$C$2:$C$18,MATCH('MAIN Analysis'!A37,'December 2018'!$B$2:$B$18,0))</f>
        <v>5</v>
      </c>
      <c r="AW37" s="49">
        <f>VLOOKUP(A37,'January 2019'!$B$2:$C$16,2,FALSE)</f>
        <v>7</v>
      </c>
      <c r="AX37" s="49">
        <f>VLOOKUP(A37,'February 2019'!$B$2:$C$18,2,FALSE)</f>
        <v>8</v>
      </c>
      <c r="AY37" s="49">
        <f>VLOOKUP(A37,'March 20019'!$B$2:$C$19,2,FALSE)</f>
        <v>9</v>
      </c>
      <c r="AZ37" s="49">
        <f>VLOOKUP(A37,'April 2019'!$B$2:$C$19,2,FALSE)</f>
        <v>9</v>
      </c>
      <c r="BA37" s="49">
        <f>VLOOKUP(A37,'May 2019'!$B$2:$C$18,2,FALSE)</f>
        <v>4</v>
      </c>
      <c r="BB37" s="49">
        <f>VLOOKUP(A37,'June 2019'!$B$2:$C$18,2,FALSE)</f>
        <v>6</v>
      </c>
      <c r="BC37" s="49">
        <f>VLOOKUP(A37,'July 2019'!$B$2:$C$19,2,FALSE)</f>
        <v>1</v>
      </c>
      <c r="BD37" s="49">
        <f>VLOOKUP(A37,'August 2019'!$B$2:$C$17,2,FALSE)</f>
        <v>1</v>
      </c>
      <c r="BE37" s="49">
        <f>VLOOKUP(A37,'September 2019'!$B$2:$C$19,2,FALSE)</f>
        <v>1</v>
      </c>
      <c r="BF37" s="49">
        <f>VLOOKUP(A37,'October 2019'!$B$2:$C$18,2,FALSE)</f>
        <v>-6</v>
      </c>
      <c r="BG37" s="49">
        <f>VLOOKUP(A37,'November 2019'!$B$2:$C$19,2,FALSE)</f>
        <v>-2</v>
      </c>
      <c r="BH37" s="1">
        <f>VLOOKUP(A37,'December 2019'!$B$2:$C$19,2,FALSE)</f>
        <v>-3</v>
      </c>
      <c r="BI37" s="58">
        <v>2</v>
      </c>
      <c r="BJ37" s="1">
        <v>1</v>
      </c>
      <c r="BK37" s="1">
        <f>VLOOKUP(A37,'March 2020'!$B$2:$C$17,2,FALSE)</f>
        <v>5</v>
      </c>
      <c r="BL37" s="58">
        <f>VLOOKUP(A37,'April 2020'!$B$2:$C$18,2,FALSE)</f>
        <v>-1</v>
      </c>
      <c r="BM37" s="1">
        <f>VLOOKUP(A37,'May 2020'!$B$2:$C$18,2,FALSE)</f>
        <v>-3</v>
      </c>
      <c r="BN37" s="9">
        <v>5</v>
      </c>
      <c r="BO37" s="9">
        <v>7</v>
      </c>
      <c r="BP37" s="9">
        <v>11</v>
      </c>
      <c r="BQ37" s="9">
        <v>7</v>
      </c>
      <c r="BR37" s="9">
        <v>6</v>
      </c>
      <c r="BS37" s="9">
        <v>8</v>
      </c>
      <c r="BT37" s="9">
        <f>VLOOKUP(A37,'December 2020'!$B$2:$C$19,2,FALSE)</f>
        <v>7</v>
      </c>
      <c r="BU37" s="33">
        <f>VLOOKUP(A37,'January 2021'!$B$2:$C$19,2,FALSE)</f>
        <v>13</v>
      </c>
      <c r="BV37" s="33">
        <f>VLOOKUP(A37,'February 2021'!$B$2:$C$19,2,FALSE)</f>
        <v>12</v>
      </c>
      <c r="BW37" s="33">
        <f>VLOOKUP(A37,'March 2021'!$B$2:$C$18,2,FALSE)</f>
        <v>5</v>
      </c>
      <c r="BX37" s="33">
        <f>VLOOKUP(A37,'April 2021'!$B$2:$C$19,2,FALSE)</f>
        <v>11</v>
      </c>
      <c r="BY37" s="33">
        <f>VLOOKUP(A37,'May 2021'!$B$2:$C$18,2,FALSE)</f>
        <v>6</v>
      </c>
      <c r="BZ37" s="33">
        <f>VLOOKUP(A37,'June 2021'!$B$2:$C$18,2,FALSE)</f>
        <v>12</v>
      </c>
      <c r="CA37" s="14"/>
    </row>
    <row r="38" spans="1:98" x14ac:dyDescent="0.25">
      <c r="A38" s="6" t="s">
        <v>11</v>
      </c>
      <c r="B38" s="58">
        <f>VLOOKUP(A38,'January 2015'!$B$2:$C$17,2,FALSE)</f>
        <v>4</v>
      </c>
      <c r="C38" s="58">
        <f>VLOOKUP(A38,'February 2015'!$B$2:$C$16,2,FALSE)</f>
        <v>4</v>
      </c>
      <c r="D38" s="58">
        <f>VLOOKUP(A38,'March 2015'!$B$2:$C$18,2,FALSE)</f>
        <v>5</v>
      </c>
      <c r="E38" s="58">
        <f>VLOOKUP(A38,'April 2015'!$B$2:$C$18,2,FALSE)</f>
        <v>6</v>
      </c>
      <c r="F38" s="58">
        <f>VLOOKUP(A38,'May 2015'!$B$2:$C$17,2,FALSE)</f>
        <v>3</v>
      </c>
      <c r="G38" s="58">
        <f>VLOOKUP(A38,'June 2015'!$B$2:$C$16,2,FALSE)</f>
        <v>-1</v>
      </c>
      <c r="H38" s="58">
        <f>VLOOKUP(A38,'August 2015'!$B$2:$C$17,2,FALSE)</f>
        <v>1</v>
      </c>
      <c r="I38" s="58">
        <f>VLOOKUP(A38,'September 2015'!$B$2:$C$19,2,FALSE)</f>
        <v>-6</v>
      </c>
      <c r="J38" s="58">
        <f>VLOOKUP(A38,'October 2015'!$B$2:$C$17,2,FALSE)</f>
        <v>-4</v>
      </c>
      <c r="K38" s="58">
        <f>VLOOKUP(A38,'November 2015'!$B$2:$C$16,2,FALSE)</f>
        <v>-8</v>
      </c>
      <c r="L38" s="58">
        <f>VLOOKUP(A38,'December 2015'!$B$2:$C$17,2,FALSE)</f>
        <v>-8</v>
      </c>
      <c r="M38" s="58">
        <f>VLOOKUP(A38,'January 2016'!$B$2:$C$19,2,FALSE)</f>
        <v>2</v>
      </c>
      <c r="N38" s="58">
        <v>0</v>
      </c>
      <c r="O38" s="58">
        <f>VLOOKUP(A38,'March 2016'!$B$2:$C$18,2,FALSE)</f>
        <v>8</v>
      </c>
      <c r="P38" s="58">
        <f>VLOOKUP(A38,'April 2016'!$B$2:$C$16,2,FALSE)</f>
        <v>4</v>
      </c>
      <c r="Q38" s="58">
        <f>VLOOKUP(A38,'May 2016'!$B$3:$C$20,2,FALSE)</f>
        <v>2</v>
      </c>
      <c r="R38" s="58">
        <f>VLOOKUP(A38,'June 2016'!$B$3:$C$18,2,FALSE)</f>
        <v>2</v>
      </c>
      <c r="S38" s="58">
        <f>VLOOKUP(A38,'July 2016'!$B$2:$C$19,2,FALSE)</f>
        <v>-4</v>
      </c>
      <c r="T38" s="58">
        <f>VLOOKUP(A38,'August 2016'!$B$2:$C$18,2,FALSE)</f>
        <v>-6</v>
      </c>
      <c r="U38" s="58">
        <f>VLOOKUP(A38,'September 2016'!$B$2:$C$19,2,FALSE)</f>
        <v>-6</v>
      </c>
      <c r="V38" s="62">
        <f>VLOOKUP(A38,'October 2016'!$B$2:$C$19,2,FALSE)</f>
        <v>-1</v>
      </c>
      <c r="W38" s="58">
        <f>VLOOKUP(A38,'November 2016'!$B$2:$C$18,2,FALSE)</f>
        <v>3</v>
      </c>
      <c r="X38" s="58">
        <f>VLOOKUP(A38,'December  2016'!$B$2:$C$18,2,FALSE)</f>
        <v>5</v>
      </c>
      <c r="Y38" s="58">
        <v>5</v>
      </c>
      <c r="Z38" s="58">
        <v>15</v>
      </c>
      <c r="AA38" s="58">
        <v>13</v>
      </c>
      <c r="AB38" s="58">
        <v>11</v>
      </c>
      <c r="AC38" s="58">
        <v>12</v>
      </c>
      <c r="AD38" s="58">
        <v>12</v>
      </c>
      <c r="AE38" s="58">
        <v>11</v>
      </c>
      <c r="AF38" s="58">
        <v>12</v>
      </c>
      <c r="AG38" s="58">
        <v>16</v>
      </c>
      <c r="AH38" s="58">
        <v>14</v>
      </c>
      <c r="AI38" s="58">
        <v>13</v>
      </c>
      <c r="AJ38" s="58">
        <v>16</v>
      </c>
      <c r="AK38" s="58">
        <v>10</v>
      </c>
      <c r="AL38" s="58">
        <v>13</v>
      </c>
      <c r="AM38" s="58">
        <v>8</v>
      </c>
      <c r="AN38" s="49">
        <f>VLOOKUP(A38,'April 2018'!$B$2:$C$18,2,FALSE)</f>
        <v>11</v>
      </c>
      <c r="AO38" s="49">
        <f>VLOOKUP(A38,'May 2018'!$B$3:$C$18,2,FALSE)</f>
        <v>10</v>
      </c>
      <c r="AP38" s="49">
        <f>VLOOKUP(A38,'June 2018'!$B$2:$C$18,2,FALSE)</f>
        <v>6</v>
      </c>
      <c r="AQ38" s="49">
        <f>VLOOKUP(A38,'July 2018'!$B$2:$C$19,2,FALSE)</f>
        <v>9</v>
      </c>
      <c r="AR38" s="49">
        <f>VLOOKUP(A38,'August 2018'!$B$2:$C$19,2,FALSE)</f>
        <v>9</v>
      </c>
      <c r="AS38" s="49">
        <f>VLOOKUP(A38,'September 2018'!$B$2:$C$17,2,FALSE)</f>
        <v>10</v>
      </c>
      <c r="AT38" s="49">
        <f>VLOOKUP(A38,'October 2018'!$B$2:$C$18,2,FALSE)</f>
        <v>5</v>
      </c>
      <c r="AU38" s="49">
        <f>VLOOKUP(A38,'November 2018'!$B$2:$C$17,2,FALSE)</f>
        <v>7</v>
      </c>
      <c r="AV38" s="49">
        <f>INDEX('December 2018'!$C$2:$C$18,MATCH('MAIN Analysis'!A38,'December 2018'!$B$2:$B$18,0))</f>
        <v>9</v>
      </c>
      <c r="AW38" s="49">
        <f>VLOOKUP(A38,'January 2019'!$B$2:$C$16,2,FALSE)</f>
        <v>5</v>
      </c>
      <c r="AX38" s="49">
        <f>VLOOKUP(A38,'February 2019'!$B$2:$C$18,2,FALSE)</f>
        <v>3</v>
      </c>
      <c r="AY38" s="49">
        <f>VLOOKUP(A38,'March 20019'!$B$2:$C$19,2,FALSE)</f>
        <v>1</v>
      </c>
      <c r="AZ38" s="49">
        <f>VLOOKUP(A38,'April 2019'!$B$2:$C$19,2,FALSE)</f>
        <v>6</v>
      </c>
      <c r="BA38" s="49">
        <f>VLOOKUP(A38,'May 2019'!$B$2:$C$18,2,FALSE)</f>
        <v>1</v>
      </c>
      <c r="BB38" s="49">
        <f>VLOOKUP(A38,'June 2019'!$B$2:$C$18,2,FALSE)</f>
        <v>1</v>
      </c>
      <c r="BC38" s="49">
        <f>VLOOKUP(A38,'July 2019'!$B$2:$C$19,2,FALSE)</f>
        <v>-1</v>
      </c>
      <c r="BD38" s="49">
        <f>VLOOKUP(A38,'August 2019'!$B$2:$C$17,2,FALSE)</f>
        <v>3</v>
      </c>
      <c r="BE38" s="49">
        <f>VLOOKUP(A38,'September 2019'!$B$2:$C$19,2,FALSE)</f>
        <v>-3</v>
      </c>
      <c r="BF38" s="49">
        <f>VLOOKUP(A38,'October 2019'!$B$2:$C$18,2,FALSE)</f>
        <v>-7</v>
      </c>
      <c r="BG38" s="49">
        <f>VLOOKUP(A38,'November 2019'!$B$2:$C$19,2,FALSE)</f>
        <v>-3</v>
      </c>
      <c r="BH38" s="1">
        <f>VLOOKUP(A38,'December 2019'!$B$2:$C$19,2,FALSE)</f>
        <v>-1</v>
      </c>
      <c r="BI38" s="58">
        <v>-1</v>
      </c>
      <c r="BJ38" s="1">
        <v>2</v>
      </c>
      <c r="BK38" s="1">
        <f>VLOOKUP(A38,'March 2020'!$B$2:$C$17,2,FALSE)</f>
        <v>-1</v>
      </c>
      <c r="BL38" s="58">
        <f>VLOOKUP(A38,'April 2020'!$B$2:$C$18,2,FALSE)</f>
        <v>-9</v>
      </c>
      <c r="BM38" s="1">
        <f>VLOOKUP(A38,'May 2020'!$B$2:$C$18,2,FALSE)</f>
        <v>-6</v>
      </c>
      <c r="BN38" s="9">
        <v>-1</v>
      </c>
      <c r="BO38" s="9">
        <v>-2</v>
      </c>
      <c r="BP38" s="9">
        <v>7</v>
      </c>
      <c r="BQ38" s="9">
        <v>4</v>
      </c>
      <c r="BR38" s="9">
        <v>10</v>
      </c>
      <c r="BS38" s="9">
        <v>7</v>
      </c>
      <c r="BT38" s="9">
        <f>VLOOKUP(A38,'December 2020'!$B$2:$C$19,2,FALSE)</f>
        <v>12</v>
      </c>
      <c r="BU38" s="33">
        <f>VLOOKUP(A38,'January 2021'!$B$2:$C$19,2,FALSE)</f>
        <v>15</v>
      </c>
      <c r="BV38" s="33">
        <f>VLOOKUP(A38,'February 2021'!$B$2:$C$19,2,FALSE)</f>
        <v>11</v>
      </c>
      <c r="BW38" s="33">
        <f>VLOOKUP(A38,'March 2021'!$B$2:$C$18,2,FALSE)</f>
        <v>15</v>
      </c>
      <c r="BX38" s="33">
        <f>VLOOKUP(A38,'April 2021'!$B$2:$C$19,2,FALSE)</f>
        <v>15</v>
      </c>
      <c r="BY38" s="33">
        <f>VLOOKUP(A38,'May 2021'!$B$2:$C$18,2,FALSE)</f>
        <v>7</v>
      </c>
      <c r="BZ38" s="33">
        <f>VLOOKUP(A38,'June 2021'!$B$2:$C$18,2,FALSE)</f>
        <v>16</v>
      </c>
      <c r="CA38" s="14"/>
    </row>
    <row r="39" spans="1:98" x14ac:dyDescent="0.25">
      <c r="A39" s="6" t="s">
        <v>12</v>
      </c>
      <c r="B39" s="58">
        <f>VLOOKUP(A39,'January 2015'!$B$2:$C$17,2,FALSE)</f>
        <v>10</v>
      </c>
      <c r="C39" s="58">
        <f>VLOOKUP(A39,'February 2015'!$B$2:$C$16,2,FALSE)</f>
        <v>5</v>
      </c>
      <c r="D39" s="58">
        <f>VLOOKUP(A39,'March 2015'!$B$2:$C$18,2,FALSE)</f>
        <v>7</v>
      </c>
      <c r="E39" s="58">
        <f>VLOOKUP(A39,'April 2015'!$B$2:$C$18,2,FALSE)</f>
        <v>10</v>
      </c>
      <c r="F39" s="58">
        <f>VLOOKUP(A39,'May 2015'!$B$2:$C$17,2,FALSE)</f>
        <v>4</v>
      </c>
      <c r="G39" s="58">
        <f>VLOOKUP(A39,'June 2015'!$B$2:$C$16,2,FALSE)</f>
        <v>4</v>
      </c>
      <c r="H39" s="58">
        <f>VLOOKUP(A39,'August 2015'!$B$2:$C$17,2,FALSE)</f>
        <v>3</v>
      </c>
      <c r="I39" s="58">
        <f>VLOOKUP(A39,'September 2015'!$B$2:$C$19,2,FALSE)</f>
        <v>-4</v>
      </c>
      <c r="J39" s="58">
        <f>VLOOKUP(A39,'October 2015'!$B$2:$C$17,2,FALSE)</f>
        <v>1</v>
      </c>
      <c r="K39" s="58">
        <f>VLOOKUP(A39,'November 2015'!$B$2:$C$16,2,FALSE)</f>
        <v>-2</v>
      </c>
      <c r="L39" s="58">
        <f>VLOOKUP(A39,'December 2015'!$B$2:$C$17,2,FALSE)</f>
        <v>-6</v>
      </c>
      <c r="M39" s="58">
        <f>VLOOKUP(A39,'January 2016'!$B$2:$C$19,2,FALSE)</f>
        <v>-4</v>
      </c>
      <c r="N39" s="58">
        <f>VLOOKUP(A39,'February 2016'!$B$2:$C$17,2,FALSE)</f>
        <v>-1</v>
      </c>
      <c r="O39" s="58">
        <f>VLOOKUP(A39,'March 2016'!$B$2:$C$18,2,FALSE)</f>
        <v>5</v>
      </c>
      <c r="P39" s="58">
        <f>VLOOKUP(A39,'April 2016'!$B$2:$C$16,2,FALSE)</f>
        <v>6</v>
      </c>
      <c r="Q39" s="58">
        <f>VLOOKUP(A39,'May 2016'!$B$3:$C$20,2,FALSE)</f>
        <v>9</v>
      </c>
      <c r="R39" s="58">
        <f>VLOOKUP(A39,'June 2016'!$B$3:$C$18,2,FALSE)</f>
        <v>9</v>
      </c>
      <c r="S39" s="58">
        <f>VLOOKUP(A39,'July 2016'!$B$2:$C$19,2,FALSE)</f>
        <v>4</v>
      </c>
      <c r="T39" s="58">
        <f>VLOOKUP(A39,'August 2016'!$B$2:$C$18,2,FALSE)</f>
        <v>-1</v>
      </c>
      <c r="U39" s="58">
        <f>VLOOKUP(A39,'September 2016'!$B$2:$C$19,2,FALSE)</f>
        <v>-3</v>
      </c>
      <c r="V39" s="62">
        <f>VLOOKUP(A39,'October 2016'!$B$2:$C$19,2,FALSE)</f>
        <v>-2</v>
      </c>
      <c r="W39" s="58">
        <f>VLOOKUP(A39,'November 2016'!$B$2:$C$18,2,FALSE)</f>
        <v>5</v>
      </c>
      <c r="X39" s="58">
        <f>VLOOKUP(A39,'December  2016'!$B$2:$C$18,2,FALSE)</f>
        <v>2</v>
      </c>
      <c r="Y39" s="58">
        <v>2</v>
      </c>
      <c r="Z39" s="58">
        <v>8</v>
      </c>
      <c r="AA39" s="58">
        <v>2</v>
      </c>
      <c r="AB39" s="58">
        <v>16</v>
      </c>
      <c r="AC39" s="58">
        <v>3</v>
      </c>
      <c r="AD39" s="58">
        <v>4</v>
      </c>
      <c r="AE39" s="58">
        <v>12</v>
      </c>
      <c r="AF39" s="58">
        <v>10</v>
      </c>
      <c r="AG39" s="58">
        <v>7</v>
      </c>
      <c r="AH39" s="58">
        <v>4</v>
      </c>
      <c r="AI39" s="58">
        <v>3</v>
      </c>
      <c r="AJ39" s="58">
        <v>2</v>
      </c>
      <c r="AK39" s="58">
        <v>13</v>
      </c>
      <c r="AL39" s="58">
        <v>8</v>
      </c>
      <c r="AM39" s="58">
        <v>17</v>
      </c>
      <c r="AN39" s="49">
        <f>VLOOKUP(A39,'April 2018'!$B$2:$C$18,2,FALSE)</f>
        <v>15</v>
      </c>
      <c r="AO39" s="49">
        <f>VLOOKUP(A39,'May 2018'!$B$3:$C$18,2,FALSE)</f>
        <v>12</v>
      </c>
      <c r="AP39" s="49">
        <f>VLOOKUP(A39,'June 2018'!$B$2:$C$18,2,FALSE)</f>
        <v>12</v>
      </c>
      <c r="AQ39" s="49">
        <f>VLOOKUP(A39,'July 2018'!$B$2:$C$19,2,FALSE)</f>
        <v>6</v>
      </c>
      <c r="AR39" s="49">
        <f>VLOOKUP(A39,'August 2018'!$B$2:$C$19,2,FALSE)</f>
        <v>3</v>
      </c>
      <c r="AS39" s="49">
        <f>VLOOKUP(A39,'September 2018'!$B$2:$C$17,2,FALSE)</f>
        <v>2</v>
      </c>
      <c r="AT39" s="49">
        <f>VLOOKUP(A39,'October 2018'!$B$2:$C$18,2,FALSE)</f>
        <v>-1</v>
      </c>
      <c r="AU39" s="49">
        <v>0</v>
      </c>
      <c r="AV39" s="49">
        <f>INDEX('December 2018'!$C$2:$C$18,MATCH('MAIN Analysis'!A39,'December 2018'!$B$2:$B$18,0))</f>
        <v>-5</v>
      </c>
      <c r="AW39" s="49">
        <f>VLOOKUP(A39,'January 2019'!$B$2:$C$16,2,FALSE)</f>
        <v>4</v>
      </c>
      <c r="AX39" s="49">
        <f>VLOOKUP(A39,'February 2019'!$B$2:$C$18,2,FALSE)</f>
        <v>12</v>
      </c>
      <c r="AY39" s="49">
        <f>VLOOKUP(A39,'March 20019'!$B$2:$C$19,2,FALSE)</f>
        <v>3</v>
      </c>
      <c r="AZ39" s="49">
        <f>VLOOKUP(A39,'April 2019'!$B$2:$C$19,2,FALSE)</f>
        <v>1</v>
      </c>
      <c r="BA39" s="49">
        <f>VLOOKUP(A39,'May 2019'!$B$2:$C$18,2,FALSE)</f>
        <v>-1</v>
      </c>
      <c r="BB39" s="49">
        <f>VLOOKUP(A39,'June 2019'!$B$2:$C$18,2,FALSE)</f>
        <v>-1</v>
      </c>
      <c r="BC39" s="49">
        <f>VLOOKUP(A39,'July 2019'!$B$2:$C$19,2,FALSE)</f>
        <v>-8</v>
      </c>
      <c r="BD39" s="49">
        <f>VLOOKUP(A39,'August 2019'!$B$2:$C$17,2,FALSE)</f>
        <v>-6</v>
      </c>
      <c r="BE39" s="49">
        <f>VLOOKUP(A39,'September 2019'!$B$2:$C$19,2,FALSE)</f>
        <v>-9</v>
      </c>
      <c r="BF39" s="49">
        <f>VLOOKUP(A39,'October 2019'!$B$2:$C$18,2,FALSE)</f>
        <v>-3</v>
      </c>
      <c r="BG39" s="49">
        <f>VLOOKUP(A39,'November 2019'!$B$2:$C$19,2,FALSE)</f>
        <v>-9</v>
      </c>
      <c r="BH39" s="1">
        <f>VLOOKUP(A39,'December 2019'!$B$2:$C$19,2,FALSE)</f>
        <v>-8</v>
      </c>
      <c r="BI39" s="58">
        <v>0</v>
      </c>
      <c r="BJ39" s="1">
        <v>3</v>
      </c>
      <c r="BK39" s="1">
        <f>VLOOKUP(A39,'March 2020'!$B$2:$C$17,2,FALSE)</f>
        <v>-2</v>
      </c>
      <c r="BL39" s="58">
        <f>VLOOKUP(A39,'April 2020'!$B$2:$C$18,2,FALSE)</f>
        <v>-11</v>
      </c>
      <c r="BM39" s="1">
        <f>VLOOKUP(A39,'May 2020'!$B$2:$C$18,2,FALSE)</f>
        <v>-7</v>
      </c>
      <c r="BN39" s="9">
        <v>-2</v>
      </c>
      <c r="BO39" s="9">
        <v>-1</v>
      </c>
      <c r="BP39" s="9">
        <v>8</v>
      </c>
      <c r="BQ39" s="9">
        <v>8</v>
      </c>
      <c r="BR39" s="9">
        <v>14</v>
      </c>
      <c r="BS39" s="9">
        <v>11</v>
      </c>
      <c r="BT39" s="9">
        <f>VLOOKUP(A39,'December 2020'!$B$2:$C$19,2,FALSE)</f>
        <v>13</v>
      </c>
      <c r="BU39" s="33">
        <f>VLOOKUP(A39,'January 2021'!$B$2:$C$19,2,FALSE)</f>
        <v>12</v>
      </c>
      <c r="BV39" s="33">
        <f>VLOOKUP(A39,'February 2021'!$B$2:$C$19,2,FALSE)</f>
        <v>10</v>
      </c>
      <c r="BW39" s="33">
        <f>VLOOKUP(A39,'March 2021'!$B$2:$C$18,2,FALSE)</f>
        <v>11</v>
      </c>
      <c r="BX39" s="33">
        <f>VLOOKUP(A39,'April 2021'!$B$2:$C$19,2,FALSE)</f>
        <v>14</v>
      </c>
      <c r="BY39" s="33">
        <f>VLOOKUP(A39,'May 2021'!$B$2:$C$18,2,FALSE)</f>
        <v>9</v>
      </c>
      <c r="BZ39" s="33">
        <f>VLOOKUP(A39,'June 2021'!$B$2:$C$18,2,FALSE)</f>
        <v>11</v>
      </c>
      <c r="CA39" s="14"/>
    </row>
    <row r="40" spans="1:98" x14ac:dyDescent="0.25">
      <c r="A40" s="6" t="s">
        <v>13</v>
      </c>
      <c r="B40" s="58">
        <f>VLOOKUP(A40,'January 2015'!$B$2:$C$17,2,FALSE)</f>
        <v>9</v>
      </c>
      <c r="C40" s="58">
        <f>VLOOKUP(A40,'February 2015'!$B$2:$C$16,2,FALSE)</f>
        <v>2</v>
      </c>
      <c r="D40" s="58">
        <f>VLOOKUP(A40,'March 2015'!$B$2:$C$18,2,FALSE)</f>
        <v>-4</v>
      </c>
      <c r="E40" s="58">
        <f>VLOOKUP(A40,'April 2015'!$B$2:$C$18,2,FALSE)</f>
        <v>3</v>
      </c>
      <c r="F40" s="58">
        <f>VLOOKUP(A40,'May 2015'!$B$2:$C$17,2,FALSE)</f>
        <v>8</v>
      </c>
      <c r="G40" s="58">
        <f>VLOOKUP(A40,'June 2015'!$B$2:$C$16,2,FALSE)</f>
        <v>6</v>
      </c>
      <c r="H40" s="58">
        <f>VLOOKUP(A40,'August 2015'!$B$2:$C$17,2,FALSE)</f>
        <v>-4</v>
      </c>
      <c r="I40" s="58">
        <f>VLOOKUP(A40,'September 2015'!$B$2:$C$19,2,FALSE)</f>
        <v>-7</v>
      </c>
      <c r="J40" s="58">
        <f>VLOOKUP(A40,'October 2015'!$B$2:$C$17,2,FALSE)</f>
        <v>-5</v>
      </c>
      <c r="K40" s="58">
        <f>VLOOKUP(A40,'November 2015'!$B$2:$C$16,2,FALSE)</f>
        <v>-5</v>
      </c>
      <c r="L40" s="58">
        <f>VLOOKUP(A40,'December 2015'!$B$2:$C$17,2,FALSE)</f>
        <v>-4</v>
      </c>
      <c r="M40" s="58">
        <f>VLOOKUP(A40,'January 2016'!$B$2:$C$19,2,FALSE)</f>
        <v>1</v>
      </c>
      <c r="N40" s="58">
        <f>VLOOKUP(A40,'February 2016'!$B$2:$C$17,2,FALSE)</f>
        <v>5</v>
      </c>
      <c r="O40" s="58">
        <f>VLOOKUP(A40,'March 2016'!$B$2:$C$18,2,FALSE)</f>
        <v>-3</v>
      </c>
      <c r="P40" s="58">
        <v>0</v>
      </c>
      <c r="Q40" s="58">
        <f>VLOOKUP(A40,'May 2016'!$B$3:$C$20,2,FALSE)</f>
        <v>4</v>
      </c>
      <c r="R40" s="58">
        <f>VLOOKUP(A40,'June 2016'!$B$3:$C$18,2,FALSE)</f>
        <v>-3</v>
      </c>
      <c r="S40" s="58">
        <f>VLOOKUP(A40,'July 2016'!$B$2:$C$19,2,FALSE)</f>
        <v>-6</v>
      </c>
      <c r="T40" s="58">
        <f>VLOOKUP(A40,'August 2016'!$B$2:$C$18,2,FALSE)</f>
        <v>-11</v>
      </c>
      <c r="U40" s="58">
        <f>VLOOKUP(A40,'September 2016'!$B$2:$C$19,2,FALSE)</f>
        <v>-1</v>
      </c>
      <c r="V40" s="62">
        <f>VLOOKUP(A40,'October 2016'!$B$2:$C$19,2,FALSE)</f>
        <v>-3</v>
      </c>
      <c r="W40" s="58">
        <f>VLOOKUP(A40,'November 2016'!$B$2:$C$18,2,FALSE)</f>
        <v>-3</v>
      </c>
      <c r="X40" s="58">
        <f>VLOOKUP(A40,'December  2016'!$B$2:$C$18,2,FALSE)</f>
        <v>4</v>
      </c>
      <c r="Y40" s="58">
        <v>-2</v>
      </c>
      <c r="Z40" s="58">
        <v>4</v>
      </c>
      <c r="AA40" s="58">
        <v>17</v>
      </c>
      <c r="AB40" s="58">
        <v>1</v>
      </c>
      <c r="AC40" s="58">
        <v>9</v>
      </c>
      <c r="AD40" s="58">
        <v>11</v>
      </c>
      <c r="AE40" s="58">
        <v>14</v>
      </c>
      <c r="AF40" s="58">
        <v>7</v>
      </c>
      <c r="AG40" s="58">
        <v>2</v>
      </c>
      <c r="AH40" s="58">
        <v>2</v>
      </c>
      <c r="AI40" s="58">
        <v>6</v>
      </c>
      <c r="AJ40" s="58">
        <v>1</v>
      </c>
      <c r="AK40" s="58">
        <v>3</v>
      </c>
      <c r="AL40" s="58">
        <v>2</v>
      </c>
      <c r="AM40" s="58">
        <v>5</v>
      </c>
      <c r="AN40" s="49">
        <f>VLOOKUP(A40,'April 2018'!$B$2:$C$18,2,FALSE)</f>
        <v>16</v>
      </c>
      <c r="AO40" s="49">
        <f>VLOOKUP(A40,'May 2018'!$B$3:$C$18,2,FALSE)</f>
        <v>14</v>
      </c>
      <c r="AP40" s="49">
        <f>VLOOKUP(A40,'June 2018'!$B$2:$C$18,2,FALSE)</f>
        <v>13</v>
      </c>
      <c r="AQ40" s="49">
        <f>VLOOKUP(A40,'July 2018'!$B$2:$C$19,2,FALSE)</f>
        <v>16</v>
      </c>
      <c r="AR40" s="49">
        <f>VLOOKUP(A40,'August 2018'!$B$2:$C$19,2,FALSE)</f>
        <v>11</v>
      </c>
      <c r="AS40" s="49">
        <f>VLOOKUP(A40,'September 2018'!$B$2:$C$17,2,FALSE)</f>
        <v>7</v>
      </c>
      <c r="AT40" s="49">
        <f>VLOOKUP(A40,'October 2018'!$B$2:$C$18,2,FALSE)</f>
        <v>12</v>
      </c>
      <c r="AU40" s="49">
        <f>VLOOKUP(A40,'November 2018'!$B$2:$C$17,2,FALSE)</f>
        <v>9</v>
      </c>
      <c r="AV40" s="49">
        <f>INDEX('December 2018'!$C$2:$C$18,MATCH('MAIN Analysis'!A40,'December 2018'!$B$2:$B$18,0))</f>
        <v>2</v>
      </c>
      <c r="AW40" s="49">
        <f>VLOOKUP(A40,'January 2019'!$B$2:$C$16,2,FALSE)</f>
        <v>1</v>
      </c>
      <c r="AX40" s="49">
        <f>VLOOKUP(A40,'February 2019'!$B$2:$C$18,2,FALSE)</f>
        <v>13</v>
      </c>
      <c r="AY40" s="49">
        <f>VLOOKUP(A40,'March 20019'!$B$2:$C$19,2,FALSE)</f>
        <v>11</v>
      </c>
      <c r="AZ40" s="49">
        <f>VLOOKUP(A40,'April 2019'!$B$2:$C$19,2,FALSE)</f>
        <v>12</v>
      </c>
      <c r="BA40" s="49">
        <f>VLOOKUP(A40,'May 2019'!$B$2:$C$18,2,FALSE)</f>
        <v>6</v>
      </c>
      <c r="BB40" s="49">
        <f>VLOOKUP(A40,'June 2019'!$B$2:$C$18,2,FALSE)</f>
        <v>2</v>
      </c>
      <c r="BC40" s="49">
        <f>VLOOKUP(A40,'July 2019'!$B$2:$C$19,2,FALSE)</f>
        <v>-2</v>
      </c>
      <c r="BD40" s="49">
        <f>VLOOKUP(A40,'August 2019'!$B$2:$C$17,2,FALSE)</f>
        <v>-1</v>
      </c>
      <c r="BE40" s="49">
        <f>VLOOKUP(A40,'September 2019'!$B$2:$C$19,2,FALSE)</f>
        <v>-12</v>
      </c>
      <c r="BF40" s="49">
        <f>VLOOKUP(A40,'October 2019'!$B$2:$C$18,2,FALSE)</f>
        <v>-4</v>
      </c>
      <c r="BG40" s="49">
        <f>VLOOKUP(A40,'November 2019'!$B$2:$C$19,2,FALSE)</f>
        <v>-1</v>
      </c>
      <c r="BH40" s="1">
        <f>VLOOKUP(A40,'December 2019'!$B$2:$C$19,2,FALSE)</f>
        <v>-6</v>
      </c>
      <c r="BI40" s="58">
        <v>-6</v>
      </c>
      <c r="BJ40" s="1">
        <v>4</v>
      </c>
      <c r="BK40" s="1">
        <v>0</v>
      </c>
      <c r="BL40" s="58">
        <f>VLOOKUP(A40,'April 2020'!$B$2:$C$18,2,FALSE)</f>
        <v>-7</v>
      </c>
      <c r="BM40" s="1">
        <f>VLOOKUP(A40,'May 2020'!$B$2:$C$18,2,FALSE)</f>
        <v>-4</v>
      </c>
      <c r="BN40" s="9">
        <v>1</v>
      </c>
      <c r="BO40" s="9">
        <v>1</v>
      </c>
      <c r="BP40" s="9">
        <v>3</v>
      </c>
      <c r="BQ40" s="9">
        <v>10</v>
      </c>
      <c r="BR40" s="9">
        <v>2</v>
      </c>
      <c r="BS40" s="9">
        <v>12</v>
      </c>
      <c r="BT40" s="9">
        <f>VLOOKUP(A40,'December 2020'!$B$2:$C$19,2,FALSE)</f>
        <v>3</v>
      </c>
      <c r="BU40" s="33">
        <f>VLOOKUP(A40,'January 2021'!$B$2:$C$19,2,FALSE)</f>
        <v>16</v>
      </c>
      <c r="BV40" s="33">
        <f>VLOOKUP(A40,'February 2021'!$B$2:$C$19,2,FALSE)</f>
        <v>15</v>
      </c>
      <c r="BW40" s="33">
        <f>VLOOKUP(A40,'March 2021'!$B$2:$C$18,2,FALSE)</f>
        <v>16</v>
      </c>
      <c r="BX40" s="33">
        <f>VLOOKUP(A40,'April 2021'!$B$2:$C$19,2,FALSE)</f>
        <v>18</v>
      </c>
      <c r="BY40" s="33">
        <f>VLOOKUP(A40,'May 2021'!$B$2:$C$18,2,FALSE)</f>
        <v>10</v>
      </c>
      <c r="BZ40" s="33">
        <f>VLOOKUP(A40,'June 2021'!$B$2:$C$18,2,FALSE)</f>
        <v>15</v>
      </c>
      <c r="CA40" s="14"/>
    </row>
    <row r="41" spans="1:98" x14ac:dyDescent="0.25">
      <c r="A41" s="6" t="s">
        <v>14</v>
      </c>
      <c r="B41" s="58">
        <f>VLOOKUP(A41,'January 2015'!$B$2:$C$17,2,FALSE)</f>
        <v>6</v>
      </c>
      <c r="C41" s="58">
        <f>VLOOKUP(A41,'February 2015'!$B$2:$C$16,2,FALSE)</f>
        <v>3</v>
      </c>
      <c r="D41" s="58">
        <f>VLOOKUP(A41,'March 2015'!$B$2:$C$18,2,FALSE)</f>
        <v>8</v>
      </c>
      <c r="E41" s="58">
        <f>VLOOKUP(A41,'April 2015'!$B$2:$C$18,2,FALSE)</f>
        <v>5</v>
      </c>
      <c r="F41" s="58">
        <f>VLOOKUP(A41,'May 2015'!$B$2:$C$17,2,FALSE)</f>
        <v>6</v>
      </c>
      <c r="G41" s="58">
        <f>VLOOKUP(A41,'June 2015'!$B$2:$C$16,2,FALSE)</f>
        <v>5</v>
      </c>
      <c r="H41" s="58">
        <f>VLOOKUP(A41,'August 2015'!$B$2:$C$17,2,FALSE)</f>
        <v>-1</v>
      </c>
      <c r="I41" s="58">
        <f>VLOOKUP(A41,'September 2015'!$B$2:$C$19,2,FALSE)</f>
        <v>-2</v>
      </c>
      <c r="J41" s="58">
        <f>VLOOKUP(A41,'October 2015'!$B$2:$C$17,2,FALSE)</f>
        <v>-3</v>
      </c>
      <c r="K41" s="58">
        <f>VLOOKUP(A41,'November 2015'!$B$2:$C$16,2,FALSE)</f>
        <v>1</v>
      </c>
      <c r="L41" s="58">
        <f>VLOOKUP(A41,'December 2015'!$B$2:$C$17,2,FALSE)</f>
        <v>-5</v>
      </c>
      <c r="M41" s="58">
        <f>VLOOKUP(A41,'January 2016'!$B$2:$C$19,2,FALSE)</f>
        <v>-6</v>
      </c>
      <c r="N41" s="58">
        <f>VLOOKUP(A41,'February 2016'!$B$2:$C$17,2,FALSE)</f>
        <v>-3</v>
      </c>
      <c r="O41" s="58">
        <f>VLOOKUP(A41,'March 2016'!$B$2:$C$18,2,FALSE)</f>
        <v>-2</v>
      </c>
      <c r="P41" s="58">
        <f>VLOOKUP(A41,'April 2016'!$B$2:$C$16,2,FALSE)</f>
        <v>-3</v>
      </c>
      <c r="Q41" s="58">
        <f>VLOOKUP(A41,'May 2016'!$B$3:$C$20,2,FALSE)</f>
        <v>-4</v>
      </c>
      <c r="R41" s="58">
        <f>VLOOKUP(A41,'June 2016'!$B$3:$C$18,2,FALSE)</f>
        <v>-2</v>
      </c>
      <c r="S41" s="58">
        <f>VLOOKUP(A41,'July 2016'!$B$2:$C$19,2,FALSE)</f>
        <v>-2</v>
      </c>
      <c r="T41" s="58">
        <f>VLOOKUP(A41,'August 2016'!$B$2:$C$18,2,FALSE)</f>
        <v>-7</v>
      </c>
      <c r="U41" s="58">
        <f>VLOOKUP(A41,'September 2016'!$B$2:$C$19,2,FALSE)</f>
        <v>-7</v>
      </c>
      <c r="V41" s="62">
        <f>VLOOKUP(A41,'October 2016'!$B$2:$C$19,2,FALSE)</f>
        <v>-4</v>
      </c>
      <c r="W41" s="58">
        <f>VLOOKUP(A41,'November 2016'!$B$2:$C$18,2,FALSE)</f>
        <v>-2</v>
      </c>
      <c r="X41" s="58">
        <f>VLOOKUP(A41,'December  2016'!$B$2:$C$18,2,FALSE)</f>
        <v>-1</v>
      </c>
      <c r="Y41" s="58">
        <v>7</v>
      </c>
      <c r="Z41" s="58">
        <v>7</v>
      </c>
      <c r="AA41" s="58">
        <v>6</v>
      </c>
      <c r="AB41" s="58">
        <v>12</v>
      </c>
      <c r="AC41" s="58">
        <v>5</v>
      </c>
      <c r="AD41" s="58">
        <v>9</v>
      </c>
      <c r="AE41" s="58">
        <v>0</v>
      </c>
      <c r="AF41" s="58">
        <v>11</v>
      </c>
      <c r="AG41" s="58">
        <v>14</v>
      </c>
      <c r="AH41" s="58">
        <v>13</v>
      </c>
      <c r="AI41" s="58">
        <v>12</v>
      </c>
      <c r="AJ41" s="58">
        <v>4</v>
      </c>
      <c r="AK41" s="58">
        <v>9</v>
      </c>
      <c r="AL41" s="58">
        <v>6</v>
      </c>
      <c r="AM41" s="58">
        <v>11</v>
      </c>
      <c r="AN41" s="49">
        <f>VLOOKUP(A41,'April 2018'!$B$2:$C$18,2,FALSE)</f>
        <v>14</v>
      </c>
      <c r="AO41" s="49">
        <f>VLOOKUP(A41,'May 2018'!$B$3:$C$18,2,FALSE)</f>
        <v>3</v>
      </c>
      <c r="AP41" s="49">
        <f>VLOOKUP(A41,'June 2018'!$B$2:$C$18,2,FALSE)</f>
        <v>8</v>
      </c>
      <c r="AQ41" s="49">
        <f>VLOOKUP(A41,'July 2018'!$B$2:$C$19,2,FALSE)</f>
        <v>1</v>
      </c>
      <c r="AR41" s="49">
        <f>VLOOKUP(A41,'August 2018'!$B$2:$C$19,2,FALSE)</f>
        <v>7</v>
      </c>
      <c r="AS41" s="49">
        <f>VLOOKUP(A41,'September 2018'!$B$2:$C$17,2,FALSE)</f>
        <v>4</v>
      </c>
      <c r="AT41" s="49">
        <f>VLOOKUP(A41,'October 2018'!$B$2:$C$18,2,FALSE)</f>
        <v>4</v>
      </c>
      <c r="AU41" s="49">
        <f>VLOOKUP(A41,'November 2018'!$B$2:$C$17,2,FALSE)</f>
        <v>6</v>
      </c>
      <c r="AV41" s="49">
        <f>INDEX('December 2018'!$C$2:$C$18,MATCH('MAIN Analysis'!A41,'December 2018'!$B$2:$B$18,0))</f>
        <v>8</v>
      </c>
      <c r="AW41" s="49">
        <f>VLOOKUP(A41,'January 2019'!$B$2:$C$16,2,FALSE)</f>
        <v>6</v>
      </c>
      <c r="AX41" s="49">
        <f>VLOOKUP(A41,'February 2019'!$B$2:$C$18,2,FALSE)</f>
        <v>4</v>
      </c>
      <c r="AY41" s="49">
        <f>VLOOKUP(A41,'March 20019'!$B$2:$C$19,2,FALSE)</f>
        <v>5</v>
      </c>
      <c r="AZ41" s="49">
        <f>VLOOKUP(A41,'April 2019'!$B$2:$C$19,2,FALSE)</f>
        <v>-1</v>
      </c>
      <c r="BA41" s="49">
        <v>0</v>
      </c>
      <c r="BB41" s="49">
        <f>VLOOKUP(A41,'June 2019'!$B$2:$C$18,2,FALSE)</f>
        <v>-2</v>
      </c>
      <c r="BC41" s="49">
        <f>VLOOKUP(A41,'July 2019'!$B$2:$C$19,2,FALSE)</f>
        <v>-5</v>
      </c>
      <c r="BD41" s="49">
        <f>VLOOKUP(A41,'August 2019'!$B$2:$C$17,2,FALSE)</f>
        <v>-5</v>
      </c>
      <c r="BE41" s="49">
        <f>VLOOKUP(A41,'September 2019'!$B$2:$C$19,2,FALSE)</f>
        <v>-5</v>
      </c>
      <c r="BF41" s="49">
        <f>VLOOKUP(A41,'October 2019'!$B$2:$C$18,2,FALSE)</f>
        <v>-9</v>
      </c>
      <c r="BG41" s="49">
        <f>VLOOKUP(A41,'November 2019'!$B$2:$C$19,2,FALSE)</f>
        <v>-8</v>
      </c>
      <c r="BH41" s="1">
        <f>VLOOKUP(A41,'December 2019'!$B$2:$C$19,2,FALSE)</f>
        <v>-11</v>
      </c>
      <c r="BI41" s="58">
        <v>-3</v>
      </c>
      <c r="BJ41" s="1">
        <v>-2</v>
      </c>
      <c r="BK41" s="1">
        <f>VLOOKUP(A41,'March 2020'!$B$2:$C$17,2,FALSE)</f>
        <v>-4</v>
      </c>
      <c r="BL41" s="58">
        <f>VLOOKUP(A41,'April 2020'!$B$2:$C$18,2,FALSE)</f>
        <v>-13</v>
      </c>
      <c r="BM41" s="1">
        <f>VLOOKUP(A41,'May 2020'!$B$2:$C$18,2,FALSE)</f>
        <v>-9</v>
      </c>
      <c r="BN41" s="9">
        <v>-4</v>
      </c>
      <c r="BO41" s="9">
        <v>-3</v>
      </c>
      <c r="BP41" s="9">
        <v>1</v>
      </c>
      <c r="BQ41" s="9">
        <v>1</v>
      </c>
      <c r="BR41" s="9">
        <v>3</v>
      </c>
      <c r="BS41" s="9">
        <v>3</v>
      </c>
      <c r="BT41" s="9">
        <f>VLOOKUP(A41,'December 2020'!$B$2:$C$19,2,FALSE)</f>
        <v>10</v>
      </c>
      <c r="BU41" s="33">
        <f>VLOOKUP(A41,'January 2021'!$B$2:$C$19,2,FALSE)</f>
        <v>10</v>
      </c>
      <c r="BV41" s="33">
        <f>VLOOKUP(A41,'February 2021'!$B$2:$C$19,2,FALSE)</f>
        <v>9</v>
      </c>
      <c r="BW41" s="33">
        <f>VLOOKUP(A41,'March 2021'!$B$2:$C$18,2,FALSE)</f>
        <v>6</v>
      </c>
      <c r="BX41" s="33">
        <f>VLOOKUP(A41,'April 2021'!$B$2:$C$19,2,FALSE)</f>
        <v>5</v>
      </c>
      <c r="BY41" s="33">
        <f>VLOOKUP(A41,'May 2021'!$B$2:$C$18,2,FALSE)</f>
        <v>4</v>
      </c>
      <c r="BZ41" s="33">
        <f>VLOOKUP(A41,'June 2021'!$B$2:$C$18,2,FALSE)</f>
        <v>10</v>
      </c>
      <c r="CA41" s="14"/>
    </row>
    <row r="42" spans="1:98" x14ac:dyDescent="0.25">
      <c r="A42" s="6" t="s">
        <v>15</v>
      </c>
      <c r="B42" s="58">
        <v>0</v>
      </c>
      <c r="C42" s="58">
        <v>0</v>
      </c>
      <c r="D42" s="58">
        <f>VLOOKUP(A42,'March 2015'!$B$2:$C$18,2,FALSE)</f>
        <v>-2</v>
      </c>
      <c r="E42" s="58">
        <f>VLOOKUP(A42,'April 2015'!$B$2:$C$18,2,FALSE)</f>
        <v>14</v>
      </c>
      <c r="F42" s="58">
        <f>VLOOKUP(A42,'May 2015'!$B$2:$C$17,2,FALSE)</f>
        <v>9</v>
      </c>
      <c r="G42" s="58">
        <f>VLOOKUP(A42,'June 2015'!$B$2:$C$16,2,FALSE)</f>
        <v>-2</v>
      </c>
      <c r="H42" s="58">
        <f>VLOOKUP(A42,'August 2015'!$B$2:$C$17,2,FALSE)</f>
        <v>2</v>
      </c>
      <c r="I42" s="58">
        <f>VLOOKUP(A42,'September 2015'!$B$2:$C$19,2,FALSE)</f>
        <v>-3</v>
      </c>
      <c r="J42" s="58">
        <f>VLOOKUP(A42,'October 2015'!$B$2:$C$17,2,FALSE)</f>
        <v>-6</v>
      </c>
      <c r="K42" s="58">
        <f>VLOOKUP(A42,'November 2015'!$B$2:$C$16,2,FALSE)</f>
        <v>-9</v>
      </c>
      <c r="L42" s="58">
        <f>VLOOKUP(A42,'December 2015'!$B$2:$C$17,2,FALSE)</f>
        <v>-9</v>
      </c>
      <c r="M42" s="58">
        <f>VLOOKUP(A42,'January 2016'!$B$2:$C$19,2,FALSE)</f>
        <v>-5</v>
      </c>
      <c r="N42" s="58">
        <f>VLOOKUP(A42,'February 2016'!$B$2:$C$17,2,FALSE)</f>
        <v>-2</v>
      </c>
      <c r="O42" s="58">
        <f>VLOOKUP(A42,'March 2016'!$B$2:$C$18,2,FALSE)</f>
        <v>7</v>
      </c>
      <c r="P42" s="58">
        <f>VLOOKUP(A42,'April 2016'!$B$2:$C$16,2,FALSE)</f>
        <v>8</v>
      </c>
      <c r="Q42" s="58">
        <f>VLOOKUP(A42,'May 2016'!$B$3:$C$20,2,FALSE)</f>
        <v>7</v>
      </c>
      <c r="R42" s="58">
        <f>VLOOKUP(A42,'June 2016'!$B$3:$C$18,2,FALSE)</f>
        <v>-1</v>
      </c>
      <c r="S42" s="58">
        <f>VLOOKUP(A42,'July 2016'!$B$2:$C$19,2,FALSE)</f>
        <v>-5</v>
      </c>
      <c r="T42" s="58">
        <f>VLOOKUP(A42,'August 2016'!$B$2:$C$18,2,FALSE)</f>
        <v>-9</v>
      </c>
      <c r="U42" s="58">
        <f>VLOOKUP(A42,'September 2016'!$B$2:$C$19,2,FALSE)</f>
        <v>-5</v>
      </c>
      <c r="V42" s="62">
        <f>VLOOKUP(A42,'October 2016'!$B$2:$C$19,2,FALSE)</f>
        <v>-5</v>
      </c>
      <c r="W42" s="58">
        <f>VLOOKUP(A42,'November 2016'!$B$2:$C$18,2,FALSE)</f>
        <v>4</v>
      </c>
      <c r="X42" s="58">
        <f>VLOOKUP(A42,'December  2016'!$B$2:$C$18,2,FALSE)</f>
        <v>-6</v>
      </c>
      <c r="Y42" s="58">
        <v>12</v>
      </c>
      <c r="Z42" s="58">
        <v>12</v>
      </c>
      <c r="AA42" s="58">
        <v>8</v>
      </c>
      <c r="AB42" s="58">
        <v>5</v>
      </c>
      <c r="AC42" s="58">
        <v>13</v>
      </c>
      <c r="AD42" s="58">
        <v>6</v>
      </c>
      <c r="AE42" s="58">
        <v>15</v>
      </c>
      <c r="AF42" s="58">
        <v>3</v>
      </c>
      <c r="AG42" s="58">
        <v>13</v>
      </c>
      <c r="AH42" s="58">
        <v>8</v>
      </c>
      <c r="AI42" s="58">
        <v>9</v>
      </c>
      <c r="AJ42" s="58">
        <v>8</v>
      </c>
      <c r="AK42" s="58">
        <v>12</v>
      </c>
      <c r="AL42" s="58">
        <v>9</v>
      </c>
      <c r="AM42" s="58">
        <v>16</v>
      </c>
      <c r="AN42" s="49">
        <f>VLOOKUP(A42,'April 2018'!$B$2:$C$18,2,FALSE)</f>
        <v>4</v>
      </c>
      <c r="AO42" s="49">
        <f>VLOOKUP(A42,'May 2018'!$B$3:$C$18,2,FALSE)</f>
        <v>5</v>
      </c>
      <c r="AP42" s="49">
        <f>VLOOKUP(A42,'June 2018'!$B$2:$C$18,2,FALSE)</f>
        <v>1</v>
      </c>
      <c r="AQ42" s="49">
        <f>VLOOKUP(A42,'July 2018'!$B$2:$C$19,2,FALSE)</f>
        <v>8</v>
      </c>
      <c r="AR42" s="49">
        <f>VLOOKUP(A42,'August 2018'!$B$2:$C$19,2,FALSE)</f>
        <v>4</v>
      </c>
      <c r="AS42" s="49">
        <f>VLOOKUP(A42,'September 2018'!$B$2:$C$17,2,FALSE)</f>
        <v>13</v>
      </c>
      <c r="AT42" s="49">
        <f>VLOOKUP(A42,'October 2018'!$B$2:$C$18,2,FALSE)</f>
        <v>10</v>
      </c>
      <c r="AU42" s="49">
        <f>VLOOKUP(A42,'November 2018'!$B$2:$C$17,2,FALSE)</f>
        <v>12</v>
      </c>
      <c r="AV42" s="49">
        <f>INDEX('December 2018'!$C$2:$C$18,MATCH('MAIN Analysis'!A42,'December 2018'!$B$2:$B$18,0))</f>
        <v>-1</v>
      </c>
      <c r="AW42" s="49">
        <f>VLOOKUP(A42,'January 2019'!$B$2:$C$16,2,FALSE)</f>
        <v>12</v>
      </c>
      <c r="AX42" s="49">
        <f>VLOOKUP(A42,'February 2019'!$B$2:$C$18,2,FALSE)</f>
        <v>1</v>
      </c>
      <c r="AY42" s="49">
        <f>VLOOKUP(A42,'March 20019'!$B$2:$C$19,2,FALSE)</f>
        <v>8</v>
      </c>
      <c r="AZ42" s="49">
        <f>VLOOKUP(A42,'April 2019'!$B$2:$C$19,2,FALSE)</f>
        <v>7</v>
      </c>
      <c r="BA42" s="49">
        <f>VLOOKUP(A42,'May 2019'!$B$2:$C$18,2,FALSE)</f>
        <v>9</v>
      </c>
      <c r="BB42" s="49">
        <v>0</v>
      </c>
      <c r="BC42" s="49">
        <f>VLOOKUP(A42,'July 2019'!$B$2:$C$19,2,FALSE)</f>
        <v>5</v>
      </c>
      <c r="BD42" s="49">
        <f>VLOOKUP(A42,'August 2019'!$B$2:$C$17,2,FALSE)</f>
        <v>-3</v>
      </c>
      <c r="BE42" s="49">
        <f>VLOOKUP(A42,'September 2019'!$B$2:$C$19,2,FALSE)</f>
        <v>-8</v>
      </c>
      <c r="BF42" s="49">
        <f>VLOOKUP(A42,'October 2019'!$B$2:$C$18,2,FALSE)</f>
        <v>-8</v>
      </c>
      <c r="BG42" s="49">
        <f>VLOOKUP(A42,'November 2019'!$B$2:$C$19,2,FALSE)</f>
        <v>-6</v>
      </c>
      <c r="BH42" s="1">
        <f>VLOOKUP(A42,'December 2019'!$B$2:$C$19,2,FALSE)</f>
        <v>-2</v>
      </c>
      <c r="BI42" s="58">
        <v>0</v>
      </c>
      <c r="BJ42" s="1">
        <v>12</v>
      </c>
      <c r="BK42" s="1">
        <f>VLOOKUP(A42,'March 2020'!$B$2:$C$17,2,FALSE)</f>
        <v>1</v>
      </c>
      <c r="BL42" s="58">
        <f>VLOOKUP(A42,'April 2020'!$B$2:$C$18,2,FALSE)</f>
        <v>-8</v>
      </c>
      <c r="BM42" s="1">
        <f>VLOOKUP(A42,'May 2020'!$B$2:$C$18,2,FALSE)</f>
        <v>-1</v>
      </c>
      <c r="BN42" s="9">
        <v>6</v>
      </c>
      <c r="BO42" s="9">
        <v>8</v>
      </c>
      <c r="BP42" s="9">
        <v>14</v>
      </c>
      <c r="BQ42" s="9">
        <v>5</v>
      </c>
      <c r="BR42" s="9">
        <v>11</v>
      </c>
      <c r="BS42" s="9">
        <v>10</v>
      </c>
      <c r="BT42" s="9">
        <f>VLOOKUP(A42,'December 2020'!$B$2:$C$19,2,FALSE)</f>
        <v>9</v>
      </c>
      <c r="BU42" s="33">
        <f>VLOOKUP(A42,'January 2021'!$B$2:$C$19,2,FALSE)</f>
        <v>11</v>
      </c>
      <c r="BV42" s="33">
        <f>VLOOKUP(A42,'February 2021'!$B$2:$C$19,2,FALSE)</f>
        <v>7</v>
      </c>
      <c r="BW42" s="33">
        <f>VLOOKUP(A42,'March 2021'!$B$2:$C$18,2,FALSE)</f>
        <v>8</v>
      </c>
      <c r="BX42" s="33">
        <f>VLOOKUP(A42,'April 2021'!$B$2:$C$19,2,FALSE)</f>
        <v>10</v>
      </c>
      <c r="BY42" s="33">
        <f>VLOOKUP(A42,'May 2021'!$B$2:$C$18,2,FALSE)</f>
        <v>14</v>
      </c>
      <c r="BZ42" s="33">
        <f>VLOOKUP(A42,'June 2021'!$B$2:$C$18,2,FALSE)</f>
        <v>13</v>
      </c>
      <c r="CA42" s="14"/>
    </row>
    <row r="43" spans="1:98" x14ac:dyDescent="0.25">
      <c r="A43" s="6" t="s">
        <v>16</v>
      </c>
      <c r="B43" s="58">
        <f>VLOOKUP(A43,'January 2015'!$B$2:$C$17,2,FALSE)</f>
        <v>14</v>
      </c>
      <c r="C43" s="58">
        <f>VLOOKUP(A43,'February 2015'!$B$2:$C$16,2,FALSE)</f>
        <v>9</v>
      </c>
      <c r="D43" s="58">
        <f>VLOOKUP(A43,'March 2015'!$B$2:$C$18,2,FALSE)</f>
        <v>3</v>
      </c>
      <c r="E43" s="58">
        <f>VLOOKUP(A43,'April 2015'!$B$2:$C$18,2,FALSE)</f>
        <v>1</v>
      </c>
      <c r="F43" s="58">
        <f>VLOOKUP(A43,'May 2015'!$B$2:$C$17,2,FALSE)</f>
        <v>7</v>
      </c>
      <c r="G43" s="58">
        <f>VLOOKUP(A43,'June 2015'!$B$2:$C$16,2,FALSE)</f>
        <v>-3</v>
      </c>
      <c r="H43" s="58">
        <f>VLOOKUP(A43,'August 2015'!$B$2:$C$17,2,FALSE)</f>
        <v>-5</v>
      </c>
      <c r="I43" s="58">
        <f>VLOOKUP(A43,'September 2015'!$B$2:$C$19,2,FALSE)</f>
        <v>-11</v>
      </c>
      <c r="J43" s="58">
        <f>VLOOKUP(A43,'October 2015'!$B$2:$C$17,2,FALSE)</f>
        <v>-8</v>
      </c>
      <c r="K43" s="58">
        <f>VLOOKUP(A43,'November 2015'!$B$2:$C$16,2,FALSE)</f>
        <v>-7</v>
      </c>
      <c r="L43" s="58">
        <f>VLOOKUP(A43,'December 2015'!$B$2:$C$17,2,FALSE)</f>
        <v>-7</v>
      </c>
      <c r="M43" s="58">
        <f>VLOOKUP(A43,'January 2016'!$B$2:$C$19,2,FALSE)</f>
        <v>-2</v>
      </c>
      <c r="N43" s="58">
        <f>VLOOKUP(A43,'February 2016'!$B$2:$C$17,2,FALSE)</f>
        <v>2</v>
      </c>
      <c r="O43" s="58">
        <f>VLOOKUP(A43,'March 2016'!$B$2:$C$18,2,FALSE)</f>
        <v>2</v>
      </c>
      <c r="P43" s="58">
        <f>VLOOKUP(A43,'April 2016'!$B$2:$C$16,2,FALSE)</f>
        <v>7</v>
      </c>
      <c r="Q43" s="58">
        <f>VLOOKUP(A43,'May 2016'!$B$3:$C$20,2,FALSE)</f>
        <v>1</v>
      </c>
      <c r="R43" s="58">
        <f>VLOOKUP(A43,'June 2016'!$B$3:$C$18,2,FALSE)</f>
        <v>3</v>
      </c>
      <c r="S43" s="58">
        <f>VLOOKUP(A43,'July 2016'!$B$2:$C$19,2,FALSE)</f>
        <v>-3</v>
      </c>
      <c r="T43" s="58">
        <f>VLOOKUP(A43,'August 2016'!$B$2:$C$18,2,FALSE)</f>
        <v>-2</v>
      </c>
      <c r="U43" s="58">
        <f>VLOOKUP(A43,'September 2016'!$B$2:$C$19,2,FALSE)</f>
        <v>-4</v>
      </c>
      <c r="V43" s="62">
        <f>VLOOKUP(A43,'October 2016'!$B$2:$C$19,2,FALSE)</f>
        <v>-6</v>
      </c>
      <c r="W43" s="58">
        <f>VLOOKUP(A43,'November 2016'!$B$2:$C$18,2,FALSE)</f>
        <v>1</v>
      </c>
      <c r="X43" s="58">
        <f>VLOOKUP(A43,'December  2016'!$B$2:$C$18,2,FALSE)</f>
        <v>10</v>
      </c>
      <c r="Y43" s="58">
        <v>3</v>
      </c>
      <c r="Z43" s="58">
        <v>13</v>
      </c>
      <c r="AA43" s="58">
        <v>12</v>
      </c>
      <c r="AB43" s="58">
        <v>-1</v>
      </c>
      <c r="AC43" s="58">
        <v>11</v>
      </c>
      <c r="AD43" s="58">
        <v>0</v>
      </c>
      <c r="AE43" s="58">
        <v>2</v>
      </c>
      <c r="AF43" s="58">
        <v>0</v>
      </c>
      <c r="AG43" s="58">
        <v>0</v>
      </c>
      <c r="AH43" s="58">
        <v>1</v>
      </c>
      <c r="AI43" s="58">
        <v>1</v>
      </c>
      <c r="AJ43" s="58">
        <v>11</v>
      </c>
      <c r="AK43" s="58">
        <v>11</v>
      </c>
      <c r="AL43" s="58">
        <v>14</v>
      </c>
      <c r="AM43" s="58">
        <v>1</v>
      </c>
      <c r="AN43" s="49">
        <f>VLOOKUP(A43,'April 2018'!$B$2:$C$18,2,FALSE)</f>
        <v>10</v>
      </c>
      <c r="AO43" s="49">
        <f>VLOOKUP(A43,'May 2018'!$B$3:$C$18,2,FALSE)</f>
        <v>1</v>
      </c>
      <c r="AP43" s="49">
        <f>VLOOKUP(A43,'June 2018'!$B$2:$C$18,2,FALSE)</f>
        <v>5</v>
      </c>
      <c r="AQ43" s="49">
        <f>VLOOKUP(A43,'July 2018'!$B$2:$C$19,2,FALSE)</f>
        <v>-1</v>
      </c>
      <c r="AR43" s="49">
        <f>VLOOKUP(A43,'August 2018'!$B$2:$C$19,2,FALSE)</f>
        <v>-1</v>
      </c>
      <c r="AS43" s="49">
        <f>VLOOKUP(A43,'September 2018'!$B$2:$C$17,2,FALSE)</f>
        <v>-1</v>
      </c>
      <c r="AT43" s="49">
        <f>VLOOKUP(A43,'October 2018'!$B$2:$C$18,2,FALSE)</f>
        <v>-3</v>
      </c>
      <c r="AU43" s="49">
        <f>VLOOKUP(A43,'November 2018'!$B$2:$C$17,2,FALSE)</f>
        <v>-1</v>
      </c>
      <c r="AV43" s="49">
        <f>INDEX('December 2018'!$C$2:$C$18,MATCH('MAIN Analysis'!A43,'December 2018'!$B$2:$B$18,0))</f>
        <v>1</v>
      </c>
      <c r="AW43" s="49">
        <f>VLOOKUP(A43,'January 2019'!$B$2:$C$16,2,FALSE)</f>
        <v>8</v>
      </c>
      <c r="AX43" s="49">
        <f>VLOOKUP(A43,'February 2019'!$B$2:$C$18,2,FALSE)</f>
        <v>9</v>
      </c>
      <c r="AY43" s="49">
        <f>VLOOKUP(A43,'March 20019'!$B$2:$C$19,2,FALSE)</f>
        <v>2</v>
      </c>
      <c r="AZ43" s="49">
        <f>VLOOKUP(A43,'April 2019'!$B$2:$C$19,2,FALSE)</f>
        <v>-4</v>
      </c>
      <c r="BA43" s="49">
        <f>VLOOKUP(A43,'May 2019'!$B$2:$C$18,2,FALSE)</f>
        <v>-5</v>
      </c>
      <c r="BB43" s="49">
        <f>VLOOKUP(A43,'June 2019'!$B$2:$C$18,2,FALSE)</f>
        <v>-4</v>
      </c>
      <c r="BC43" s="49">
        <f>VLOOKUP(A43,'July 2019'!$B$2:$C$19,2,FALSE)</f>
        <v>-7</v>
      </c>
      <c r="BD43" s="49">
        <f>VLOOKUP(A43,'August 2019'!$B$2:$C$17,2,FALSE)</f>
        <v>-4</v>
      </c>
      <c r="BE43" s="49">
        <f>VLOOKUP(A43,'September 2019'!$B$2:$C$19,2,FALSE)</f>
        <v>-6</v>
      </c>
      <c r="BF43" s="49">
        <f>VLOOKUP(A43,'October 2019'!$B$2:$C$18,2,FALSE)</f>
        <v>-12</v>
      </c>
      <c r="BG43" s="49">
        <f>VLOOKUP(A43,'November 2019'!$B$2:$C$19,2,FALSE)</f>
        <v>-7</v>
      </c>
      <c r="BH43" s="1">
        <f>VLOOKUP(A43,'December 2019'!$B$2:$C$19,2,FALSE)</f>
        <v>-4</v>
      </c>
      <c r="BI43" s="58">
        <v>-2</v>
      </c>
      <c r="BJ43" s="1">
        <v>8</v>
      </c>
      <c r="BK43" s="1">
        <f>VLOOKUP(A43,'March 2020'!$B$2:$C$17,2,FALSE)</f>
        <v>3</v>
      </c>
      <c r="BL43" s="58">
        <f>VLOOKUP(A43,'April 2020'!$B$2:$C$18,2,FALSE)</f>
        <v>-2</v>
      </c>
      <c r="BM43" s="1">
        <f>VLOOKUP(A43,'May 2020'!$B$2:$C$18,2,FALSE)</f>
        <v>-10</v>
      </c>
      <c r="BN43" s="9">
        <v>-3</v>
      </c>
      <c r="BO43" s="9">
        <v>4</v>
      </c>
      <c r="BP43" s="9">
        <v>9</v>
      </c>
      <c r="BQ43" s="9">
        <v>-1</v>
      </c>
      <c r="BR43" s="9">
        <v>5</v>
      </c>
      <c r="BS43" s="9">
        <v>9</v>
      </c>
      <c r="BT43" s="9">
        <f>VLOOKUP(A43,'December 2020'!$B$2:$C$19,2,FALSE)</f>
        <v>5</v>
      </c>
      <c r="BU43" s="33">
        <f>VLOOKUP(A43,'January 2021'!$B$2:$C$19,2,FALSE)</f>
        <v>14</v>
      </c>
      <c r="BV43" s="33">
        <f>VLOOKUP(A43,'February 2021'!$B$2:$C$19,2,FALSE)</f>
        <v>14</v>
      </c>
      <c r="BW43" s="33">
        <f>VLOOKUP(A43,'March 2021'!$B$2:$C$18,2,FALSE)</f>
        <v>9</v>
      </c>
      <c r="BX43" s="33">
        <f>VLOOKUP(A43,'April 2021'!$B$2:$C$19,2,FALSE)</f>
        <v>13</v>
      </c>
      <c r="BY43" s="33">
        <f>VLOOKUP(A43,'May 2021'!$B$2:$C$18,2,FALSE)</f>
        <v>12</v>
      </c>
      <c r="BZ43" s="33">
        <f>VLOOKUP(A43,'June 2021'!$B$2:$C$18,2,FALSE)</f>
        <v>6</v>
      </c>
      <c r="CA43" s="14"/>
    </row>
    <row r="44" spans="1:98" x14ac:dyDescent="0.25">
      <c r="A44" s="6" t="s">
        <v>17</v>
      </c>
      <c r="B44" s="58">
        <v>0</v>
      </c>
      <c r="C44" s="58">
        <f>VLOOKUP(A44,'February 2015'!$B$2:$C$16,2,FALSE)</f>
        <v>-2</v>
      </c>
      <c r="D44" s="58">
        <f>VLOOKUP(A44,'March 2015'!$B$2:$C$18,2,FALSE)</f>
        <v>-7</v>
      </c>
      <c r="E44" s="58">
        <f>VLOOKUP(A44,'April 2015'!$B$2:$C$18,2,FALSE)</f>
        <v>-2</v>
      </c>
      <c r="F44" s="58">
        <f>VLOOKUP(A44,'May 2015'!$B$2:$C$17,2,FALSE)</f>
        <v>14</v>
      </c>
      <c r="G44" s="58">
        <v>0</v>
      </c>
      <c r="H44" s="58">
        <f>VLOOKUP(A44,'August 2015'!$B$2:$C$17,2,FALSE)</f>
        <v>-6</v>
      </c>
      <c r="I44" s="58">
        <f>VLOOKUP(A44,'September 2015'!$B$2:$C$19,2,FALSE)</f>
        <v>-10</v>
      </c>
      <c r="J44" s="58">
        <f>VLOOKUP(A44,'October 2015'!$B$2:$C$17,2,FALSE)</f>
        <v>-9</v>
      </c>
      <c r="K44" s="58">
        <f>VLOOKUP(A44,'November 2015'!$B$2:$C$16,2,FALSE)</f>
        <v>-10</v>
      </c>
      <c r="L44" s="58">
        <f>VLOOKUP(A44,'December 2015'!$B$2:$C$17,2,FALSE)</f>
        <v>-10</v>
      </c>
      <c r="M44" s="58">
        <f>VLOOKUP(A44,'January 2016'!$B$2:$C$19,2,FALSE)</f>
        <v>-10</v>
      </c>
      <c r="N44" s="58">
        <f>VLOOKUP(A44,'February 2016'!$B$2:$C$17,2,FALSE)</f>
        <v>-7</v>
      </c>
      <c r="O44" s="58">
        <f>VLOOKUP(A44,'March 2016'!$B$2:$C$18,2,FALSE)</f>
        <v>-5</v>
      </c>
      <c r="P44" s="58">
        <v>0</v>
      </c>
      <c r="Q44" s="58">
        <f>VLOOKUP(A44,'May 2016'!$B$3:$C$20,2,FALSE)</f>
        <v>-6</v>
      </c>
      <c r="R44" s="58">
        <f>VLOOKUP(A44,'June 2016'!$B$3:$C$18,2,FALSE)</f>
        <v>8</v>
      </c>
      <c r="S44" s="58">
        <f>VLOOKUP(A44,'July 2016'!$B$2:$C$19,2,FALSE)</f>
        <v>-7</v>
      </c>
      <c r="T44" s="58">
        <f>VLOOKUP(A44,'August 2016'!$B$2:$C$18,2,FALSE)</f>
        <v>-10</v>
      </c>
      <c r="U44" s="58">
        <f>VLOOKUP(A44,'September 2016'!$B$2:$C$19,2,FALSE)</f>
        <v>-8</v>
      </c>
      <c r="V44" s="62">
        <f>VLOOKUP(A44,'October 2016'!$B$2:$C$19,2,FALSE)</f>
        <v>-7</v>
      </c>
      <c r="W44" s="58">
        <f>VLOOKUP(A44,'November 2016'!$B$2:$C$18,2,FALSE)</f>
        <v>-4</v>
      </c>
      <c r="X44" s="58">
        <f>VLOOKUP(A44,'December  2016'!$B$2:$C$18,2,FALSE)</f>
        <v>7</v>
      </c>
      <c r="Y44" s="58">
        <v>10</v>
      </c>
      <c r="Z44" s="58">
        <v>16</v>
      </c>
      <c r="AA44" s="58">
        <v>0</v>
      </c>
      <c r="AB44" s="58">
        <v>0</v>
      </c>
      <c r="AC44" s="58">
        <v>0</v>
      </c>
      <c r="AD44" s="58">
        <v>0</v>
      </c>
      <c r="AE44" s="58">
        <v>0</v>
      </c>
      <c r="AF44" s="58">
        <v>0</v>
      </c>
      <c r="AG44" s="58">
        <v>4</v>
      </c>
      <c r="AH44" s="58">
        <v>0</v>
      </c>
      <c r="AI44" s="58">
        <v>0</v>
      </c>
      <c r="AJ44" s="58">
        <v>13</v>
      </c>
      <c r="AK44" s="58">
        <v>8</v>
      </c>
      <c r="AL44" s="58">
        <v>-2</v>
      </c>
      <c r="AM44" s="58">
        <v>-1</v>
      </c>
      <c r="AN44" s="49">
        <f>VLOOKUP(A44,'April 2018'!$B$2:$C$18,2,FALSE)</f>
        <v>1</v>
      </c>
      <c r="AO44" s="49">
        <v>0</v>
      </c>
      <c r="AP44" s="49">
        <v>0</v>
      </c>
      <c r="AQ44" s="49">
        <f>VLOOKUP(A44,'July 2018'!$B$2:$C$19,2,FALSE)</f>
        <v>15</v>
      </c>
      <c r="AR44" s="49">
        <f>VLOOKUP(A44,'August 2018'!$B$2:$C$19,2,FALSE)</f>
        <v>15</v>
      </c>
      <c r="AS44" s="49">
        <f>VLOOKUP(A44,'September 2018'!$B$2:$C$17,2,FALSE)</f>
        <v>9</v>
      </c>
      <c r="AT44" s="49">
        <f>VLOOKUP(A44,'October 2018'!$B$2:$C$18,2,FALSE)</f>
        <v>11</v>
      </c>
      <c r="AU44" s="49">
        <f>VLOOKUP(A44,'November 2018'!$B$2:$C$17,2,FALSE)</f>
        <v>3</v>
      </c>
      <c r="AV44" s="49">
        <f>INDEX('December 2018'!$C$2:$C$18,MATCH('MAIN Analysis'!A44,'December 2018'!$B$2:$B$18,0))</f>
        <v>10</v>
      </c>
      <c r="AW44" s="49">
        <v>0</v>
      </c>
      <c r="AX44" s="49">
        <v>0</v>
      </c>
      <c r="AY44" s="49">
        <v>0</v>
      </c>
      <c r="AZ44" s="49">
        <f>VLOOKUP(A44,'April 2019'!$B$2:$C$19,2,FALSE)</f>
        <v>-5</v>
      </c>
      <c r="BA44" s="49">
        <f>VLOOKUP(A44,'May 2019'!$B$2:$C$18,2,FALSE)</f>
        <v>-6</v>
      </c>
      <c r="BB44" s="49">
        <f>VLOOKUP(A44,'June 2019'!$B$2:$C$18,2,FALSE)</f>
        <v>-5</v>
      </c>
      <c r="BC44" s="49">
        <f>VLOOKUP(A44,'July 2019'!$B$2:$C$19,2,FALSE)</f>
        <v>-9</v>
      </c>
      <c r="BD44" s="49">
        <f>VLOOKUP(A44,'August 2019'!$B$2:$C$17,2,FALSE)</f>
        <v>-7</v>
      </c>
      <c r="BE44" s="49">
        <f>VLOOKUP(A44,'September 2019'!$B$2:$C$19,2,FALSE)</f>
        <v>-15</v>
      </c>
      <c r="BF44" s="49">
        <f>VLOOKUP(A44,'October 2019'!$B$2:$C$18,2,FALSE)</f>
        <v>-11</v>
      </c>
      <c r="BG44" s="49">
        <f>VLOOKUP(A44,'November 2019'!$B$2:$C$19,2,FALSE)</f>
        <v>5</v>
      </c>
      <c r="BH44" s="1">
        <f>VLOOKUP(A44,'December 2019'!$B$2:$C$19,2,FALSE)</f>
        <v>-15</v>
      </c>
      <c r="BI44" s="58">
        <v>-7</v>
      </c>
      <c r="BJ44" s="1">
        <v>0</v>
      </c>
      <c r="BK44" s="1">
        <f>VLOOKUP(A44,'March 2020'!$B$2:$C$17,2,FALSE)</f>
        <v>8</v>
      </c>
      <c r="BL44" s="58">
        <v>0</v>
      </c>
      <c r="BM44" s="1">
        <f>VLOOKUP(A44,'May 2020'!$B$2:$C$18,2,FALSE)</f>
        <v>4</v>
      </c>
      <c r="BN44" s="9">
        <v>9</v>
      </c>
      <c r="BO44" s="9">
        <v>6</v>
      </c>
      <c r="BP44" s="9">
        <v>6</v>
      </c>
      <c r="BQ44" s="9">
        <v>-4</v>
      </c>
      <c r="BR44" s="9">
        <v>15</v>
      </c>
      <c r="BS44" s="9">
        <v>16</v>
      </c>
      <c r="BT44" s="9">
        <f>VLOOKUP(A44,'December 2020'!$B$2:$C$19,2,FALSE)</f>
        <v>16</v>
      </c>
      <c r="BU44" s="33">
        <f>VLOOKUP(A44,'January 2021'!$B$2:$C$19,2,FALSE)</f>
        <v>9</v>
      </c>
      <c r="BV44" s="33">
        <f>VLOOKUP(A44,'February 2021'!$B$2:$C$19,2,FALSE)</f>
        <v>5</v>
      </c>
      <c r="BW44" s="33">
        <f>VLOOKUP(A44,'March 2021'!$B$2:$C$18,2,FALSE)</f>
        <v>13</v>
      </c>
      <c r="BX44" s="33">
        <f>VLOOKUP(A44,'April 2021'!$B$2:$C$19,2,FALSE)</f>
        <v>6</v>
      </c>
      <c r="BY44" s="33">
        <v>0</v>
      </c>
      <c r="BZ44" s="33">
        <v>0</v>
      </c>
      <c r="CA44" s="14"/>
    </row>
    <row r="45" spans="1:98" ht="15.75" customHeight="1" x14ac:dyDescent="0.25">
      <c r="A45" s="6" t="s">
        <v>18</v>
      </c>
      <c r="B45" s="58">
        <f>VLOOKUP(A45,'January 2015'!$B$2:$C$17,2,FALSE)</f>
        <v>13</v>
      </c>
      <c r="C45" s="58">
        <v>0</v>
      </c>
      <c r="D45" s="58">
        <f>VLOOKUP(A45,'March 2015'!$B$2:$C$18,2,FALSE)</f>
        <v>9</v>
      </c>
      <c r="E45" s="58">
        <f>VLOOKUP(A45,'April 2015'!$B$2:$C$18,2,FALSE)</f>
        <v>13</v>
      </c>
      <c r="F45" s="58">
        <v>0</v>
      </c>
      <c r="G45" s="58">
        <f>VLOOKUP(A45,'June 2015'!$B$2:$C$16,2,FALSE)</f>
        <v>10</v>
      </c>
      <c r="H45" s="58">
        <v>0</v>
      </c>
      <c r="I45" s="58">
        <f>VLOOKUP(A45,'September 2015'!$B$2:$C$19,2,FALSE)</f>
        <v>-8</v>
      </c>
      <c r="J45" s="58">
        <f>VLOOKUP(A45,'October 2015'!$B$2:$C$17,2,FALSE)</f>
        <v>-2</v>
      </c>
      <c r="K45" s="58">
        <v>0</v>
      </c>
      <c r="L45" s="58">
        <f>VLOOKUP(A45,'December 2015'!$B$2:$C$17,2,FALSE)</f>
        <v>-2</v>
      </c>
      <c r="M45" s="58">
        <f>VLOOKUP(A45,'January 2016'!$B$2:$C$19,2,FALSE)</f>
        <v>7</v>
      </c>
      <c r="N45" s="58">
        <f>VLOOKUP(A45,'February 2016'!$B$2:$C$17,2,FALSE)</f>
        <v>8</v>
      </c>
      <c r="O45" s="58">
        <v>0</v>
      </c>
      <c r="P45" s="58">
        <f>VLOOKUP(A45,'April 2016'!$B$2:$C$16,2,FALSE)</f>
        <v>11</v>
      </c>
      <c r="Q45" s="58">
        <f>VLOOKUP(A45,'May 2016'!$B$3:$C$20,2,FALSE)</f>
        <v>12</v>
      </c>
      <c r="R45" s="58">
        <v>0</v>
      </c>
      <c r="S45" s="58">
        <f>VLOOKUP(A45,'July 2016'!$B$2:$C$19,2,FALSE)</f>
        <v>8</v>
      </c>
      <c r="T45" s="58">
        <v>0</v>
      </c>
      <c r="U45" s="58">
        <f>VLOOKUP(A45,'September 2016'!$B$2:$C$19,2,FALSE)</f>
        <v>-9</v>
      </c>
      <c r="V45" s="62">
        <f>VLOOKUP(A45,'October 2016'!$B$2:$C$19,2,FALSE)</f>
        <v>-8</v>
      </c>
      <c r="W45" s="58">
        <f>VLOOKUP(A45,'November 2016'!$B$2:$C$18,2,FALSE)</f>
        <v>-5</v>
      </c>
      <c r="X45" s="58">
        <v>0</v>
      </c>
      <c r="Y45" s="58">
        <v>-4</v>
      </c>
      <c r="Z45" s="58">
        <v>5</v>
      </c>
      <c r="AA45" s="58">
        <v>10</v>
      </c>
      <c r="AB45" s="58">
        <v>0</v>
      </c>
      <c r="AC45" s="58">
        <v>0</v>
      </c>
      <c r="AD45" s="58">
        <v>3</v>
      </c>
      <c r="AE45" s="58">
        <v>13</v>
      </c>
      <c r="AF45" s="58">
        <v>0</v>
      </c>
      <c r="AG45" s="58">
        <v>11</v>
      </c>
      <c r="AH45" s="58">
        <v>12</v>
      </c>
      <c r="AI45" s="58">
        <v>0</v>
      </c>
      <c r="AJ45" s="58">
        <v>0</v>
      </c>
      <c r="AK45" s="58">
        <v>-3</v>
      </c>
      <c r="AL45" s="58">
        <v>0</v>
      </c>
      <c r="AM45" s="58">
        <v>9</v>
      </c>
      <c r="AN45" s="49">
        <f>VLOOKUP(A45,'April 2018'!$B$2:$C$18,2,FALSE)</f>
        <v>17</v>
      </c>
      <c r="AO45" s="49">
        <v>0</v>
      </c>
      <c r="AP45" s="49">
        <f>VLOOKUP(A45,'June 2018'!$B$2:$C$18,2,FALSE)</f>
        <v>16</v>
      </c>
      <c r="AQ45" s="49">
        <f>VLOOKUP(A45,'July 2018'!$B$2:$C$19,2,FALSE)</f>
        <v>2</v>
      </c>
      <c r="AR45" s="49">
        <f>VLOOKUP(A45,'August 2018'!$B$2:$C$19,2,FALSE)</f>
        <v>-2</v>
      </c>
      <c r="AS45" s="49">
        <v>0</v>
      </c>
      <c r="AT45" s="49">
        <f>VLOOKUP(A45,'October 2018'!$B$2:$C$18,2,FALSE)</f>
        <v>-4</v>
      </c>
      <c r="AU45" s="49">
        <v>0</v>
      </c>
      <c r="AV45" s="49">
        <f>INDEX('December 2018'!$C$2:$C$18,MATCH('MAIN Analysis'!A45,'December 2018'!$B$2:$B$18,0))</f>
        <v>6</v>
      </c>
      <c r="AW45" s="49">
        <v>0</v>
      </c>
      <c r="AX45" s="49">
        <f>VLOOKUP(A45,'February 2019'!$B$2:$C$18,2,FALSE)</f>
        <v>10</v>
      </c>
      <c r="AY45" s="49">
        <f>VLOOKUP(A45,'March 20019'!$B$2:$C$19,2,FALSE)</f>
        <v>7</v>
      </c>
      <c r="AZ45" s="49">
        <f>VLOOKUP(A45,'April 2019'!$B$2:$C$19,2,FALSE)</f>
        <v>-3</v>
      </c>
      <c r="BA45" s="49">
        <f>VLOOKUP(A45,'May 2019'!$B$2:$C$18,2,FALSE)</f>
        <v>-3</v>
      </c>
      <c r="BB45" s="49">
        <f>VLOOKUP(A45,'June 2019'!$B$2:$C$18,2,FALSE)</f>
        <v>-3</v>
      </c>
      <c r="BC45" s="49">
        <f>VLOOKUP(A45,'July 2019'!$B$2:$C$19,2,FALSE)</f>
        <v>9</v>
      </c>
      <c r="BD45" s="49">
        <f>VLOOKUP(A45,'August 2019'!$B$2:$C$17,2,FALSE)</f>
        <v>6</v>
      </c>
      <c r="BE45" s="49">
        <f>VLOOKUP(A45,'September 2019'!$B$2:$C$19,2,FALSE)</f>
        <v>-13</v>
      </c>
      <c r="BF45" s="49">
        <f>VLOOKUP(A45,'October 2019'!$B$2:$C$18,2,FALSE)</f>
        <v>2</v>
      </c>
      <c r="BG45" s="49">
        <f>VLOOKUP(A45,'November 2019'!$B$2:$C$19,2,FALSE)</f>
        <v>-13</v>
      </c>
      <c r="BH45" s="1">
        <f>VLOOKUP(A45,'December 2019'!$B$2:$C$19,2,FALSE)</f>
        <v>-14</v>
      </c>
      <c r="BI45" s="58">
        <v>7</v>
      </c>
      <c r="BJ45" s="1">
        <v>14</v>
      </c>
      <c r="BK45" s="1">
        <f>VLOOKUP(A45,'March 2020'!$B$2:$C$17,2,FALSE)</f>
        <v>7</v>
      </c>
      <c r="BL45" s="58">
        <f>VLOOKUP(A45,'April 2020'!$B$2:$C$18,2,FALSE)</f>
        <v>-5</v>
      </c>
      <c r="BM45" s="1">
        <f>VLOOKUP(A45,'May 2020'!$B$2:$C$18,2,FALSE)</f>
        <v>1</v>
      </c>
      <c r="BN45" s="9">
        <v>12</v>
      </c>
      <c r="BO45" s="9">
        <v>13</v>
      </c>
      <c r="BP45" s="9">
        <v>15</v>
      </c>
      <c r="BQ45" s="9">
        <v>13</v>
      </c>
      <c r="BR45" s="9">
        <v>7</v>
      </c>
      <c r="BS45" s="9">
        <v>13</v>
      </c>
      <c r="BT45" s="9">
        <f>VLOOKUP(A45,'December 2020'!$B$2:$C$19,2,FALSE)</f>
        <v>14</v>
      </c>
      <c r="BU45" s="33">
        <f>VLOOKUP(A45,'January 2021'!$B$2:$C$19,2,FALSE)</f>
        <v>7</v>
      </c>
      <c r="BV45" s="33">
        <f>VLOOKUP(A45,'February 2021'!$B$2:$C$19,2,FALSE)</f>
        <v>8</v>
      </c>
      <c r="BW45" s="33">
        <v>0</v>
      </c>
      <c r="BX45" s="33">
        <f>VLOOKUP(A45,'April 2021'!$B$2:$C$19,2,FALSE)</f>
        <v>1</v>
      </c>
      <c r="BY45" s="33">
        <f>VLOOKUP(A45,'May 2021'!$B$2:$C$18,2,FALSE)</f>
        <v>3</v>
      </c>
      <c r="BZ45" s="33">
        <f>VLOOKUP(A45,'June 2021'!$B$2:$C$18,2,FALSE)</f>
        <v>2</v>
      </c>
      <c r="CA45" s="14"/>
      <c r="CT45" s="26"/>
    </row>
    <row r="46" spans="1:98" x14ac:dyDescent="0.25">
      <c r="BI46" s="56"/>
    </row>
    <row r="47" spans="1:98" x14ac:dyDescent="0.25">
      <c r="BI47" s="56"/>
    </row>
    <row r="48" spans="1:98" ht="18.75" x14ac:dyDescent="0.25">
      <c r="A48" s="19" t="s">
        <v>99</v>
      </c>
      <c r="B48" s="60" t="s">
        <v>814</v>
      </c>
      <c r="C48" s="60" t="s">
        <v>813</v>
      </c>
      <c r="D48" s="60" t="s">
        <v>809</v>
      </c>
      <c r="E48" s="60" t="s">
        <v>761</v>
      </c>
      <c r="F48" s="60" t="s">
        <v>760</v>
      </c>
      <c r="G48" s="60" t="s">
        <v>80</v>
      </c>
      <c r="H48" s="60" t="s">
        <v>808</v>
      </c>
      <c r="I48" s="60" t="s">
        <v>805</v>
      </c>
      <c r="J48" s="60" t="s">
        <v>804</v>
      </c>
      <c r="K48" s="60" t="s">
        <v>803</v>
      </c>
      <c r="L48" s="60" t="s">
        <v>802</v>
      </c>
      <c r="M48" s="60" t="s">
        <v>801</v>
      </c>
      <c r="N48" s="60" t="s">
        <v>800</v>
      </c>
      <c r="O48" s="60" t="s">
        <v>799</v>
      </c>
      <c r="P48" s="60" t="s">
        <v>798</v>
      </c>
      <c r="Q48" s="60" t="s">
        <v>797</v>
      </c>
      <c r="R48" s="60" t="s">
        <v>796</v>
      </c>
      <c r="S48" s="60" t="s">
        <v>795</v>
      </c>
      <c r="T48" s="60" t="s">
        <v>794</v>
      </c>
      <c r="U48" s="60" t="s">
        <v>793</v>
      </c>
      <c r="V48" s="69" t="s">
        <v>792</v>
      </c>
      <c r="W48" s="60" t="s">
        <v>791</v>
      </c>
      <c r="X48" s="60" t="s">
        <v>790</v>
      </c>
      <c r="Y48" s="60" t="s">
        <v>22</v>
      </c>
      <c r="Z48" s="60" t="s">
        <v>23</v>
      </c>
      <c r="AA48" s="60" t="s">
        <v>24</v>
      </c>
      <c r="AB48" s="60" t="s">
        <v>25</v>
      </c>
      <c r="AC48" s="60" t="s">
        <v>43</v>
      </c>
      <c r="AD48" s="60" t="s">
        <v>44</v>
      </c>
      <c r="AE48" s="60" t="s">
        <v>46</v>
      </c>
      <c r="AF48" s="60" t="s">
        <v>47</v>
      </c>
      <c r="AG48" s="60" t="s">
        <v>48</v>
      </c>
      <c r="AH48" s="60" t="s">
        <v>835</v>
      </c>
      <c r="AI48" s="60" t="s">
        <v>836</v>
      </c>
      <c r="AJ48" s="60" t="s">
        <v>837</v>
      </c>
      <c r="AK48" s="60" t="s">
        <v>838</v>
      </c>
      <c r="AL48" s="60" t="s">
        <v>839</v>
      </c>
      <c r="AM48" s="53" t="s">
        <v>789</v>
      </c>
      <c r="AN48" s="53" t="s">
        <v>778</v>
      </c>
      <c r="AO48" s="53" t="s">
        <v>777</v>
      </c>
      <c r="AP48" s="53" t="s">
        <v>776</v>
      </c>
      <c r="AQ48" s="53" t="s">
        <v>775</v>
      </c>
      <c r="AR48" s="53" t="s">
        <v>774</v>
      </c>
      <c r="AS48" s="53" t="s">
        <v>773</v>
      </c>
      <c r="AT48" s="53" t="s">
        <v>772</v>
      </c>
      <c r="AU48" s="53" t="s">
        <v>771</v>
      </c>
      <c r="AV48" s="53" t="s">
        <v>770</v>
      </c>
      <c r="AW48" s="71" t="s">
        <v>769</v>
      </c>
      <c r="AX48" s="71" t="s">
        <v>768</v>
      </c>
      <c r="AY48" s="71" t="s">
        <v>767</v>
      </c>
      <c r="AZ48" s="71" t="s">
        <v>766</v>
      </c>
      <c r="BA48" s="53" t="s">
        <v>765</v>
      </c>
      <c r="BB48" s="71" t="s">
        <v>60</v>
      </c>
      <c r="BC48" s="71" t="s">
        <v>61</v>
      </c>
      <c r="BD48" s="71" t="s">
        <v>62</v>
      </c>
      <c r="BE48" s="71" t="s">
        <v>63</v>
      </c>
      <c r="BF48" s="71" t="s">
        <v>64</v>
      </c>
      <c r="BG48" s="54" t="s">
        <v>65</v>
      </c>
      <c r="BH48" s="53" t="s">
        <v>66</v>
      </c>
      <c r="BI48" s="76" t="s">
        <v>764</v>
      </c>
      <c r="BJ48" s="53" t="s">
        <v>763</v>
      </c>
      <c r="BK48" s="53" t="s">
        <v>762</v>
      </c>
      <c r="BL48" s="76" t="s">
        <v>761</v>
      </c>
      <c r="BM48" s="53" t="s">
        <v>760</v>
      </c>
      <c r="BN48" s="70" t="s">
        <v>80</v>
      </c>
      <c r="BO48" s="70" t="s">
        <v>81</v>
      </c>
      <c r="BP48" s="70" t="s">
        <v>82</v>
      </c>
      <c r="BQ48" s="70" t="s">
        <v>83</v>
      </c>
      <c r="BR48" s="70" t="s">
        <v>107</v>
      </c>
      <c r="BS48" s="75" t="s">
        <v>759</v>
      </c>
      <c r="BT48" s="75" t="s">
        <v>899</v>
      </c>
      <c r="BU48" s="84">
        <v>44197</v>
      </c>
      <c r="BV48" s="84">
        <v>44228</v>
      </c>
      <c r="BW48" s="84">
        <v>44276</v>
      </c>
      <c r="BX48" s="84">
        <v>44307</v>
      </c>
      <c r="BY48" s="84" t="s">
        <v>1167</v>
      </c>
      <c r="BZ48" s="84" t="s">
        <v>1195</v>
      </c>
    </row>
    <row r="49" spans="1:78" x14ac:dyDescent="0.25">
      <c r="A49" s="55" t="s">
        <v>1</v>
      </c>
      <c r="B49" s="59">
        <f>VLOOKUP(A49,'January 2015'!$B$20:$C$33,2,FALSE)</f>
        <v>-4</v>
      </c>
      <c r="C49" s="59">
        <f>VLOOKUP(A49,'February 2015'!$B$19:$C$32,2,FALSE)</f>
        <v>-4</v>
      </c>
      <c r="D49" s="59">
        <f>VLOOKUP(A49,'March 2015'!$B$21:$C$37,2,FALSE)</f>
        <v>-6</v>
      </c>
      <c r="E49" s="59">
        <f>VLOOKUP(A49,'April 2015'!$B$21:$C$34,2,FALSE)</f>
        <v>-1</v>
      </c>
      <c r="F49" s="59">
        <v>0</v>
      </c>
      <c r="G49" s="59">
        <v>0</v>
      </c>
      <c r="H49" s="59">
        <f>VLOOKUP(A49,'August 2015'!$B$20:$C$33,2,FALSE)</f>
        <v>7</v>
      </c>
      <c r="I49" s="59">
        <f>VLOOKUP(A49,'September 2015'!$B$22:$C$37,2,FALSE)</f>
        <v>6</v>
      </c>
      <c r="J49" s="59">
        <f>VLOOKUP(A49,'October 2015'!$B$20:$C$33,2,FALSE)</f>
        <v>7</v>
      </c>
      <c r="K49" s="59">
        <v>0</v>
      </c>
      <c r="L49" s="59">
        <f>VLOOKUP(A49,'December 2015'!$B$20:$C$37,2,FALSE)</f>
        <v>7</v>
      </c>
      <c r="M49" s="59">
        <v>0</v>
      </c>
      <c r="N49" s="59">
        <f>VLOOKUP(A49,'February 2016'!$B$20:$C$35,2,FALSE)</f>
        <v>12</v>
      </c>
      <c r="O49" s="59">
        <f>VLOOKUP(A49,'March 2016'!$B$21:$C$36,2,FALSE)</f>
        <v>12</v>
      </c>
      <c r="P49" s="59">
        <f>VLOOKUP(A49,'April 2016'!$B$19:$C$34,2,FALSE)</f>
        <v>-1</v>
      </c>
      <c r="Q49" s="59">
        <f>VLOOKUP(A49,'May 2016'!$B$23:$C$40,2,FALSE)</f>
        <v>14</v>
      </c>
      <c r="R49" s="59">
        <f>VLOOKUP(A49,'June 2016'!$B$21:$C$37,2,FALSE)</f>
        <v>12</v>
      </c>
      <c r="S49" s="57">
        <f>VLOOKUP(A49,'July 2016'!$B$22:$C$38,2,FALSE)</f>
        <v>12</v>
      </c>
      <c r="T49" s="59">
        <v>0</v>
      </c>
      <c r="U49" s="59">
        <f>VLOOKUP(A49,'September 2016'!$B$22:$C$36,2,FALSE)</f>
        <v>-1</v>
      </c>
      <c r="V49" s="63">
        <v>0</v>
      </c>
      <c r="W49" s="59">
        <f>VLOOKUP(A49,'November 2016'!$B$21:$C$38,2,FALSE)</f>
        <v>7</v>
      </c>
      <c r="X49" s="59">
        <v>0</v>
      </c>
      <c r="Y49" s="59">
        <v>-3</v>
      </c>
      <c r="Z49" s="59">
        <v>0</v>
      </c>
      <c r="AA49" s="59">
        <v>6</v>
      </c>
      <c r="AB49" s="59">
        <v>14</v>
      </c>
      <c r="AC49" s="59">
        <v>0</v>
      </c>
      <c r="AD49" s="59">
        <v>-3</v>
      </c>
      <c r="AE49" s="59">
        <v>0</v>
      </c>
      <c r="AF49" s="59">
        <v>12</v>
      </c>
      <c r="AG49" s="59">
        <v>-3</v>
      </c>
      <c r="AH49" s="59">
        <v>0</v>
      </c>
      <c r="AI49" s="59">
        <v>-1</v>
      </c>
      <c r="AJ49" s="59">
        <v>0</v>
      </c>
      <c r="AK49" s="59">
        <v>13</v>
      </c>
      <c r="AL49" s="59">
        <v>15</v>
      </c>
      <c r="AM49" s="59">
        <v>0</v>
      </c>
      <c r="AN49" s="51">
        <f>VLOOKUP(A49,'April 2018'!$B$21:$C$37,2,FALSE)</f>
        <v>5</v>
      </c>
      <c r="AO49" s="51">
        <f>VLOOKUP(A49,'May 2018'!$B$21:$C$36,2,FALSE)</f>
        <v>9</v>
      </c>
      <c r="AP49" s="51">
        <f>VLOOKUP(A49,'June 2018'!$B$21:$C$37,2,FALSE)</f>
        <v>16</v>
      </c>
      <c r="AQ49" s="51">
        <f>VLOOKUP(A49,'July 2018'!$B$22:$C$37,2,FALSE)</f>
        <v>11</v>
      </c>
      <c r="AR49" s="51">
        <f>VLOOKUP(A49,'August 2018'!$B$22:$C$35,2,FALSE)</f>
        <v>13</v>
      </c>
      <c r="AS49" s="51">
        <f>VLOOKUP(A49,'September 2018'!$B$20:$C$34,2,FALSE)</f>
        <v>12</v>
      </c>
      <c r="AT49" s="51">
        <f>VLOOKUP(A49,'October 2018'!$B$21:$C$36,2,FALSE)</f>
        <v>8</v>
      </c>
      <c r="AU49" s="51">
        <f>VLOOKUP(A49,'November 2018'!$B$20:$C$34,2,FALSE)</f>
        <v>5</v>
      </c>
      <c r="AV49" s="51">
        <v>0</v>
      </c>
      <c r="AW49" s="51">
        <v>0</v>
      </c>
      <c r="AX49" s="51">
        <v>0</v>
      </c>
      <c r="AY49" s="49">
        <v>15</v>
      </c>
      <c r="AZ49" s="49">
        <f>VLOOKUP(A49,'April 2019'!$B$22:$C$38,2,FALSE)</f>
        <v>9</v>
      </c>
      <c r="BA49" s="49">
        <f>VLOOKUP(A49,'May 2019'!$B$21:$C$36,2,FALSE)</f>
        <v>8</v>
      </c>
      <c r="BB49" s="49">
        <f>VLOOKUP(A49,'June 2019'!$B$21:$C$36,2,FALSE)</f>
        <v>8</v>
      </c>
      <c r="BC49" s="49">
        <f>VLOOKUP(A49,'July 2019'!$B$22:$C$38,2,FALSE)</f>
        <v>3</v>
      </c>
      <c r="BD49" s="49">
        <f>VLOOKUP(A49,'August 2019'!$B$2:$C$17,2,FALSE)</f>
        <v>9</v>
      </c>
      <c r="BE49" s="49">
        <f>VLOOKUP(A49,'September 2019'!$B$22:$C$35,2,FALSE)</f>
        <v>-10</v>
      </c>
      <c r="BF49" s="49">
        <f>VLOOKUP(A49,'October 2019'!$B$21:$C$35,2,FALSE)</f>
        <v>-8</v>
      </c>
      <c r="BG49" s="49">
        <f>VLOOKUP(A49,'November 2019'!$B$22:$C$38,2,FALSE)</f>
        <v>-11</v>
      </c>
      <c r="BH49" s="1">
        <f>VLOOKUP(A49,'December 2019'!$B$22:$C$36,2,FALSE)</f>
        <v>3</v>
      </c>
      <c r="BI49" s="58">
        <v>-4</v>
      </c>
      <c r="BJ49" s="1">
        <v>9</v>
      </c>
      <c r="BK49" s="1">
        <f>VLOOKUP(A49,'March 2020'!$B$20:$C$37,2,FALSE)</f>
        <v>-6</v>
      </c>
      <c r="BL49" s="58">
        <f>VLOOKUP(A49,'April 2020'!$B$21:$C$37,2,FALSE)</f>
        <v>-15</v>
      </c>
      <c r="BM49" s="1">
        <f>VLOOKUP(A49,'May 2020'!$B$21:$C$36,2,FALSE)</f>
        <v>4</v>
      </c>
      <c r="BN49" s="9">
        <f>VLOOKUP(A49,'June 2020'!$B$21:$C$33,2,FALSE)</f>
        <v>11</v>
      </c>
      <c r="BO49" s="9">
        <f>VLOOKUP(A49,'July 2020'!$B$23:$C$37,2,FALSE)</f>
        <v>-2</v>
      </c>
      <c r="BP49" s="9">
        <v>0</v>
      </c>
      <c r="BQ49" s="9">
        <f>VLOOKUP(A49,'September 2020'!$B$26:$C$40,2,FALSE)</f>
        <v>-2</v>
      </c>
      <c r="BR49" s="9">
        <f>VLOOKUP(A49,'October 2020'!$B$21:$C$37,2,FALSE)</f>
        <v>-1</v>
      </c>
      <c r="BS49" s="9">
        <f>VLOOKUP(A49,'November 2020'!$B$22:$C$38,2,FALSE)</f>
        <v>13</v>
      </c>
      <c r="BT49" s="9">
        <f>VLOOKUP(A49,'December 2020'!$B$22:$C$37,2,FALSE)</f>
        <v>-2</v>
      </c>
      <c r="BU49" s="33">
        <f>VLOOKUP(A49,'January 2021'!$B$22:$C$36,2,FALSE)</f>
        <v>-1</v>
      </c>
      <c r="BV49" s="33">
        <f>VLOOKUP(A49,'February 2021'!$B$22:$C$35,2,FALSE)</f>
        <v>10</v>
      </c>
      <c r="BW49" s="33">
        <f>VLOOKUP(A49,'March 2021'!$B$21:$C$36,2,FALSE)</f>
        <v>13</v>
      </c>
      <c r="BX49" s="33">
        <f>VLOOKUP(A49,'April 2021'!$B$22:$C$38,2,FALSE)</f>
        <v>15</v>
      </c>
      <c r="BY49" s="33">
        <f>VLOOKUP(A49,'May 2021'!$B$21:$C$37,2,FALSE)</f>
        <v>7</v>
      </c>
      <c r="BZ49" s="33">
        <v>0</v>
      </c>
    </row>
    <row r="50" spans="1:78" x14ac:dyDescent="0.25">
      <c r="A50" s="55" t="s">
        <v>2</v>
      </c>
      <c r="B50" s="59">
        <f>VLOOKUP(A50,'January 2015'!$B$20:$C$33,2,FALSE)</f>
        <v>9</v>
      </c>
      <c r="C50" s="59">
        <f>VLOOKUP(A50,'February 2015'!$B$19:$C$32,2,FALSE)</f>
        <v>2</v>
      </c>
      <c r="D50" s="59">
        <f>VLOOKUP(A50,'March 2015'!$B$21:$C$37,2,FALSE)</f>
        <v>-4</v>
      </c>
      <c r="E50" s="59">
        <f>VLOOKUP(A50,'April 2015'!$B$21:$C$34,2,FALSE)</f>
        <v>2</v>
      </c>
      <c r="F50" s="59">
        <f>VLOOKUP(A50,'May 2015'!$B$20:$C$31,2,FALSE)</f>
        <v>2</v>
      </c>
      <c r="G50" s="59">
        <f>VLOOKUP(A50,'June 2015'!$B$19:$C$33,2,FALSE)</f>
        <v>8</v>
      </c>
      <c r="H50" s="59">
        <f>VLOOKUP(A50,'August 2015'!$B$20:$C$33,2,FALSE)</f>
        <v>2</v>
      </c>
      <c r="I50" s="59">
        <f>VLOOKUP(A50,'September 2015'!$B$22:$C$37,2,FALSE)</f>
        <v>1</v>
      </c>
      <c r="J50" s="59">
        <f>VLOOKUP(A50,'October 2015'!$B$20:$C$33,2,FALSE)</f>
        <v>5</v>
      </c>
      <c r="K50" s="59">
        <f>VLOOKUP(A50,'November 2015'!$B$19:$C$31,2,FALSE)</f>
        <v>3</v>
      </c>
      <c r="L50" s="59">
        <f>VLOOKUP(A50,'December 2015'!$B$20:$C$37,2,FALSE)</f>
        <v>5</v>
      </c>
      <c r="M50" s="59">
        <f>VLOOKUP(A50,'January 2016'!$B$22:$C$36,2,FALSE)</f>
        <v>5</v>
      </c>
      <c r="N50" s="59">
        <f>VLOOKUP(A50,'February 2016'!$B$20:$C$35,2,FALSE)</f>
        <v>5</v>
      </c>
      <c r="O50" s="59">
        <f>VLOOKUP(A50,'March 2016'!$B$21:$C$36,2,FALSE)</f>
        <v>11</v>
      </c>
      <c r="P50" s="59">
        <f>VLOOKUP(A50,'April 2016'!$B$19:$C$34,2,FALSE)</f>
        <v>3</v>
      </c>
      <c r="Q50" s="59">
        <f>VLOOKUP(A50,'May 2016'!$B$23:$C$40,2,FALSE)</f>
        <v>11</v>
      </c>
      <c r="R50" s="59">
        <f>VLOOKUP(A50,'June 2016'!$B$21:$C$37,2,FALSE)</f>
        <v>2</v>
      </c>
      <c r="S50" s="57">
        <f>VLOOKUP(A50,'July 2016'!$B$22:$C$38,2,FALSE)</f>
        <v>11</v>
      </c>
      <c r="T50" s="59">
        <f>VLOOKUP(A50,'August 2016'!$B$21:$C$35,2,FALSE)</f>
        <v>3</v>
      </c>
      <c r="U50" s="59">
        <f>VLOOKUP(A50,'September 2016'!$B$22:$C$36,2,FALSE)</f>
        <v>7</v>
      </c>
      <c r="V50" s="63">
        <f>VLOOKUP(A50,'October 2016'!$B$22:$C$37,2,FALSE)</f>
        <v>6</v>
      </c>
      <c r="W50" s="59">
        <f>VLOOKUP(A50,'November 2016'!$B$21:$C$38,2,FALSE)</f>
        <v>8</v>
      </c>
      <c r="X50" s="59">
        <f>VLOOKUP(A50,'December  2016'!$B$21:$C$36,2,FALSE)</f>
        <v>9</v>
      </c>
      <c r="Y50" s="59">
        <v>10</v>
      </c>
      <c r="Z50" s="59">
        <v>4</v>
      </c>
      <c r="AA50" s="59">
        <v>7</v>
      </c>
      <c r="AB50" s="59">
        <v>10</v>
      </c>
      <c r="AC50" s="59">
        <v>0</v>
      </c>
      <c r="AD50" s="59">
        <v>3</v>
      </c>
      <c r="AE50" s="59">
        <v>2</v>
      </c>
      <c r="AF50" s="59">
        <v>8</v>
      </c>
      <c r="AG50" s="59">
        <v>11</v>
      </c>
      <c r="AH50" s="59">
        <v>8</v>
      </c>
      <c r="AI50" s="59">
        <v>2</v>
      </c>
      <c r="AJ50" s="59">
        <v>10</v>
      </c>
      <c r="AK50" s="59">
        <v>5</v>
      </c>
      <c r="AL50" s="59">
        <v>4</v>
      </c>
      <c r="AM50" s="59">
        <v>5</v>
      </c>
      <c r="AN50" s="51">
        <f>VLOOKUP(A50,'April 2018'!$B$21:$C$37,2,FALSE)</f>
        <v>3</v>
      </c>
      <c r="AO50" s="51">
        <f>VLOOKUP(A50,'May 2018'!$B$21:$C$36,2,FALSE)</f>
        <v>10</v>
      </c>
      <c r="AP50" s="51">
        <f>VLOOKUP(A50,'June 2018'!$B$21:$C$37,2,FALSE)</f>
        <v>2</v>
      </c>
      <c r="AQ50" s="51">
        <f>VLOOKUP(A50,'July 2018'!$B$22:$C$37,2,FALSE)</f>
        <v>2</v>
      </c>
      <c r="AR50" s="51">
        <f>VLOOKUP(A50,'August 2018'!$B$22:$C$35,2,FALSE)</f>
        <v>5</v>
      </c>
      <c r="AS50" s="51">
        <f>VLOOKUP(A50,'September 2018'!$B$20:$C$34,2,FALSE)</f>
        <v>11</v>
      </c>
      <c r="AT50" s="51">
        <f>VLOOKUP(A50,'October 2018'!$B$21:$C$36,2,FALSE)</f>
        <v>5</v>
      </c>
      <c r="AU50" s="51">
        <f>VLOOKUP(A50,'November 2018'!$B$20:$C$34,2,FALSE)</f>
        <v>9</v>
      </c>
      <c r="AV50" s="51">
        <v>0</v>
      </c>
      <c r="AW50" s="51">
        <f>VLOOKUP(A50,'January 2019'!$B$19:$C$30,2,FALSE)</f>
        <v>9</v>
      </c>
      <c r="AX50" s="51">
        <f>VLOOKUP(A50,'February 2019'!$B$21:$C$34,2,FALSE)</f>
        <v>5</v>
      </c>
      <c r="AY50" s="49">
        <v>1</v>
      </c>
      <c r="AZ50" s="49">
        <f>VLOOKUP(A50,'April 2019'!$B$22:$C$38,2,FALSE)</f>
        <v>11</v>
      </c>
      <c r="BA50" s="49">
        <f>VLOOKUP(A50,'May 2019'!$B$21:$C$36,2,FALSE)</f>
        <v>6</v>
      </c>
      <c r="BB50" s="49">
        <f>VLOOKUP(A50,'June 2019'!$B$21:$C$36,2,FALSE)</f>
        <v>3</v>
      </c>
      <c r="BC50" s="49">
        <f>VLOOKUP(A50,'July 2019'!$B$22:$C$38,2,FALSE)</f>
        <v>-3</v>
      </c>
      <c r="BD50" s="49">
        <f>VLOOKUP(A50,'August 2019'!$B$2:$C$17,2,FALSE)</f>
        <v>2</v>
      </c>
      <c r="BE50" s="49">
        <f>VLOOKUP(A50,'September 2019'!$B$22:$C$35,2,FALSE)</f>
        <v>3</v>
      </c>
      <c r="BF50" s="49">
        <f>VLOOKUP(A50,'October 2019'!$B$21:$C$35,2,FALSE)</f>
        <v>-2</v>
      </c>
      <c r="BG50" s="49">
        <f>VLOOKUP(A50,'November 2019'!$B$22:$C$38,2,FALSE)</f>
        <v>1</v>
      </c>
      <c r="BH50" s="1">
        <f>VLOOKUP(A50,'December 2019'!$B$22:$C$36,2,FALSE)</f>
        <v>1</v>
      </c>
      <c r="BI50" s="58">
        <v>7</v>
      </c>
      <c r="BJ50" s="1">
        <v>6</v>
      </c>
      <c r="BK50" s="1">
        <f>VLOOKUP(A50,'March 2020'!$B$20:$C$37,2,FALSE)</f>
        <v>-3</v>
      </c>
      <c r="BL50" s="58">
        <f>VLOOKUP(A50,'April 2020'!$B$21:$C$37,2,FALSE)</f>
        <v>-5</v>
      </c>
      <c r="BM50" s="1">
        <f>VLOOKUP(A50,'May 2020'!$B$21:$C$36,2,FALSE)</f>
        <v>-8</v>
      </c>
      <c r="BN50" s="9">
        <f>VLOOKUP(A50,'June 2020'!$B$21:$C$33,2,FALSE)</f>
        <v>3</v>
      </c>
      <c r="BO50" s="9">
        <f>VLOOKUP(A50,'July 2020'!$B$23:$C$37,2,FALSE)</f>
        <v>4</v>
      </c>
      <c r="BP50" s="9">
        <f>VLOOKUP(A50,'August 2020'!$B$25:$C$40,2,FALSE)</f>
        <v>3</v>
      </c>
      <c r="BQ50" s="9">
        <f>VLOOKUP(A50,'September 2020'!$B$26:$C$40,2,FALSE)</f>
        <v>-1</v>
      </c>
      <c r="BR50" s="9">
        <f>VLOOKUP(A50,'October 2020'!$B$21:$C$37,2,FALSE)</f>
        <v>1</v>
      </c>
      <c r="BS50" s="9">
        <f>VLOOKUP(A50,'November 2020'!$B$22:$C$38,2,FALSE)</f>
        <v>4</v>
      </c>
      <c r="BT50" s="9">
        <f>VLOOKUP(A50,'December 2020'!$B$22:$C$37,2,FALSE)</f>
        <v>-1</v>
      </c>
      <c r="BU50" s="33">
        <f>VLOOKUP(A50,'January 2021'!$B$22:$C$36,2,FALSE)</f>
        <v>3</v>
      </c>
      <c r="BV50" s="33">
        <f>VLOOKUP(A50,'February 2021'!$B$22:$C$35,2,FALSE)</f>
        <v>-1</v>
      </c>
      <c r="BW50" s="33">
        <f>VLOOKUP(A50,'March 2021'!$B$21:$C$36,2,FALSE)</f>
        <v>1</v>
      </c>
      <c r="BX50" s="33">
        <f>VLOOKUP(A50,'April 2021'!$B$22:$C$38,2,FALSE)</f>
        <v>7</v>
      </c>
      <c r="BY50" s="33">
        <f>VLOOKUP(A50,'May 2021'!$B$21:$C$37,2,FALSE)</f>
        <v>1</v>
      </c>
      <c r="BZ50" s="33">
        <f>VLOOKUP(A50,'June 2021'!$B$21:$C$36,2,FALSE)</f>
        <v>12</v>
      </c>
    </row>
    <row r="51" spans="1:78" x14ac:dyDescent="0.25">
      <c r="A51" s="55" t="s">
        <v>3</v>
      </c>
      <c r="B51" s="59">
        <f>VLOOKUP(A51,'January 2015'!$B$20:$C$33,2,FALSE)</f>
        <v>3</v>
      </c>
      <c r="C51" s="59">
        <f>VLOOKUP(A51,'February 2015'!$B$19:$C$32,2,FALSE)</f>
        <v>6</v>
      </c>
      <c r="D51" s="59">
        <f>VLOOKUP(A51,'March 2015'!$B$21:$C$37,2,FALSE)</f>
        <v>5</v>
      </c>
      <c r="E51" s="59">
        <f>VLOOKUP(A51,'April 2015'!$B$21:$C$34,2,FALSE)</f>
        <v>3</v>
      </c>
      <c r="F51" s="59">
        <f>VLOOKUP(A51,'May 2015'!$B$20:$C$31,2,FALSE)</f>
        <v>7</v>
      </c>
      <c r="G51" s="59">
        <f>VLOOKUP(A51,'June 2015'!$B$19:$C$33,2,FALSE)</f>
        <v>3</v>
      </c>
      <c r="H51" s="59">
        <f>VLOOKUP(A51,'August 2015'!$B$20:$C$33,2,FALSE)</f>
        <v>3</v>
      </c>
      <c r="I51" s="59">
        <f>VLOOKUP(A51,'September 2015'!$B$22:$C$37,2,FALSE)</f>
        <v>4</v>
      </c>
      <c r="J51" s="59">
        <f>VLOOKUP(A51,'October 2015'!$B$20:$C$33,2,FALSE)</f>
        <v>3</v>
      </c>
      <c r="K51" s="59">
        <v>0</v>
      </c>
      <c r="L51" s="59">
        <f>VLOOKUP(A51,'December 2015'!$B$20:$C$37,2,FALSE)</f>
        <v>-1</v>
      </c>
      <c r="M51" s="59">
        <f>VLOOKUP(A51,'January 2016'!$B$22:$C$36,2,FALSE)</f>
        <v>-2</v>
      </c>
      <c r="N51" s="59">
        <v>0</v>
      </c>
      <c r="O51" s="59">
        <f>VLOOKUP(A51,'March 2016'!$B$21:$C$36,2,FALSE)</f>
        <v>4</v>
      </c>
      <c r="P51" s="59">
        <f>VLOOKUP(A51,'April 2016'!$B$19:$C$34,2,FALSE)</f>
        <v>2</v>
      </c>
      <c r="Q51" s="59">
        <f>VLOOKUP(A51,'May 2016'!$B$23:$C$40,2,FALSE)</f>
        <v>8</v>
      </c>
      <c r="R51" s="59">
        <f>VLOOKUP(A51,'June 2016'!$B$21:$C$37,2,FALSE)</f>
        <v>5</v>
      </c>
      <c r="S51" s="57">
        <f>VLOOKUP(A51,'July 2016'!$B$22:$C$38,2,FALSE)</f>
        <v>7</v>
      </c>
      <c r="T51" s="59">
        <f>VLOOKUP(A51,'August 2016'!$B$21:$C$35,2,FALSE)</f>
        <v>4</v>
      </c>
      <c r="U51" s="59">
        <f>VLOOKUP(A51,'September 2016'!$B$22:$C$36,2,FALSE)</f>
        <v>8</v>
      </c>
      <c r="V51" s="63">
        <f>VLOOKUP(A51,'October 2016'!$B$22:$C$37,2,FALSE)</f>
        <v>7</v>
      </c>
      <c r="W51" s="59">
        <f>VLOOKUP(A51,'November 2016'!$B$21:$C$38,2,FALSE)</f>
        <v>4</v>
      </c>
      <c r="X51" s="59">
        <f>VLOOKUP(A51,'December  2016'!$B$21:$C$36,2,FALSE)</f>
        <v>5</v>
      </c>
      <c r="Y51" s="59">
        <v>1</v>
      </c>
      <c r="Z51" s="59">
        <v>3</v>
      </c>
      <c r="AA51" s="59">
        <v>1</v>
      </c>
      <c r="AB51" s="59">
        <v>1</v>
      </c>
      <c r="AC51" s="59">
        <v>8</v>
      </c>
      <c r="AD51" s="59">
        <v>6</v>
      </c>
      <c r="AE51" s="59">
        <v>6</v>
      </c>
      <c r="AF51" s="59">
        <v>-1</v>
      </c>
      <c r="AG51" s="59">
        <v>6</v>
      </c>
      <c r="AH51" s="59">
        <v>7</v>
      </c>
      <c r="AI51" s="59">
        <v>5</v>
      </c>
      <c r="AJ51" s="59">
        <v>6</v>
      </c>
      <c r="AK51" s="59">
        <v>2</v>
      </c>
      <c r="AL51" s="59">
        <v>1</v>
      </c>
      <c r="AM51" s="59">
        <v>4</v>
      </c>
      <c r="AN51" s="51">
        <f>VLOOKUP(A51,'April 2018'!$B$21:$C$37,2,FALSE)</f>
        <v>2</v>
      </c>
      <c r="AO51" s="51">
        <f>VLOOKUP(A51,'May 2018'!$B$21:$C$36,2,FALSE)</f>
        <v>4</v>
      </c>
      <c r="AP51" s="51">
        <f>VLOOKUP(A51,'June 2018'!$B$21:$C$37,2,FALSE)</f>
        <v>7</v>
      </c>
      <c r="AQ51" s="51">
        <f>VLOOKUP(A51,'July 2018'!$B$22:$C$37,2,FALSE)</f>
        <v>1</v>
      </c>
      <c r="AR51" s="51">
        <f>VLOOKUP(A51,'August 2018'!$B$22:$C$35,2,FALSE)</f>
        <v>9</v>
      </c>
      <c r="AS51" s="51">
        <f>VLOOKUP(A51,'September 2018'!$B$20:$C$34,2,FALSE)</f>
        <v>3</v>
      </c>
      <c r="AT51" s="51">
        <f>VLOOKUP(A51,'October 2018'!$B$21:$C$36,2,FALSE)</f>
        <v>4</v>
      </c>
      <c r="AU51" s="51">
        <f>VLOOKUP(A51,'November 2018'!$B$20:$C$34,2,FALSE)</f>
        <v>1</v>
      </c>
      <c r="AV51" s="51">
        <f>INDEX('December 2018'!$C$21:$C$31,MATCH('MAIN Analysis'!A51,'December 2018'!$B$21:$B$31,0))</f>
        <v>3</v>
      </c>
      <c r="AW51" s="51">
        <f>VLOOKUP(A51,'January 2019'!$B$19:$C$30,2,FALSE)</f>
        <v>1</v>
      </c>
      <c r="AX51" s="51">
        <f>VLOOKUP(A51,'February 2019'!$B$21:$C$34,2,FALSE)</f>
        <v>3</v>
      </c>
      <c r="AY51" s="49">
        <v>12</v>
      </c>
      <c r="AZ51" s="49">
        <f>VLOOKUP(A51,'April 2019'!$B$22:$C$38,2,FALSE)</f>
        <v>1</v>
      </c>
      <c r="BA51" s="49">
        <v>0</v>
      </c>
      <c r="BB51" s="49">
        <f>VLOOKUP(A51,'June 2019'!$B$21:$C$36,2,FALSE)</f>
        <v>5</v>
      </c>
      <c r="BC51" s="49">
        <f>VLOOKUP(A51,'July 2019'!$B$22:$C$38,2,FALSE)</f>
        <v>4</v>
      </c>
      <c r="BD51" s="49">
        <f>VLOOKUP(A51,'August 2019'!$B$2:$C$17,2,FALSE)</f>
        <v>7</v>
      </c>
      <c r="BE51" s="49">
        <f>VLOOKUP(A51,'September 2019'!$B$22:$C$35,2,FALSE)</f>
        <v>2</v>
      </c>
      <c r="BF51" s="49">
        <f>VLOOKUP(A51,'October 2019'!$B$21:$C$35,2,FALSE)</f>
        <v>3</v>
      </c>
      <c r="BG51" s="49">
        <f>VLOOKUP(A51,'November 2019'!$B$22:$C$38,2,FALSE)</f>
        <v>2</v>
      </c>
      <c r="BH51" s="1">
        <f>VLOOKUP(A51,'December 2019'!$B$22:$C$36,2,FALSE)</f>
        <v>2</v>
      </c>
      <c r="BI51" s="58">
        <v>5</v>
      </c>
      <c r="BJ51" s="1">
        <v>2</v>
      </c>
      <c r="BK51" s="1">
        <f>VLOOKUP(A51,'March 2020'!$B$20:$C$37,2,FALSE)</f>
        <v>6</v>
      </c>
      <c r="BL51" s="58">
        <f>VLOOKUP(A51,'April 2020'!$B$21:$C$37,2,FALSE)</f>
        <v>2</v>
      </c>
      <c r="BM51" s="1">
        <f>VLOOKUP(A51,'May 2020'!$B$21:$C$36,2,FALSE)</f>
        <v>2</v>
      </c>
      <c r="BN51" s="9">
        <f>VLOOKUP(A51,'June 2020'!$B$21:$C$33,2,FALSE)</f>
        <v>7</v>
      </c>
      <c r="BO51" s="9">
        <f>VLOOKUP(A51,'July 2020'!$B$23:$C$37,2,FALSE)</f>
        <v>7</v>
      </c>
      <c r="BP51" s="9">
        <f>VLOOKUP(A51,'August 2020'!$B$25:$C$40,2,FALSE)</f>
        <v>7</v>
      </c>
      <c r="BQ51" s="9">
        <f>VLOOKUP(A51,'September 2020'!$B$26:$C$40,2,FALSE)</f>
        <v>6</v>
      </c>
      <c r="BR51" s="9">
        <f>VLOOKUP(A51,'October 2020'!$B$21:$C$37,2,FALSE)</f>
        <v>7</v>
      </c>
      <c r="BS51" s="9">
        <f>VLOOKUP(A51,'November 2020'!$B$22:$C$38,2,FALSE)</f>
        <v>3</v>
      </c>
      <c r="BT51" s="9">
        <f>VLOOKUP(A51,'December 2020'!$B$22:$C$37,2,FALSE)</f>
        <v>-3</v>
      </c>
      <c r="BU51" s="33">
        <f>VLOOKUP(A51,'January 2021'!$B$22:$C$36,2,FALSE)</f>
        <v>4</v>
      </c>
      <c r="BV51" s="33">
        <f>VLOOKUP(A51,'February 2021'!$B$22:$C$35,2,FALSE)</f>
        <v>2</v>
      </c>
      <c r="BW51" s="33">
        <f>VLOOKUP(A51,'March 2021'!$B$21:$C$36,2,FALSE)</f>
        <v>6</v>
      </c>
      <c r="BX51" s="33">
        <f>VLOOKUP(A51,'April 2021'!$B$22:$C$38,2,FALSE)</f>
        <v>6</v>
      </c>
      <c r="BY51" s="33">
        <f>VLOOKUP(A51,'May 2021'!$B$21:$C$37,2,FALSE)</f>
        <v>5</v>
      </c>
      <c r="BZ51" s="33">
        <f>VLOOKUP(A51,'June 2021'!$B$21:$C$36,2,FALSE)</f>
        <v>1</v>
      </c>
    </row>
    <row r="52" spans="1:78" x14ac:dyDescent="0.25">
      <c r="A52" s="55" t="s">
        <v>4</v>
      </c>
      <c r="B52" s="59">
        <f>VLOOKUP(A52,'January 2015'!$B$20:$C$33,2,FALSE)</f>
        <v>-1</v>
      </c>
      <c r="C52" s="59">
        <v>0</v>
      </c>
      <c r="D52" s="59">
        <v>0</v>
      </c>
      <c r="E52" s="59">
        <f>VLOOKUP(A52,'April 2015'!$B$21:$C$34,2,FALSE)</f>
        <v>9</v>
      </c>
      <c r="F52" s="59">
        <f>VLOOKUP(A52,'May 2015'!$B$20:$C$31,2,FALSE)</f>
        <v>10</v>
      </c>
      <c r="G52" s="59">
        <f>VLOOKUP(A52,'June 2015'!$B$19:$C$33,2,FALSE)</f>
        <v>9</v>
      </c>
      <c r="H52" s="59">
        <v>0</v>
      </c>
      <c r="I52" s="59">
        <f>VLOOKUP(A52,'September 2015'!$B$22:$C$37,2,FALSE)</f>
        <v>-4</v>
      </c>
      <c r="J52" s="59">
        <v>0</v>
      </c>
      <c r="K52" s="59">
        <f>VLOOKUP(A52,'November 2015'!$B$19:$C$31,2,FALSE)</f>
        <v>4</v>
      </c>
      <c r="L52" s="59">
        <f>VLOOKUP(A52,'December 2015'!$B$20:$C$37,2,FALSE)</f>
        <v>-5</v>
      </c>
      <c r="M52" s="59">
        <f>VLOOKUP(A52,'January 2016'!$B$22:$C$36,2,FALSE)</f>
        <v>-4</v>
      </c>
      <c r="N52" s="59">
        <f>VLOOKUP(A52,'February 2016'!$B$20:$C$35,2,FALSE)</f>
        <v>6</v>
      </c>
      <c r="O52" s="59">
        <f>VLOOKUP(A52,'March 2016'!$B$21:$C$36,2,FALSE)</f>
        <v>10</v>
      </c>
      <c r="P52" s="59">
        <v>0</v>
      </c>
      <c r="Q52" s="59">
        <f>VLOOKUP(A52,'May 2016'!$B$23:$C$40,2,FALSE)</f>
        <v>1</v>
      </c>
      <c r="R52" s="59">
        <f>VLOOKUP(A52,'June 2016'!$B$21:$C$37,2,FALSE)</f>
        <v>7</v>
      </c>
      <c r="S52" s="57">
        <f>VLOOKUP(A52,'July 2016'!$B$22:$C$38,2,FALSE)</f>
        <v>6</v>
      </c>
      <c r="T52" s="59">
        <f>VLOOKUP(A52,'August 2016'!$B$21:$C$35,2,FALSE)</f>
        <v>6</v>
      </c>
      <c r="U52" s="59">
        <f>VLOOKUP(A52,'September 2016'!$B$22:$C$36,2,FALSE)</f>
        <v>6</v>
      </c>
      <c r="V52" s="63">
        <v>0</v>
      </c>
      <c r="W52" s="59">
        <f>VLOOKUP(A52,'November 2016'!$B$21:$C$38,2,FALSE)</f>
        <v>-4</v>
      </c>
      <c r="X52" s="59">
        <f>VLOOKUP(A52,'December  2016'!$B$21:$C$36,2,FALSE)</f>
        <v>-2</v>
      </c>
      <c r="Y52" s="59">
        <v>-5</v>
      </c>
      <c r="Z52" s="59">
        <v>9</v>
      </c>
      <c r="AA52" s="59">
        <v>9</v>
      </c>
      <c r="AB52" s="59">
        <v>15</v>
      </c>
      <c r="AC52" s="59">
        <v>11</v>
      </c>
      <c r="AD52" s="59">
        <v>7</v>
      </c>
      <c r="AE52" s="59">
        <v>5</v>
      </c>
      <c r="AF52" s="59">
        <v>0</v>
      </c>
      <c r="AG52" s="59">
        <v>12</v>
      </c>
      <c r="AH52" s="59">
        <v>6</v>
      </c>
      <c r="AI52" s="59">
        <v>4</v>
      </c>
      <c r="AJ52" s="59">
        <v>4</v>
      </c>
      <c r="AK52" s="59">
        <v>-3</v>
      </c>
      <c r="AL52" s="59">
        <v>7</v>
      </c>
      <c r="AM52" s="59">
        <v>14</v>
      </c>
      <c r="AN52" s="51">
        <f>VLOOKUP(A52,'April 2018'!$B$21:$C$37,2,FALSE)</f>
        <v>13</v>
      </c>
      <c r="AO52" s="51">
        <f>VLOOKUP(A52,'May 2018'!$B$21:$C$36,2,FALSE)</f>
        <v>15</v>
      </c>
      <c r="AP52" s="51">
        <f>VLOOKUP(A52,'June 2018'!$B$21:$C$37,2,FALSE)</f>
        <v>11</v>
      </c>
      <c r="AQ52" s="51">
        <v>0</v>
      </c>
      <c r="AR52" s="51">
        <f>VLOOKUP(A52,'August 2018'!$B$22:$C$35,2,FALSE)</f>
        <v>10</v>
      </c>
      <c r="AS52" s="51">
        <f>VLOOKUP(A52,'September 2018'!$B$20:$C$34,2,FALSE)</f>
        <v>-3</v>
      </c>
      <c r="AT52" s="51">
        <f>VLOOKUP(A52,'October 2018'!$B$21:$C$36,2,FALSE)</f>
        <v>-4</v>
      </c>
      <c r="AU52" s="51">
        <f>VLOOKUP(A52,'November 2018'!$B$20:$C$34,2,FALSE)</f>
        <v>-4</v>
      </c>
      <c r="AV52" s="51">
        <f>INDEX('December 2018'!$C$21:$C$31,MATCH('MAIN Analysis'!A52,'December 2018'!$B$21:$B$31,0))</f>
        <v>-3</v>
      </c>
      <c r="AW52" s="51">
        <v>0</v>
      </c>
      <c r="AX52" s="51">
        <f>VLOOKUP(A52,'February 2019'!$B$21:$C$34,2,FALSE)</f>
        <v>-1</v>
      </c>
      <c r="AY52" s="49"/>
      <c r="AZ52" s="49">
        <f>VLOOKUP(A52,'April 2019'!$B$22:$C$38,2,FALSE)</f>
        <v>14</v>
      </c>
      <c r="BA52" s="49">
        <f>VLOOKUP(A52,'May 2019'!$B$21:$C$36,2,FALSE)</f>
        <v>5</v>
      </c>
      <c r="BB52" s="49">
        <f>VLOOKUP(A52,'June 2019'!$B$21:$C$36,2,FALSE)</f>
        <v>9</v>
      </c>
      <c r="BC52" s="49">
        <f>VLOOKUP(A52,'July 2019'!$B$22:$C$38,2,FALSE)</f>
        <v>-4</v>
      </c>
      <c r="BD52" s="49">
        <f>VLOOKUP(A52,'August 2019'!$B$2:$C$17,2,FALSE)</f>
        <v>4</v>
      </c>
      <c r="BE52" s="49">
        <f>VLOOKUP(A52,'September 2019'!$B$22:$C$35,2,FALSE)</f>
        <v>-7</v>
      </c>
      <c r="BF52" s="49">
        <f>VLOOKUP(A52,'October 2019'!$B$21:$C$35,2,FALSE)</f>
        <v>-5</v>
      </c>
      <c r="BG52" s="49">
        <f>VLOOKUP(A52,'November 2019'!$B$22:$C$38,2,FALSE)</f>
        <v>-4</v>
      </c>
      <c r="BH52" s="1">
        <f>VLOOKUP(A52,'December 2019'!$B$22:$C$36,2,FALSE)</f>
        <v>-10</v>
      </c>
      <c r="BI52" s="58">
        <v>0</v>
      </c>
      <c r="BJ52" s="1">
        <v>5</v>
      </c>
      <c r="BK52" s="1">
        <f>VLOOKUP(A52,'March 2020'!$B$20:$C$37,2,FALSE)</f>
        <v>-5</v>
      </c>
      <c r="BL52" s="58">
        <f>VLOOKUP(A52,'April 2020'!$B$21:$C$37,2,FALSE)</f>
        <v>-13</v>
      </c>
      <c r="BM52" s="1">
        <f>VLOOKUP(A52,'May 2020'!$B$21:$C$36,2,FALSE)</f>
        <v>3</v>
      </c>
      <c r="BN52" s="9">
        <v>0</v>
      </c>
      <c r="BO52" s="9">
        <v>0</v>
      </c>
      <c r="BP52" s="9">
        <f>VLOOKUP(A52,'August 2020'!$B$25:$C$40,2,FALSE)</f>
        <v>10</v>
      </c>
      <c r="BQ52" s="9">
        <f>VLOOKUP(A52,'September 2020'!$B$26:$C$40,2,FALSE)</f>
        <v>4</v>
      </c>
      <c r="BR52" s="9">
        <f>VLOOKUP(A52,'October 2020'!$B$21:$C$37,2,FALSE)</f>
        <v>2</v>
      </c>
      <c r="BS52" s="9">
        <f>VLOOKUP(A52,'November 2020'!$B$22:$C$38,2,FALSE)</f>
        <v>8</v>
      </c>
      <c r="BT52" s="9">
        <f>VLOOKUP(A52,'December 2020'!$B$22:$C$37,2,FALSE)</f>
        <v>1</v>
      </c>
      <c r="BU52" s="33">
        <v>0</v>
      </c>
      <c r="BV52" s="33">
        <v>0</v>
      </c>
      <c r="BW52" s="33">
        <f>VLOOKUP(A52,'March 2021'!$B$21:$C$36,2,FALSE)</f>
        <v>11</v>
      </c>
      <c r="BX52" s="33">
        <f>VLOOKUP(A52,'April 2021'!$B$22:$C$38,2,FALSE)</f>
        <v>10</v>
      </c>
      <c r="BY52" s="33">
        <f>VLOOKUP(A52,'May 2021'!$B$21:$C$37,2,FALSE)</f>
        <v>16</v>
      </c>
      <c r="BZ52" s="33">
        <f>VLOOKUP(A52,'June 2021'!$B$21:$C$36,2,FALSE)</f>
        <v>11</v>
      </c>
    </row>
    <row r="53" spans="1:78" x14ac:dyDescent="0.25">
      <c r="A53" s="55" t="s">
        <v>5</v>
      </c>
      <c r="B53" s="59">
        <f>VLOOKUP(A53,'January 2015'!$B$20:$C$33,2,FALSE)</f>
        <v>2</v>
      </c>
      <c r="C53" s="59">
        <f>VLOOKUP(A53,'February 2015'!$B$19:$C$32,2,FALSE)</f>
        <v>-1</v>
      </c>
      <c r="D53" s="59">
        <f>VLOOKUP(A53,'March 2015'!$B$21:$C$37,2,FALSE)</f>
        <v>1</v>
      </c>
      <c r="E53" s="59">
        <f>VLOOKUP(A53,'April 2015'!$B$21:$C$34,2,FALSE)</f>
        <v>-3</v>
      </c>
      <c r="F53" s="59">
        <v>0</v>
      </c>
      <c r="G53" s="59">
        <f>VLOOKUP(A53,'June 2015'!$B$19:$C$33,2,FALSE)</f>
        <v>6</v>
      </c>
      <c r="H53" s="59">
        <f>VLOOKUP(A53,'August 2015'!$B$20:$C$33,2,FALSE)</f>
        <v>1</v>
      </c>
      <c r="I53" s="59">
        <v>0</v>
      </c>
      <c r="J53" s="59">
        <f>VLOOKUP(A53,'October 2015'!$B$20:$C$33,2,FALSE)</f>
        <v>2</v>
      </c>
      <c r="K53" s="59">
        <f>VLOOKUP(A53,'November 2015'!$B$19:$C$31,2,FALSE)</f>
        <v>-1</v>
      </c>
      <c r="L53" s="59">
        <f>VLOOKUP(A53,'December 2015'!$B$20:$C$37,2,FALSE)</f>
        <v>-3</v>
      </c>
      <c r="M53" s="59">
        <f>VLOOKUP(A53,'January 2016'!$B$22:$C$36,2,FALSE)</f>
        <v>2</v>
      </c>
      <c r="N53" s="59">
        <f>VLOOKUP(A53,'February 2016'!$B$20:$C$35,2,FALSE)</f>
        <v>-1</v>
      </c>
      <c r="O53" s="59">
        <f>VLOOKUP(A53,'March 2016'!$B$21:$C$36,2,FALSE)</f>
        <v>-2</v>
      </c>
      <c r="P53" s="59">
        <f>VLOOKUP(A53,'April 2016'!$B$19:$C$34,2,FALSE)</f>
        <v>4</v>
      </c>
      <c r="Q53" s="59">
        <f>VLOOKUP(A53,'May 2016'!$B$23:$C$40,2,FALSE)</f>
        <v>7</v>
      </c>
      <c r="R53" s="59">
        <f>VLOOKUP(A53,'June 2016'!$B$21:$C$37,2,FALSE)</f>
        <v>3</v>
      </c>
      <c r="S53" s="57">
        <f>VLOOKUP(A53,'July 2016'!$B$22:$C$38,2,FALSE)</f>
        <v>4</v>
      </c>
      <c r="T53" s="59">
        <f>VLOOKUP(A53,'August 2016'!$B$21:$C$35,2,FALSE)</f>
        <v>5</v>
      </c>
      <c r="U53" s="59">
        <f>VLOOKUP(A53,'September 2016'!$B$22:$C$36,2,FALSE)</f>
        <v>5</v>
      </c>
      <c r="V53" s="63">
        <f>VLOOKUP(A53,'October 2016'!$B$22:$C$37,2,FALSE)</f>
        <v>2</v>
      </c>
      <c r="W53" s="59">
        <f>VLOOKUP(A53,'November 2016'!$B$21:$C$38,2,FALSE)</f>
        <v>5</v>
      </c>
      <c r="X53" s="59">
        <f>VLOOKUP(A53,'December  2016'!$B$21:$C$36,2,FALSE)</f>
        <v>6</v>
      </c>
      <c r="Y53" s="59">
        <v>-2</v>
      </c>
      <c r="Z53" s="59">
        <v>11</v>
      </c>
      <c r="AA53" s="59">
        <v>4</v>
      </c>
      <c r="AB53" s="59">
        <v>2</v>
      </c>
      <c r="AC53" s="59">
        <v>2</v>
      </c>
      <c r="AD53" s="59">
        <v>1</v>
      </c>
      <c r="AE53" s="59">
        <v>7</v>
      </c>
      <c r="AF53" s="59">
        <v>5</v>
      </c>
      <c r="AG53" s="59">
        <v>4</v>
      </c>
      <c r="AH53" s="59">
        <v>3</v>
      </c>
      <c r="AI53" s="59">
        <v>7</v>
      </c>
      <c r="AJ53" s="59">
        <v>12</v>
      </c>
      <c r="AK53" s="59">
        <v>8</v>
      </c>
      <c r="AL53" s="59">
        <v>10</v>
      </c>
      <c r="AM53" s="59">
        <v>13</v>
      </c>
      <c r="AN53" s="51">
        <f>VLOOKUP(A53,'April 2018'!$B$21:$C$37,2,FALSE)</f>
        <v>8</v>
      </c>
      <c r="AO53" s="51">
        <f>VLOOKUP(A53,'May 2018'!$B$21:$C$36,2,FALSE)</f>
        <v>14</v>
      </c>
      <c r="AP53" s="51">
        <f>VLOOKUP(A53,'June 2018'!$B$21:$C$37,2,FALSE)</f>
        <v>9</v>
      </c>
      <c r="AQ53" s="51">
        <f>VLOOKUP(A53,'July 2018'!$B$22:$C$37,2,FALSE)</f>
        <v>12</v>
      </c>
      <c r="AR53" s="51">
        <f>VLOOKUP(A53,'August 2018'!$B$22:$C$35,2,FALSE)</f>
        <v>12</v>
      </c>
      <c r="AS53" s="51">
        <f>VLOOKUP(A53,'September 2018'!$B$20:$C$34,2,FALSE)</f>
        <v>9</v>
      </c>
      <c r="AT53" s="51">
        <f>VLOOKUP(A53,'October 2018'!$B$21:$C$36,2,FALSE)</f>
        <v>2</v>
      </c>
      <c r="AU53" s="51">
        <f>VLOOKUP(A53,'November 2018'!$B$20:$C$34,2,FALSE)</f>
        <v>10</v>
      </c>
      <c r="AV53" s="51">
        <f>INDEX('December 2018'!$C$21:$C$31,MATCH('MAIN Analysis'!A53,'December 2018'!$B$21:$B$31,0))</f>
        <v>2</v>
      </c>
      <c r="AW53" s="51">
        <f>VLOOKUP(A53,'January 2019'!$B$19:$C$30,2,FALSE)</f>
        <v>4</v>
      </c>
      <c r="AX53" s="51">
        <f>VLOOKUP(A53,'February 2019'!$B$21:$C$34,2,FALSE)</f>
        <v>12</v>
      </c>
      <c r="AY53" s="49">
        <v>7</v>
      </c>
      <c r="AZ53" s="49">
        <f>VLOOKUP(A53,'April 2019'!$B$22:$C$38,2,FALSE)</f>
        <v>5</v>
      </c>
      <c r="BA53" s="49">
        <f>VLOOKUP(A53,'May 2019'!$B$21:$C$36,2,FALSE)</f>
        <v>9</v>
      </c>
      <c r="BB53" s="49">
        <f>VLOOKUP(A53,'June 2019'!$B$21:$C$36,2,FALSE)</f>
        <v>1</v>
      </c>
      <c r="BC53" s="49">
        <f>VLOOKUP(A53,'July 2019'!$B$22:$C$38,2,FALSE)</f>
        <v>1</v>
      </c>
      <c r="BD53" s="49">
        <v>0</v>
      </c>
      <c r="BE53" s="49">
        <f>VLOOKUP(A53,'September 2019'!$B$22:$C$35,2,FALSE)</f>
        <v>-3</v>
      </c>
      <c r="BF53" s="49">
        <f>VLOOKUP(A53,'October 2019'!$B$21:$C$35,2,FALSE)</f>
        <v>2</v>
      </c>
      <c r="BG53" s="49">
        <f>VLOOKUP(A53,'November 2019'!$B$22:$C$38,2,FALSE)</f>
        <v>-1</v>
      </c>
      <c r="BH53" s="1">
        <f>VLOOKUP(A53,'December 2019'!$B$22:$C$36,2,FALSE)</f>
        <v>-3</v>
      </c>
      <c r="BI53" s="58">
        <v>6</v>
      </c>
      <c r="BJ53" s="1">
        <v>7</v>
      </c>
      <c r="BK53" s="1">
        <f>VLOOKUP(A53,'March 2020'!$B$20:$C$37,2,FALSE)</f>
        <v>1</v>
      </c>
      <c r="BL53" s="58">
        <f>VLOOKUP(A53,'April 2020'!$B$21:$C$37,2,FALSE)</f>
        <v>-4</v>
      </c>
      <c r="BM53" s="1">
        <f>VLOOKUP(A53,'May 2020'!$B$21:$C$36,2,FALSE)</f>
        <v>-6</v>
      </c>
      <c r="BN53" s="9">
        <f>VLOOKUP(A53,'June 2020'!$B$21:$C$33,2,FALSE)</f>
        <v>1</v>
      </c>
      <c r="BO53" s="9">
        <f>VLOOKUP(A53,'July 2020'!$B$23:$C$37,2,FALSE)</f>
        <v>2</v>
      </c>
      <c r="BP53" s="9">
        <f>VLOOKUP(A53,'August 2020'!$B$25:$C$40,2,FALSE)</f>
        <v>12</v>
      </c>
      <c r="BQ53" s="9">
        <v>0</v>
      </c>
      <c r="BR53" s="9">
        <f>VLOOKUP(A53,'October 2020'!$B$21:$C$37,2,FALSE)</f>
        <v>9</v>
      </c>
      <c r="BS53" s="9">
        <f>VLOOKUP(A53,'November 2020'!$B$22:$C$38,2,FALSE)</f>
        <v>5</v>
      </c>
      <c r="BT53" s="9">
        <f>VLOOKUP(A53,'December 2020'!$B$22:$C$37,2,FALSE)</f>
        <v>8</v>
      </c>
      <c r="BU53" s="33">
        <f>VLOOKUP(A53,'January 2021'!$B$22:$C$36,2,FALSE)</f>
        <v>1</v>
      </c>
      <c r="BV53" s="33">
        <f>VLOOKUP(A53,'February 2021'!$B$22:$C$35,2,FALSE)</f>
        <v>3</v>
      </c>
      <c r="BW53" s="33">
        <f>VLOOKUP(A53,'March 2021'!$B$21:$C$36,2,FALSE)</f>
        <v>7</v>
      </c>
      <c r="BX53" s="33">
        <f>VLOOKUP(A53,'April 2021'!$B$22:$C$38,2,FALSE)</f>
        <v>2</v>
      </c>
      <c r="BY53" s="33">
        <f>VLOOKUP(A53,'May 2021'!$B$21:$C$37,2,FALSE)</f>
        <v>11</v>
      </c>
      <c r="BZ53" s="33">
        <f>VLOOKUP(A53,'June 2021'!$B$21:$C$36,2,FALSE)</f>
        <v>7</v>
      </c>
    </row>
    <row r="54" spans="1:78" x14ac:dyDescent="0.25">
      <c r="A54" s="55" t="s">
        <v>6</v>
      </c>
      <c r="B54" s="59">
        <f>VLOOKUP(A54,'January 2015'!$B$20:$C$33,2,FALSE)</f>
        <v>-3</v>
      </c>
      <c r="C54" s="59">
        <f>VLOOKUP(A54,'February 2015'!$B$19:$C$32,2,FALSE)</f>
        <v>8</v>
      </c>
      <c r="D54" s="59">
        <f>VLOOKUP(A54,'March 2015'!$B$21:$C$37,2,FALSE)</f>
        <v>3</v>
      </c>
      <c r="E54" s="59">
        <f>VLOOKUP(A54,'April 2015'!$B$21:$C$34,2,FALSE)</f>
        <v>8</v>
      </c>
      <c r="F54" s="59">
        <f>VLOOKUP(A54,'May 2015'!$B$20:$C$31,2,FALSE)</f>
        <v>9</v>
      </c>
      <c r="G54" s="59">
        <f>VLOOKUP(A54,'June 2015'!$B$19:$C$33,2,FALSE)</f>
        <v>10</v>
      </c>
      <c r="H54" s="59">
        <v>0</v>
      </c>
      <c r="I54" s="59">
        <f>VLOOKUP(A54,'September 2015'!$B$22:$C$37,2,FALSE)</f>
        <v>5</v>
      </c>
      <c r="J54" s="59">
        <f>VLOOKUP(A54,'October 2015'!$B$20:$C$33,2,FALSE)</f>
        <v>6</v>
      </c>
      <c r="K54" s="59">
        <f>VLOOKUP(A54,'November 2015'!$B$19:$C$31,2,FALSE)</f>
        <v>-4</v>
      </c>
      <c r="L54" s="59">
        <f>VLOOKUP(A54,'December 2015'!$B$20:$C$37,2,FALSE)</f>
        <v>-4</v>
      </c>
      <c r="M54" s="59">
        <f>VLOOKUP(A54,'January 2016'!$B$22:$C$36,2,FALSE)</f>
        <v>7</v>
      </c>
      <c r="N54" s="59">
        <f>VLOOKUP(A54,'February 2016'!$B$20:$C$35,2,FALSE)</f>
        <v>10</v>
      </c>
      <c r="O54" s="59">
        <f>VLOOKUP(A54,'March 2016'!$B$21:$C$36,2,FALSE)</f>
        <v>13</v>
      </c>
      <c r="P54" s="59">
        <f>VLOOKUP(A54,'April 2016'!$B$19:$C$34,2,FALSE)</f>
        <v>6</v>
      </c>
      <c r="Q54" s="59">
        <f>VLOOKUP(A54,'May 2016'!$B$23:$C$40,2,FALSE)</f>
        <v>-1</v>
      </c>
      <c r="R54" s="59">
        <f>VLOOKUP(A54,'June 2016'!$B$21:$C$37,2,FALSE)</f>
        <v>4</v>
      </c>
      <c r="S54" s="57">
        <f>VLOOKUP(A54,'July 2016'!$B$22:$C$38,2,FALSE)</f>
        <v>9</v>
      </c>
      <c r="T54" s="59">
        <f>VLOOKUP(A54,'August 2016'!$B$21:$C$35,2,FALSE)</f>
        <v>-6</v>
      </c>
      <c r="U54" s="59">
        <f>VLOOKUP(A54,'September 2016'!$B$22:$C$36,2,FALSE)</f>
        <v>4</v>
      </c>
      <c r="V54" s="63">
        <f>VLOOKUP(A54,'October 2016'!$B$22:$C$37,2,FALSE)</f>
        <v>-5</v>
      </c>
      <c r="W54" s="59">
        <f>VLOOKUP(A54,'November 2016'!$B$21:$C$38,2,FALSE)</f>
        <v>-9</v>
      </c>
      <c r="X54" s="59">
        <f>VLOOKUP(A54,'December  2016'!$B$21:$C$36,2,FALSE)</f>
        <v>-4</v>
      </c>
      <c r="Y54" s="59">
        <v>-1</v>
      </c>
      <c r="Z54" s="59">
        <v>6</v>
      </c>
      <c r="AA54" s="59">
        <v>11</v>
      </c>
      <c r="AB54" s="59">
        <v>16</v>
      </c>
      <c r="AC54" s="59">
        <v>6</v>
      </c>
      <c r="AD54" s="59">
        <v>14</v>
      </c>
      <c r="AE54" s="59">
        <v>8</v>
      </c>
      <c r="AF54" s="59">
        <v>-3</v>
      </c>
      <c r="AG54" s="59">
        <v>-2</v>
      </c>
      <c r="AH54" s="59">
        <v>0</v>
      </c>
      <c r="AI54" s="59">
        <v>12</v>
      </c>
      <c r="AJ54" s="59">
        <v>0</v>
      </c>
      <c r="AK54" s="59">
        <v>-4</v>
      </c>
      <c r="AL54" s="59">
        <v>0</v>
      </c>
      <c r="AM54" s="59">
        <v>0</v>
      </c>
      <c r="AN54" s="51">
        <f>VLOOKUP(A54,'April 2018'!$B$21:$C$37,2,FALSE)</f>
        <v>15</v>
      </c>
      <c r="AO54" s="51">
        <f>VLOOKUP(A54,'May 2018'!$B$21:$C$36,2,FALSE)</f>
        <v>11</v>
      </c>
      <c r="AP54" s="51">
        <f>VLOOKUP(A54,'June 2018'!$B$21:$C$37,2,FALSE)</f>
        <v>15</v>
      </c>
      <c r="AQ54" s="51">
        <f>VLOOKUP(A54,'July 2018'!$B$22:$C$37,2,FALSE)</f>
        <v>9</v>
      </c>
      <c r="AR54" s="51">
        <v>0</v>
      </c>
      <c r="AS54" s="51">
        <f>VLOOKUP(A54,'September 2018'!$B$20:$C$34,2,FALSE)</f>
        <v>2</v>
      </c>
      <c r="AT54" s="51">
        <v>0</v>
      </c>
      <c r="AU54" s="51">
        <f>VLOOKUP(A54,'November 2018'!$B$20:$C$34,2,FALSE)</f>
        <v>11</v>
      </c>
      <c r="AV54" s="51">
        <v>0</v>
      </c>
      <c r="AW54" s="51">
        <v>0</v>
      </c>
      <c r="AX54" s="51">
        <f>VLOOKUP(A54,'February 2019'!$B$21:$C$34,2,FALSE)</f>
        <v>8</v>
      </c>
      <c r="AY54" s="49">
        <v>0</v>
      </c>
      <c r="AZ54" s="49">
        <f>VLOOKUP(A54,'April 2019'!$B$22:$C$38,2,FALSE)</f>
        <v>8</v>
      </c>
      <c r="BA54" s="49">
        <f>VLOOKUP(A54,'May 2019'!$B$21:$C$36,2,FALSE)</f>
        <v>12</v>
      </c>
      <c r="BB54" s="49">
        <v>0</v>
      </c>
      <c r="BC54" s="49">
        <f>VLOOKUP(A54,'July 2019'!$B$22:$C$38,2,FALSE)</f>
        <v>7</v>
      </c>
      <c r="BD54" s="49">
        <f>VLOOKUP(A54,'August 2019'!$B$2:$C$17,2,FALSE)</f>
        <v>8</v>
      </c>
      <c r="BE54" s="49">
        <v>0</v>
      </c>
      <c r="BF54" s="49">
        <f>VLOOKUP(A54,'October 2019'!$B$21:$C$35,2,FALSE)</f>
        <v>4</v>
      </c>
      <c r="BG54" s="49">
        <f>VLOOKUP(A54,'November 2019'!$B$22:$C$38,2,FALSE)</f>
        <v>-9</v>
      </c>
      <c r="BH54" s="1">
        <f>VLOOKUP(A54,'December 2019'!$B$22:$C$36,2,FALSE)</f>
        <v>-11</v>
      </c>
      <c r="BI54" s="58">
        <v>9</v>
      </c>
      <c r="BJ54" s="1">
        <v>8</v>
      </c>
      <c r="BK54" s="1">
        <f>VLOOKUP(A54,'March 2020'!$B$20:$C$37,2,FALSE)</f>
        <v>-4</v>
      </c>
      <c r="BL54" s="58">
        <f>VLOOKUP(A54,'April 2020'!$B$21:$C$37,2,FALSE)</f>
        <v>-10</v>
      </c>
      <c r="BM54" s="1">
        <v>0</v>
      </c>
      <c r="BN54" s="9">
        <f>VLOOKUP(A54,'June 2020'!$B$21:$C$33,2,FALSE)</f>
        <v>5</v>
      </c>
      <c r="BO54" s="9">
        <f>VLOOKUP(A54,'July 2020'!$B$23:$C$37,2,FALSE)</f>
        <v>12</v>
      </c>
      <c r="BP54" s="9">
        <f>VLOOKUP(A54,'August 2020'!$B$25:$C$40,2,FALSE)</f>
        <v>4</v>
      </c>
      <c r="BQ54" s="9">
        <f>VLOOKUP(A54,'September 2020'!$B$26:$C$40,2,FALSE)</f>
        <v>9</v>
      </c>
      <c r="BR54" s="9">
        <f>VLOOKUP(A54,'October 2020'!$B$21:$C$37,2,FALSE)</f>
        <v>10</v>
      </c>
      <c r="BS54" s="9">
        <v>0</v>
      </c>
      <c r="BT54" s="9">
        <f>VLOOKUP(A54,'December 2020'!$B$22:$C$37,2,FALSE)</f>
        <v>11</v>
      </c>
      <c r="BU54" s="33">
        <f>VLOOKUP(A54,'January 2021'!$B$22:$C$36,2,FALSE)</f>
        <v>2</v>
      </c>
      <c r="BV54" s="33">
        <v>0</v>
      </c>
      <c r="BW54" s="33">
        <f>VLOOKUP(A54,'March 2021'!$B$21:$C$36,2,FALSE)</f>
        <v>10</v>
      </c>
      <c r="BX54" s="33">
        <f>VLOOKUP(A54,'April 2021'!$B$22:$C$38,2,FALSE)</f>
        <v>8</v>
      </c>
      <c r="BY54" s="33">
        <f>VLOOKUP(A54,'May 2021'!$B$21:$C$37,2,FALSE)</f>
        <v>15</v>
      </c>
      <c r="BZ54" s="33">
        <f>VLOOKUP(A54,'June 2021'!$B$21:$C$36,2,FALSE)</f>
        <v>15</v>
      </c>
    </row>
    <row r="55" spans="1:78" x14ac:dyDescent="0.25">
      <c r="A55" s="55" t="s">
        <v>7</v>
      </c>
      <c r="B55" s="59">
        <f>VLOOKUP(A55,'January 2015'!$B$20:$C$33,2,FALSE)</f>
        <v>7</v>
      </c>
      <c r="C55" s="59">
        <f>VLOOKUP(A55,'February 2015'!$B$19:$C$32,2,FALSE)</f>
        <v>10</v>
      </c>
      <c r="D55" s="59">
        <f>VLOOKUP(A55,'March 2015'!$B$21:$C$37,2,FALSE)</f>
        <v>8</v>
      </c>
      <c r="E55" s="59">
        <f>VLOOKUP(A55,'April 2015'!$B$21:$C$34,2,FALSE)</f>
        <v>7</v>
      </c>
      <c r="F55" s="59">
        <f>VLOOKUP(A55,'May 2015'!$B$20:$C$31,2,FALSE)</f>
        <v>8</v>
      </c>
      <c r="G55" s="59">
        <f>VLOOKUP(A55,'June 2015'!$B$19:$C$33,2,FALSE)</f>
        <v>7</v>
      </c>
      <c r="H55" s="59">
        <f>VLOOKUP(A55,'August 2015'!$B$20:$C$33,2,FALSE)</f>
        <v>5</v>
      </c>
      <c r="I55" s="59">
        <v>0</v>
      </c>
      <c r="J55" s="59">
        <v>0</v>
      </c>
      <c r="K55" s="59">
        <f>VLOOKUP(A55,'November 2015'!$B$19:$C$31,2,FALSE)</f>
        <v>-7</v>
      </c>
      <c r="L55" s="59">
        <f>VLOOKUP(A55,'December 2015'!$B$20:$C$37,2,FALSE)</f>
        <v>2</v>
      </c>
      <c r="M55" s="59">
        <f>VLOOKUP(A55,'January 2016'!$B$22:$C$36,2,FALSE)</f>
        <v>-6</v>
      </c>
      <c r="N55" s="59">
        <f>VLOOKUP(A55,'February 2016'!$B$20:$C$35,2,FALSE)</f>
        <v>-3</v>
      </c>
      <c r="O55" s="59">
        <f>VLOOKUP(A55,'March 2016'!$B$21:$C$36,2,FALSE)</f>
        <v>2</v>
      </c>
      <c r="P55" s="59">
        <f>VLOOKUP(A55,'April 2016'!$B$19:$C$34,2,FALSE)</f>
        <v>13</v>
      </c>
      <c r="Q55" s="59">
        <f>VLOOKUP(A55,'May 2016'!$B$23:$C$40,2,FALSE)</f>
        <v>2</v>
      </c>
      <c r="R55" s="59">
        <f>VLOOKUP(A55,'June 2016'!$B$21:$C$37,2,FALSE)</f>
        <v>1</v>
      </c>
      <c r="S55" s="57">
        <f>VLOOKUP(A55,'July 2016'!$B$22:$C$38,2,FALSE)</f>
        <v>1</v>
      </c>
      <c r="T55" s="59">
        <f>VLOOKUP(A55,'August 2016'!$B$21:$C$35,2,FALSE)</f>
        <v>-1</v>
      </c>
      <c r="U55" s="59">
        <f>VLOOKUP(A55,'September 2016'!$B$22:$C$36,2,FALSE)</f>
        <v>2</v>
      </c>
      <c r="V55" s="63">
        <f>VLOOKUP(A55,'October 2016'!$B$22:$C$37,2,FALSE)</f>
        <v>4</v>
      </c>
      <c r="W55" s="59">
        <f>VLOOKUP(A55,'November 2016'!$B$21:$C$38,2,FALSE)</f>
        <v>6</v>
      </c>
      <c r="X55" s="59">
        <f>VLOOKUP(A55,'December  2016'!$B$21:$C$36,2,FALSE)</f>
        <v>7</v>
      </c>
      <c r="Y55" s="59">
        <v>8</v>
      </c>
      <c r="Z55" s="59">
        <v>8</v>
      </c>
      <c r="AA55" s="59">
        <v>14</v>
      </c>
      <c r="AB55" s="59">
        <v>4</v>
      </c>
      <c r="AC55" s="59">
        <v>14</v>
      </c>
      <c r="AD55" s="59">
        <v>11</v>
      </c>
      <c r="AE55" s="59">
        <v>4</v>
      </c>
      <c r="AF55" s="59">
        <v>10</v>
      </c>
      <c r="AG55" s="59">
        <v>10</v>
      </c>
      <c r="AH55" s="59">
        <v>12</v>
      </c>
      <c r="AI55" s="59">
        <v>13</v>
      </c>
      <c r="AJ55" s="59">
        <v>8</v>
      </c>
      <c r="AK55" s="59">
        <v>3</v>
      </c>
      <c r="AL55" s="59">
        <v>14</v>
      </c>
      <c r="AM55" s="59">
        <v>12</v>
      </c>
      <c r="AN55" s="51">
        <f>VLOOKUP(A55,'April 2018'!$B$21:$C$37,2,FALSE)</f>
        <v>10</v>
      </c>
      <c r="AO55" s="51">
        <v>0</v>
      </c>
      <c r="AP55" s="51">
        <f>VLOOKUP(A55,'June 2018'!$B$21:$C$37,2,FALSE)</f>
        <v>1</v>
      </c>
      <c r="AQ55" s="51">
        <f>VLOOKUP(A55,'July 2018'!$B$22:$C$37,2,FALSE)</f>
        <v>6</v>
      </c>
      <c r="AR55" s="51">
        <f>VLOOKUP(A55,'August 2018'!$B$22:$C$35,2,FALSE)</f>
        <v>11</v>
      </c>
      <c r="AS55" s="51">
        <f>VLOOKUP(A55,'September 2018'!$B$20:$C$34,2,FALSE)</f>
        <v>6</v>
      </c>
      <c r="AT55" s="51">
        <f>VLOOKUP(A55,'October 2018'!$B$21:$C$36,2,FALSE)</f>
        <v>-1</v>
      </c>
      <c r="AU55" s="51">
        <f>VLOOKUP(A55,'November 2018'!$B$20:$C$34,2,FALSE)</f>
        <v>6</v>
      </c>
      <c r="AV55" s="51">
        <f>INDEX('December 2018'!$C$21:$C$31,MATCH('MAIN Analysis'!A55,'December 2018'!$B$21:$B$31,0))</f>
        <v>-2</v>
      </c>
      <c r="AW55" s="51">
        <v>0</v>
      </c>
      <c r="AX55" s="51">
        <f>VLOOKUP(A55,'February 2019'!$B$21:$C$34,2,FALSE)</f>
        <v>4</v>
      </c>
      <c r="AY55" s="49">
        <v>-1</v>
      </c>
      <c r="AZ55" s="49">
        <f>VLOOKUP(A55,'April 2019'!$B$22:$C$38,2,FALSE)</f>
        <v>7</v>
      </c>
      <c r="BA55" s="49">
        <f>VLOOKUP(A55,'May 2019'!$B$21:$C$36,2,FALSE)</f>
        <v>-1</v>
      </c>
      <c r="BB55" s="49">
        <f>VLOOKUP(A55,'June 2019'!$B$21:$C$36,2,FALSE)</f>
        <v>2</v>
      </c>
      <c r="BC55" s="49">
        <f>VLOOKUP(A55,'July 2019'!$B$22:$C$38,2,FALSE)</f>
        <v>-2</v>
      </c>
      <c r="BD55" s="49">
        <f>VLOOKUP(A55,'August 2019'!$B$2:$C$17,2,FALSE)</f>
        <v>-2</v>
      </c>
      <c r="BE55" s="49">
        <f>VLOOKUP(A55,'September 2019'!$B$22:$C$35,2,FALSE)</f>
        <v>-4</v>
      </c>
      <c r="BF55" s="49">
        <v>0</v>
      </c>
      <c r="BG55" s="49">
        <f>VLOOKUP(A55,'November 2019'!$B$22:$C$38,2,FALSE)</f>
        <v>3</v>
      </c>
      <c r="BH55" s="1">
        <f>VLOOKUP(A55,'December 2019'!$B$22:$C$36,2,FALSE)</f>
        <v>-5</v>
      </c>
      <c r="BI55" s="58">
        <v>0</v>
      </c>
      <c r="BJ55" s="1">
        <v>15</v>
      </c>
      <c r="BK55" s="1">
        <f>VLOOKUP(A55,'March 2020'!$B$20:$C$37,2,FALSE)</f>
        <v>3</v>
      </c>
      <c r="BL55" s="58">
        <f>VLOOKUP(A55,'April 2020'!$B$21:$C$37,2,FALSE)</f>
        <v>1</v>
      </c>
      <c r="BM55" s="1">
        <f>VLOOKUP(A55,'May 2020'!$B$21:$C$36,2,FALSE)</f>
        <v>1</v>
      </c>
      <c r="BN55" s="9">
        <v>0</v>
      </c>
      <c r="BO55" s="9">
        <f>VLOOKUP(A55,'July 2020'!$B$23:$C$37,2,FALSE)</f>
        <v>-1</v>
      </c>
      <c r="BP55" s="9">
        <f>VLOOKUP(A55,'August 2020'!$B$25:$C$40,2,FALSE)</f>
        <v>8</v>
      </c>
      <c r="BQ55" s="9">
        <f>VLOOKUP(A55,'September 2020'!$B$26:$C$40,2,FALSE)</f>
        <v>8</v>
      </c>
      <c r="BR55" s="9">
        <f>VLOOKUP(A55,'October 2020'!$B$21:$C$37,2,FALSE)</f>
        <v>8</v>
      </c>
      <c r="BS55" s="9">
        <f>VLOOKUP(A55,'November 2020'!$B$22:$C$38,2,FALSE)</f>
        <v>9</v>
      </c>
      <c r="BT55" s="9">
        <v>0</v>
      </c>
      <c r="BU55" s="33">
        <f>VLOOKUP(A55,'January 2021'!$B$22:$C$36,2,FALSE)</f>
        <v>7</v>
      </c>
      <c r="BV55" s="33">
        <f>VLOOKUP(A55,'February 2021'!$B$22:$C$35,2,FALSE)</f>
        <v>13</v>
      </c>
      <c r="BW55" s="33">
        <f>VLOOKUP(A55,'March 2021'!$B$21:$C$36,2,FALSE)</f>
        <v>12</v>
      </c>
      <c r="BX55" s="33">
        <f>VLOOKUP(A55,'April 2021'!$B$22:$C$38,2,FALSE)</f>
        <v>12</v>
      </c>
      <c r="BY55" s="33">
        <f>VLOOKUP(A55,'May 2021'!$B$21:$C$37,2,FALSE)</f>
        <v>13</v>
      </c>
      <c r="BZ55" s="33">
        <f>VLOOKUP(A55,'June 2021'!$B$21:$C$36,2,FALSE)</f>
        <v>5</v>
      </c>
    </row>
    <row r="56" spans="1:78" x14ac:dyDescent="0.25">
      <c r="A56" s="55" t="s">
        <v>8</v>
      </c>
      <c r="B56" s="59">
        <f>VLOOKUP(A56,'January 2015'!$B$20:$C$33,2,FALSE)</f>
        <v>10</v>
      </c>
      <c r="C56" s="59">
        <f>VLOOKUP(A56,'February 2015'!$B$19:$C$32,2,FALSE)</f>
        <v>9</v>
      </c>
      <c r="D56" s="59">
        <f>VLOOKUP(A56,'March 2015'!$B$21:$C$37,2,FALSE)</f>
        <v>-7</v>
      </c>
      <c r="E56" s="59">
        <v>0</v>
      </c>
      <c r="F56" s="59">
        <v>0</v>
      </c>
      <c r="G56" s="59">
        <v>0</v>
      </c>
      <c r="H56" s="59">
        <v>0</v>
      </c>
      <c r="I56" s="59">
        <f>VLOOKUP(A56,'September 2015'!$B$22:$C$37,2,FALSE)</f>
        <v>7</v>
      </c>
      <c r="J56" s="59">
        <f>VLOOKUP(A56,'October 2015'!$B$20:$C$33,2,FALSE)</f>
        <v>8</v>
      </c>
      <c r="K56" s="59">
        <v>0</v>
      </c>
      <c r="L56" s="59">
        <f>VLOOKUP(A56,'December 2015'!$B$20:$C$37,2,FALSE)</f>
        <v>6</v>
      </c>
      <c r="M56" s="59">
        <v>0</v>
      </c>
      <c r="N56" s="59">
        <v>0</v>
      </c>
      <c r="O56" s="59">
        <f>VLOOKUP(A56,'March 2016'!$B$21:$C$36,2,FALSE)</f>
        <v>8</v>
      </c>
      <c r="P56" s="59">
        <f>VLOOKUP(A56,'April 2016'!$B$19:$C$34,2,FALSE)</f>
        <v>14</v>
      </c>
      <c r="Q56" s="59">
        <f>VLOOKUP(A56,'May 2016'!$B$23:$C$40,2,FALSE)</f>
        <v>13</v>
      </c>
      <c r="R56" s="59">
        <f>VLOOKUP(A56,'June 2016'!$B$21:$C$37,2,FALSE)</f>
        <v>11</v>
      </c>
      <c r="S56" s="57">
        <f>VLOOKUP(A56,'July 2016'!$B$22:$C$38,2,FALSE)</f>
        <v>10</v>
      </c>
      <c r="T56" s="59">
        <v>0</v>
      </c>
      <c r="U56" s="59">
        <f>VLOOKUP(A56,'September 2016'!$B$22:$C$36,2,FALSE)</f>
        <v>-5</v>
      </c>
      <c r="V56" s="63">
        <f>VLOOKUP(A56,'October 2016'!$B$22:$C$37,2,FALSE)</f>
        <v>-6</v>
      </c>
      <c r="W56" s="59">
        <f>VLOOKUP(A56,'November 2016'!$B$21:$C$38,2,FALSE)</f>
        <v>-8</v>
      </c>
      <c r="X56" s="59">
        <f>VLOOKUP(A56,'December  2016'!$B$21:$C$36,2,FALSE)</f>
        <v>-3</v>
      </c>
      <c r="Y56" s="59">
        <v>0</v>
      </c>
      <c r="Z56" s="59">
        <v>0</v>
      </c>
      <c r="AA56" s="59">
        <v>17</v>
      </c>
      <c r="AB56" s="59">
        <v>9</v>
      </c>
      <c r="AC56" s="59">
        <v>7</v>
      </c>
      <c r="AD56" s="59">
        <v>5</v>
      </c>
      <c r="AE56" s="59">
        <v>9</v>
      </c>
      <c r="AF56" s="59">
        <v>6</v>
      </c>
      <c r="AG56" s="59">
        <v>-1</v>
      </c>
      <c r="AH56" s="59">
        <v>-3</v>
      </c>
      <c r="AI56" s="59">
        <v>8</v>
      </c>
      <c r="AJ56" s="59">
        <v>9</v>
      </c>
      <c r="AK56" s="59">
        <v>-2</v>
      </c>
      <c r="AL56" s="59">
        <v>13</v>
      </c>
      <c r="AM56" s="59">
        <v>8</v>
      </c>
      <c r="AN56" s="51">
        <v>0</v>
      </c>
      <c r="AO56" s="51">
        <f>VLOOKUP(A56,'May 2018'!$B$21:$C$36,2,FALSE)</f>
        <v>8</v>
      </c>
      <c r="AP56" s="51">
        <f>VLOOKUP(A56,'June 2018'!$B$21:$C$37,2,FALSE)</f>
        <v>13</v>
      </c>
      <c r="AQ56" s="51">
        <f>VLOOKUP(A56,'July 2018'!$B$22:$C$37,2,FALSE)</f>
        <v>16</v>
      </c>
      <c r="AR56" s="51">
        <v>0</v>
      </c>
      <c r="AS56" s="51">
        <f>VLOOKUP(A56,'September 2018'!$B$20:$C$34,2,FALSE)</f>
        <v>8</v>
      </c>
      <c r="AT56" s="51">
        <f>VLOOKUP(A56,'October 2018'!$B$21:$C$36,2,FALSE)</f>
        <v>7</v>
      </c>
      <c r="AU56" s="51">
        <f>VLOOKUP(A56,'November 2018'!$B$20:$C$34,2,FALSE)</f>
        <v>-3</v>
      </c>
      <c r="AV56" s="51">
        <v>0</v>
      </c>
      <c r="AW56" s="51">
        <f>VLOOKUP(A56,'January 2019'!$B$19:$C$30,2,FALSE)</f>
        <v>10</v>
      </c>
      <c r="AX56" s="51">
        <f>VLOOKUP(A56,'February 2019'!$B$21:$C$34,2,FALSE)</f>
        <v>11</v>
      </c>
      <c r="AY56" s="49">
        <v>13</v>
      </c>
      <c r="AZ56" s="49">
        <f>VLOOKUP(A56,'April 2019'!$B$22:$C$38,2,FALSE)</f>
        <v>10</v>
      </c>
      <c r="BA56" s="49">
        <f>VLOOKUP(A56,'May 2019'!$B$21:$C$36,2,FALSE)</f>
        <v>11</v>
      </c>
      <c r="BB56" s="49">
        <f>VLOOKUP(A56,'June 2019'!$B$21:$C$36,2,FALSE)</f>
        <v>7</v>
      </c>
      <c r="BC56" s="49">
        <f>VLOOKUP(A56,'July 2019'!$B$22:$C$38,2,FALSE)</f>
        <v>5</v>
      </c>
      <c r="BD56" s="49">
        <v>0</v>
      </c>
      <c r="BE56" s="49">
        <v>0</v>
      </c>
      <c r="BF56" s="49">
        <v>0</v>
      </c>
      <c r="BG56" s="49">
        <f>VLOOKUP(A56,'November 2019'!$B$22:$C$38,2,FALSE)</f>
        <v>-10</v>
      </c>
      <c r="BH56" s="1">
        <f>VLOOKUP(A56,'December 2019'!$B$22:$C$36,2,FALSE)</f>
        <v>-9</v>
      </c>
      <c r="BI56" s="58">
        <v>-5</v>
      </c>
      <c r="BJ56" s="1">
        <v>14</v>
      </c>
      <c r="BK56" s="1">
        <f>VLOOKUP(A56,'March 2020'!$B$20:$C$37,2,FALSE)</f>
        <v>8</v>
      </c>
      <c r="BL56" s="58">
        <f>VLOOKUP(A56,'April 2020'!$B$21:$C$37,2,FALSE)</f>
        <v>-14</v>
      </c>
      <c r="BM56" s="1">
        <f>VLOOKUP(A56,'May 2020'!$B$21:$C$36,2,FALSE)</f>
        <v>-12</v>
      </c>
      <c r="BN56" s="9">
        <f>VLOOKUP(A56,'June 2020'!$B$21:$C$33,2,FALSE)</f>
        <v>8</v>
      </c>
      <c r="BO56" s="9">
        <v>0</v>
      </c>
      <c r="BP56" s="9">
        <f>VLOOKUP(A56,'August 2020'!$B$25:$C$40,2,FALSE)</f>
        <v>-1</v>
      </c>
      <c r="BQ56" s="9">
        <f>VLOOKUP(A56,'September 2020'!$B$26:$C$40,2,FALSE)</f>
        <v>7</v>
      </c>
      <c r="BR56" s="9">
        <v>0</v>
      </c>
      <c r="BS56" s="9">
        <f>VLOOKUP(A56,'November 2020'!$B$22:$C$38,2,FALSE)</f>
        <v>-2</v>
      </c>
      <c r="BT56" s="9">
        <v>0</v>
      </c>
      <c r="BU56" s="33">
        <f>VLOOKUP(A56,'January 2021'!$B$22:$C$36,2,FALSE)</f>
        <v>-2</v>
      </c>
      <c r="BV56" s="33">
        <f>VLOOKUP(A56,'February 2021'!$B$22:$C$35,2,FALSE)</f>
        <v>4</v>
      </c>
      <c r="BW56" s="33">
        <v>0</v>
      </c>
      <c r="BX56" s="33">
        <f>VLOOKUP(A56,'April 2021'!$B$22:$C$38,2,FALSE)</f>
        <v>-1</v>
      </c>
      <c r="BY56" s="33">
        <f>VLOOKUP(A56,'May 2021'!$B$21:$C$37,2,FALSE)</f>
        <v>-1</v>
      </c>
      <c r="BZ56" s="33">
        <f>VLOOKUP(A56,'June 2021'!$B$21:$C$36,2,FALSE)</f>
        <v>14</v>
      </c>
    </row>
    <row r="57" spans="1:78" x14ac:dyDescent="0.25">
      <c r="A57" s="55" t="s">
        <v>9</v>
      </c>
      <c r="B57" s="59">
        <f>VLOOKUP(A57,'January 2015'!$B$20:$C$33,2,FALSE)</f>
        <v>-2</v>
      </c>
      <c r="C57" s="59">
        <v>0</v>
      </c>
      <c r="D57" s="59">
        <f>VLOOKUP(A57,'March 2015'!$B$21:$C$37,2,FALSE)</f>
        <v>-5</v>
      </c>
      <c r="E57" s="59">
        <v>0</v>
      </c>
      <c r="F57" s="59">
        <f>VLOOKUP(A57,'May 2015'!$B$20:$C$31,2,FALSE)</f>
        <v>-1</v>
      </c>
      <c r="G57" s="59">
        <f>VLOOKUP(A57,'June 2015'!$B$19:$C$33,2,FALSE)</f>
        <v>-3</v>
      </c>
      <c r="H57" s="59">
        <f>VLOOKUP(A57,'August 2015'!$B$20:$C$33,2,FALSE)</f>
        <v>-3</v>
      </c>
      <c r="I57" s="59">
        <f>VLOOKUP(A57,'September 2015'!$B$22:$C$37,2,FALSE)</f>
        <v>-5</v>
      </c>
      <c r="J57" s="59">
        <f>VLOOKUP(A57,'October 2015'!$B$20:$C$33,2,FALSE)</f>
        <v>-1</v>
      </c>
      <c r="K57" s="59">
        <v>0</v>
      </c>
      <c r="L57" s="59">
        <f>VLOOKUP(A57,'December 2015'!$B$20:$C$37,2,FALSE)</f>
        <v>4</v>
      </c>
      <c r="M57" s="59">
        <v>0</v>
      </c>
      <c r="N57" s="59">
        <f>VLOOKUP(A57,'February 2016'!$B$20:$C$35,2,FALSE)</f>
        <v>7</v>
      </c>
      <c r="O57" s="59">
        <f>VLOOKUP(A57,'March 2016'!$B$21:$C$36,2,FALSE)</f>
        <v>6</v>
      </c>
      <c r="P57" s="59">
        <v>0</v>
      </c>
      <c r="Q57" s="59">
        <f>VLOOKUP(A57,'May 2016'!$B$23:$C$40,2,FALSE)</f>
        <v>-2</v>
      </c>
      <c r="R57" s="59">
        <f>VLOOKUP(A57,'June 2016'!$B$21:$C$37,2,FALSE)</f>
        <v>10</v>
      </c>
      <c r="S57" s="57">
        <f>VLOOKUP(A57,'July 2016'!$B$22:$C$38,2,FALSE)</f>
        <v>3</v>
      </c>
      <c r="T57" s="59">
        <v>0</v>
      </c>
      <c r="U57" s="59">
        <v>0</v>
      </c>
      <c r="V57" s="63">
        <f>VLOOKUP(A57,'October 2016'!$B$22:$C$37,2,FALSE)</f>
        <v>5</v>
      </c>
      <c r="W57" s="59">
        <f>VLOOKUP(A57,'November 2016'!$B$21:$C$38,2,FALSE)</f>
        <v>9</v>
      </c>
      <c r="X57" s="59">
        <f>VLOOKUP(A57,'December  2016'!$B$21:$C$36,2,FALSE)</f>
        <v>11</v>
      </c>
      <c r="Y57" s="59">
        <v>5</v>
      </c>
      <c r="Z57" s="59">
        <v>1</v>
      </c>
      <c r="AA57" s="59">
        <v>2</v>
      </c>
      <c r="AB57" s="59">
        <v>3</v>
      </c>
      <c r="AC57" s="59">
        <v>4</v>
      </c>
      <c r="AD57" s="59">
        <v>2</v>
      </c>
      <c r="AE57" s="59">
        <v>0</v>
      </c>
      <c r="AF57" s="59">
        <v>11</v>
      </c>
      <c r="AG57" s="59">
        <v>5</v>
      </c>
      <c r="AH57" s="59">
        <v>2</v>
      </c>
      <c r="AI57" s="59">
        <v>0</v>
      </c>
      <c r="AJ57" s="59">
        <v>1</v>
      </c>
      <c r="AK57" s="59">
        <v>-1</v>
      </c>
      <c r="AL57" s="59">
        <v>3</v>
      </c>
      <c r="AM57" s="59">
        <v>3</v>
      </c>
      <c r="AN57" s="51">
        <f>VLOOKUP(A57,'April 2018'!$B$21:$C$37,2,FALSE)</f>
        <v>6</v>
      </c>
      <c r="AO57" s="51">
        <f>VLOOKUP(A57,'May 2018'!$B$21:$C$36,2,FALSE)</f>
        <v>3</v>
      </c>
      <c r="AP57" s="51">
        <v>0</v>
      </c>
      <c r="AQ57" s="51">
        <f>VLOOKUP(A57,'July 2018'!$B$22:$C$37,2,FALSE)</f>
        <v>8</v>
      </c>
      <c r="AR57" s="51">
        <f>VLOOKUP(A57,'August 2018'!$B$22:$C$35,2,FALSE)</f>
        <v>2</v>
      </c>
      <c r="AS57" s="51">
        <v>0</v>
      </c>
      <c r="AT57" s="51">
        <f>VLOOKUP(A57,'October 2018'!$B$21:$C$36,2,FALSE)</f>
        <v>-5</v>
      </c>
      <c r="AU57" s="51">
        <f>VLOOKUP(A57,'November 2018'!$B$20:$C$34,2,FALSE)</f>
        <v>-2</v>
      </c>
      <c r="AV57" s="51">
        <f>INDEX('December 2018'!$C$21:$C$31,MATCH('MAIN Analysis'!A57,'December 2018'!$B$21:$B$31,0))</f>
        <v>-5</v>
      </c>
      <c r="AW57" s="51">
        <f>VLOOKUP(A57,'January 2019'!$B$19:$C$30,2,FALSE)</f>
        <v>5</v>
      </c>
      <c r="AX57" s="51">
        <v>0</v>
      </c>
      <c r="AY57" s="49">
        <v>11</v>
      </c>
      <c r="AZ57" s="49">
        <f>VLOOKUP(A57,'April 2019'!$B$22:$C$38,2,FALSE)</f>
        <v>-2</v>
      </c>
      <c r="BA57" s="49">
        <f>VLOOKUP(A57,'May 2019'!$B$21:$C$36,2,FALSE)</f>
        <v>-3</v>
      </c>
      <c r="BB57" s="49">
        <v>0</v>
      </c>
      <c r="BC57" s="49">
        <f>VLOOKUP(A57,'July 2019'!$B$22:$C$38,2,FALSE)</f>
        <v>-8</v>
      </c>
      <c r="BD57" s="49">
        <f>VLOOKUP(A57,'August 2019'!$B$2:$C$17,2,FALSE)</f>
        <v>5</v>
      </c>
      <c r="BE57" s="49">
        <f>VLOOKUP(A57,'September 2019'!$B$22:$C$35,2,FALSE)</f>
        <v>-6</v>
      </c>
      <c r="BF57" s="49">
        <f>VLOOKUP(A57,'October 2019'!$B$21:$C$35,2,FALSE)</f>
        <v>-4</v>
      </c>
      <c r="BG57" s="49">
        <f>VLOOKUP(A57,'November 2019'!$B$22:$C$38,2,FALSE)</f>
        <v>-6</v>
      </c>
      <c r="BH57" s="1">
        <v>0</v>
      </c>
      <c r="BI57" s="58">
        <v>0</v>
      </c>
      <c r="BJ57" s="1">
        <v>-2</v>
      </c>
      <c r="BK57" s="1">
        <f>VLOOKUP(A57,'March 2020'!$B$20:$C$37,2,FALSE)</f>
        <v>-9</v>
      </c>
      <c r="BL57" s="58">
        <f>VLOOKUP(A57,'April 2020'!$B$21:$C$37,2,FALSE)</f>
        <v>-11</v>
      </c>
      <c r="BM57" s="1">
        <f>VLOOKUP(A57,'May 2020'!$B$21:$C$36,2,FALSE)</f>
        <v>-7</v>
      </c>
      <c r="BN57" s="9">
        <v>0</v>
      </c>
      <c r="BO57" s="9">
        <f>VLOOKUP(A57,'July 2020'!$B$23:$C$37,2,FALSE)</f>
        <v>5</v>
      </c>
      <c r="BP57" s="9">
        <f>VLOOKUP(A57,'August 2020'!$B$25:$C$40,2,FALSE)</f>
        <v>6</v>
      </c>
      <c r="BQ57" s="9">
        <v>0</v>
      </c>
      <c r="BR57" s="9">
        <f>VLOOKUP(A57,'October 2020'!$B$21:$C$37,2,FALSE)</f>
        <v>4</v>
      </c>
      <c r="BS57" s="9">
        <f>VLOOKUP(A57,'November 2020'!$B$22:$C$38,2,FALSE)</f>
        <v>-1</v>
      </c>
      <c r="BT57" s="9">
        <f>VLOOKUP(A57,'December 2020'!$B$22:$C$37,2,FALSE)</f>
        <v>10</v>
      </c>
      <c r="BU57" s="33">
        <v>0</v>
      </c>
      <c r="BV57" s="33">
        <v>0</v>
      </c>
      <c r="BW57" s="33">
        <v>0</v>
      </c>
      <c r="BX57" s="33">
        <f>VLOOKUP(A57,'April 2021'!$B$22:$C$38,2,FALSE)</f>
        <v>1</v>
      </c>
      <c r="BY57" s="33">
        <f>VLOOKUP(A57,'May 2021'!$B$21:$C$37,2,FALSE)</f>
        <v>3</v>
      </c>
      <c r="BZ57" s="33">
        <f>VLOOKUP(A57,'June 2021'!$B$21:$C$36,2,FALSE)</f>
        <v>3</v>
      </c>
    </row>
    <row r="58" spans="1:78" x14ac:dyDescent="0.25">
      <c r="A58" s="55" t="s">
        <v>10</v>
      </c>
      <c r="B58" s="59">
        <f>VLOOKUP(A58,'January 2015'!$B$20:$C$33,2,FALSE)</f>
        <v>1</v>
      </c>
      <c r="C58" s="59">
        <f>VLOOKUP(A58,'February 2015'!$B$19:$C$32,2,FALSE)</f>
        <v>1</v>
      </c>
      <c r="D58" s="59">
        <f>VLOOKUP(A58,'March 2015'!$B$21:$C$37,2,FALSE)</f>
        <v>2</v>
      </c>
      <c r="E58" s="59">
        <f>VLOOKUP(A58,'April 2015'!$B$21:$C$34,2,FALSE)</f>
        <v>1</v>
      </c>
      <c r="F58" s="59">
        <f>VLOOKUP(A58,'May 2015'!$B$20:$C$31,2,FALSE)</f>
        <v>1</v>
      </c>
      <c r="G58" s="59">
        <f>VLOOKUP(A58,'June 2015'!$B$19:$C$33,2,FALSE)</f>
        <v>4</v>
      </c>
      <c r="H58" s="59">
        <f>VLOOKUP(A58,'August 2015'!$B$20:$C$33,2,FALSE)</f>
        <v>4</v>
      </c>
      <c r="I58" s="59">
        <f>VLOOKUP(A58,'September 2015'!$B$22:$C$37,2,FALSE)</f>
        <v>2</v>
      </c>
      <c r="J58" s="59">
        <f>VLOOKUP(A58,'October 2015'!$B$20:$C$33,2,FALSE)</f>
        <v>4</v>
      </c>
      <c r="K58" s="59">
        <f>VLOOKUP(A58,'November 2015'!$B$19:$C$31,2,FALSE)</f>
        <v>2</v>
      </c>
      <c r="L58" s="59">
        <f>VLOOKUP(A58,'December 2015'!$B$20:$C$37,2,FALSE)</f>
        <v>1</v>
      </c>
      <c r="M58" s="59">
        <f>VLOOKUP(A58,'January 2016'!$B$22:$C$36,2,FALSE)</f>
        <v>1</v>
      </c>
      <c r="N58" s="59">
        <f>VLOOKUP(A58,'February 2016'!$B$20:$C$35,2,FALSE)</f>
        <v>2</v>
      </c>
      <c r="O58" s="59">
        <f>VLOOKUP(A58,'March 2016'!$B$21:$C$36,2,FALSE)</f>
        <v>9</v>
      </c>
      <c r="P58" s="59">
        <f>VLOOKUP(A58,'April 2016'!$B$19:$C$34,2,FALSE)</f>
        <v>10</v>
      </c>
      <c r="Q58" s="59">
        <f>VLOOKUP(A58,'May 2016'!$B$23:$C$40,2,FALSE)</f>
        <v>3</v>
      </c>
      <c r="R58" s="59">
        <f>VLOOKUP(A58,'June 2016'!$B$21:$C$37,2,FALSE)</f>
        <v>6</v>
      </c>
      <c r="S58" s="57">
        <f>VLOOKUP(A58,'July 2016'!$B$22:$C$38,2,FALSE)</f>
        <v>8</v>
      </c>
      <c r="T58" s="59">
        <f>VLOOKUP(A58,'August 2016'!$B$21:$C$35,2,FALSE)</f>
        <v>2</v>
      </c>
      <c r="U58" s="59">
        <f>VLOOKUP(A58,'September 2016'!$B$22:$C$36,2,FALSE)</f>
        <v>-2</v>
      </c>
      <c r="V58" s="63">
        <f>VLOOKUP(A58,'October 2016'!$B$22:$C$37,2,FALSE)</f>
        <v>1</v>
      </c>
      <c r="W58" s="59">
        <f>VLOOKUP(A58,'November 2016'!$B$21:$C$38,2,FALSE)</f>
        <v>3</v>
      </c>
      <c r="X58" s="59">
        <f>VLOOKUP(A58,'December  2016'!$B$21:$C$36,2,FALSE)</f>
        <v>3</v>
      </c>
      <c r="Y58" s="59">
        <v>9</v>
      </c>
      <c r="Z58" s="59">
        <v>12</v>
      </c>
      <c r="AA58" s="59">
        <v>5</v>
      </c>
      <c r="AB58" s="59">
        <v>8</v>
      </c>
      <c r="AC58" s="59">
        <v>10</v>
      </c>
      <c r="AD58" s="59">
        <v>8</v>
      </c>
      <c r="AE58" s="59">
        <v>12</v>
      </c>
      <c r="AF58" s="59">
        <v>3</v>
      </c>
      <c r="AG58" s="59">
        <v>9</v>
      </c>
      <c r="AH58" s="59">
        <v>4</v>
      </c>
      <c r="AI58" s="59">
        <v>3</v>
      </c>
      <c r="AJ58" s="59">
        <v>5</v>
      </c>
      <c r="AK58" s="59">
        <v>4</v>
      </c>
      <c r="AL58" s="59">
        <v>11</v>
      </c>
      <c r="AM58" s="59">
        <v>9</v>
      </c>
      <c r="AN58" s="51">
        <f>VLOOKUP(A58,'April 2018'!$B$21:$C$37,2,FALSE)</f>
        <v>4</v>
      </c>
      <c r="AO58" s="51">
        <f>VLOOKUP(A58,'May 2018'!$B$21:$C$36,2,FALSE)</f>
        <v>7</v>
      </c>
      <c r="AP58" s="51">
        <f>VLOOKUP(A58,'June 2018'!$B$21:$C$37,2,FALSE)</f>
        <v>6</v>
      </c>
      <c r="AQ58" s="51">
        <f>VLOOKUP(A58,'July 2018'!$B$22:$C$37,2,FALSE)</f>
        <v>7</v>
      </c>
      <c r="AR58" s="51">
        <f>VLOOKUP(A58,'August 2018'!$B$22:$C$35,2,FALSE)</f>
        <v>7</v>
      </c>
      <c r="AS58" s="51">
        <f>VLOOKUP(A58,'September 2018'!$B$20:$C$34,2,FALSE)</f>
        <v>7</v>
      </c>
      <c r="AT58" s="51">
        <f>VLOOKUP(A58,'October 2018'!$B$21:$C$36,2,FALSE)</f>
        <v>1</v>
      </c>
      <c r="AU58" s="51">
        <f>VLOOKUP(A58,'November 2018'!$B$20:$C$34,2,FALSE)</f>
        <v>3</v>
      </c>
      <c r="AV58" s="51">
        <v>0</v>
      </c>
      <c r="AW58" s="51">
        <f>VLOOKUP(A58,'January 2019'!$B$19:$C$30,2,FALSE)</f>
        <v>3</v>
      </c>
      <c r="AX58" s="51">
        <f>VLOOKUP(A58,'February 2019'!$B$21:$C$34,2,FALSE)</f>
        <v>6</v>
      </c>
      <c r="AY58" s="49">
        <v>8</v>
      </c>
      <c r="AZ58" s="49">
        <f>VLOOKUP(A58,'April 2019'!$B$22:$C$38,2,FALSE)</f>
        <v>6</v>
      </c>
      <c r="BA58" s="49">
        <f>VLOOKUP(A58,'May 2019'!$B$21:$C$36,2,FALSE)</f>
        <v>3</v>
      </c>
      <c r="BB58" s="49">
        <f>VLOOKUP(A58,'June 2019'!$B$21:$C$36,2,FALSE)</f>
        <v>6</v>
      </c>
      <c r="BC58" s="49">
        <f>VLOOKUP(A58,'July 2019'!$B$22:$C$38,2,FALSE)</f>
        <v>2</v>
      </c>
      <c r="BD58" s="49">
        <f>VLOOKUP(A58,'August 2019'!$B$2:$C$17,2,FALSE)</f>
        <v>1</v>
      </c>
      <c r="BE58" s="49">
        <f>VLOOKUP(A58,'September 2019'!$B$22:$C$35,2,FALSE)</f>
        <v>1</v>
      </c>
      <c r="BF58" s="49">
        <f>VLOOKUP(A58,'October 2019'!$B$21:$C$35,2,FALSE)</f>
        <v>-1</v>
      </c>
      <c r="BG58" s="49">
        <f>VLOOKUP(A58,'November 2019'!$B$22:$C$38,2,FALSE)</f>
        <v>-2</v>
      </c>
      <c r="BH58" s="1">
        <f>VLOOKUP(A58,'December 2019'!$B$22:$C$36,2,FALSE)</f>
        <v>-2</v>
      </c>
      <c r="BI58" s="58">
        <v>3</v>
      </c>
      <c r="BJ58" s="1">
        <v>1</v>
      </c>
      <c r="BK58" s="1">
        <f>VLOOKUP(A58,'March 2020'!$B$20:$C$37,2,FALSE)</f>
        <v>2</v>
      </c>
      <c r="BL58" s="58">
        <f>VLOOKUP(A58,'April 2020'!$B$21:$C$37,2,FALSE)</f>
        <v>-1</v>
      </c>
      <c r="BM58" s="1">
        <f>VLOOKUP(A58,'May 2020'!$B$21:$C$36,2,FALSE)</f>
        <v>-3</v>
      </c>
      <c r="BN58" s="9">
        <f>VLOOKUP(A58,'June 2020'!$B$21:$C$33,2,FALSE)</f>
        <v>6</v>
      </c>
      <c r="BO58" s="9">
        <f>VLOOKUP(A58,'July 2020'!$B$23:$C$37,2,FALSE)</f>
        <v>9</v>
      </c>
      <c r="BP58" s="9">
        <f>VLOOKUP(A58,'August 2020'!$B$25:$C$40,2,FALSE)</f>
        <v>11</v>
      </c>
      <c r="BQ58" s="9">
        <f>VLOOKUP(A58,'September 2020'!$B$26:$C$40,2,FALSE)</f>
        <v>2</v>
      </c>
      <c r="BR58" s="9">
        <f>VLOOKUP(A58,'October 2020'!$B$21:$C$37,2,FALSE)</f>
        <v>5</v>
      </c>
      <c r="BS58" s="9">
        <f>VLOOKUP(A58,'November 2020'!$B$22:$C$38,2,FALSE)</f>
        <v>7</v>
      </c>
      <c r="BT58" s="9">
        <f>VLOOKUP(A58,'December 2020'!$B$22:$C$37,2,FALSE)</f>
        <v>3</v>
      </c>
      <c r="BU58" s="33">
        <f>VLOOKUP(A58,'January 2021'!$B$22:$C$36,2,FALSE)</f>
        <v>5</v>
      </c>
      <c r="BV58" s="33">
        <f>VLOOKUP(A58,'February 2021'!$B$22:$C$35,2,FALSE)</f>
        <v>7</v>
      </c>
      <c r="BW58" s="33">
        <f>VLOOKUP(A58,'March 2021'!$B$21:$C$36,2,FALSE)</f>
        <v>3</v>
      </c>
      <c r="BX58" s="33">
        <f>VLOOKUP(A58,'April 2021'!$B$22:$C$38,2,FALSE)</f>
        <v>9</v>
      </c>
      <c r="BY58" s="33">
        <f>VLOOKUP(A58,'May 2021'!$B$21:$C$37,2,FALSE)</f>
        <v>8</v>
      </c>
      <c r="BZ58" s="33">
        <f>VLOOKUP(A58,'June 2021'!$B$21:$C$36,2,FALSE)</f>
        <v>8</v>
      </c>
    </row>
    <row r="59" spans="1:78" x14ac:dyDescent="0.25">
      <c r="A59" s="55" t="s">
        <v>11</v>
      </c>
      <c r="B59" s="59">
        <v>0</v>
      </c>
      <c r="C59" s="59">
        <f>VLOOKUP(A59,'February 2015'!$B$19:$C$32,2,FALSE)</f>
        <v>4</v>
      </c>
      <c r="D59" s="59">
        <f>VLOOKUP(A59,'March 2015'!$B$21:$C$37,2,FALSE)</f>
        <v>4</v>
      </c>
      <c r="E59" s="59">
        <f>VLOOKUP(A59,'April 2015'!$B$21:$C$34,2,FALSE)</f>
        <v>6</v>
      </c>
      <c r="F59" s="59">
        <f>VLOOKUP(A59,'May 2015'!$B$20:$C$31,2,FALSE)</f>
        <v>5</v>
      </c>
      <c r="G59" s="59">
        <f>VLOOKUP(A59,'June 2015'!$B$19:$C$33,2,FALSE)</f>
        <v>1</v>
      </c>
      <c r="H59" s="59">
        <f>VLOOKUP(A59,'August 2015'!$B$20:$C$33,2,FALSE)</f>
        <v>-2</v>
      </c>
      <c r="I59" s="59">
        <f>VLOOKUP(A59,'September 2015'!$B$22:$C$37,2,FALSE)</f>
        <v>-3</v>
      </c>
      <c r="J59" s="59">
        <v>0</v>
      </c>
      <c r="K59" s="59">
        <f>VLOOKUP(A59,'November 2015'!$B$19:$C$31,2,FALSE)</f>
        <v>-5</v>
      </c>
      <c r="L59" s="59">
        <f>VLOOKUP(A59,'December 2015'!$B$20:$C$37,2,FALSE)</f>
        <v>-2</v>
      </c>
      <c r="M59" s="59">
        <f>VLOOKUP(A59,'January 2016'!$B$22:$C$36,2,FALSE)</f>
        <v>3</v>
      </c>
      <c r="N59" s="59">
        <f>VLOOKUP(A59,'February 2016'!$B$20:$C$35,2,FALSE)</f>
        <v>9</v>
      </c>
      <c r="O59" s="59">
        <f>VLOOKUP(A59,'March 2016'!$B$21:$C$36,2,FALSE)</f>
        <v>7</v>
      </c>
      <c r="P59" s="59">
        <f>VLOOKUP(A59,'April 2016'!$B$19:$C$34,2,FALSE)</f>
        <v>7</v>
      </c>
      <c r="Q59" s="59">
        <f>VLOOKUP(A59,'May 2016'!$B$23:$C$40,2,FALSE)</f>
        <v>5</v>
      </c>
      <c r="R59" s="59">
        <v>0</v>
      </c>
      <c r="S59" s="57">
        <f>VLOOKUP(A59,'July 2016'!$B$22:$C$38,2,FALSE)</f>
        <v>-3</v>
      </c>
      <c r="T59" s="59">
        <f>VLOOKUP(A59,'August 2016'!$B$21:$C$35,2,FALSE)</f>
        <v>-3</v>
      </c>
      <c r="U59" s="59">
        <f>VLOOKUP(A59,'September 2016'!$B$22:$C$36,2,FALSE)</f>
        <v>1</v>
      </c>
      <c r="V59" s="63">
        <f>VLOOKUP(A59,'October 2016'!$B$22:$C$37,2,FALSE)</f>
        <v>-1</v>
      </c>
      <c r="W59" s="59">
        <f>VLOOKUP(A59,'November 2016'!$B$21:$C$38,2,FALSE)</f>
        <v>2</v>
      </c>
      <c r="X59" s="59">
        <f>VLOOKUP(A59,'December  2016'!$B$21:$C$36,2,FALSE)</f>
        <v>4</v>
      </c>
      <c r="Y59" s="59">
        <v>3</v>
      </c>
      <c r="Z59" s="59">
        <v>14</v>
      </c>
      <c r="AA59" s="59">
        <v>10</v>
      </c>
      <c r="AB59" s="59">
        <v>12</v>
      </c>
      <c r="AC59" s="59">
        <v>12</v>
      </c>
      <c r="AD59" s="59">
        <v>13</v>
      </c>
      <c r="AE59" s="59">
        <v>1</v>
      </c>
      <c r="AF59" s="59">
        <v>4</v>
      </c>
      <c r="AG59" s="59">
        <v>7</v>
      </c>
      <c r="AH59" s="59">
        <v>9</v>
      </c>
      <c r="AI59" s="59">
        <v>10</v>
      </c>
      <c r="AJ59" s="59">
        <v>15</v>
      </c>
      <c r="AK59" s="59">
        <v>10</v>
      </c>
      <c r="AL59" s="59">
        <v>6</v>
      </c>
      <c r="AM59" s="59">
        <v>1</v>
      </c>
      <c r="AN59" s="51">
        <f>VLOOKUP(A59,'April 2018'!$B$21:$C$37,2,FALSE)</f>
        <v>1</v>
      </c>
      <c r="AO59" s="51">
        <f>VLOOKUP(A59,'May 2018'!$B$21:$C$36,2,FALSE)</f>
        <v>6</v>
      </c>
      <c r="AP59" s="51">
        <f>VLOOKUP(A59,'June 2018'!$B$21:$C$37,2,FALSE)</f>
        <v>4</v>
      </c>
      <c r="AQ59" s="51">
        <f>VLOOKUP(A59,'July 2018'!$B$22:$C$37,2,FALSE)</f>
        <v>10</v>
      </c>
      <c r="AR59" s="51">
        <f>VLOOKUP(A59,'August 2018'!$B$22:$C$35,2,FALSE)</f>
        <v>3</v>
      </c>
      <c r="AS59" s="51">
        <f>VLOOKUP(A59,'September 2018'!$B$20:$C$34,2,FALSE)</f>
        <v>5</v>
      </c>
      <c r="AT59" s="51">
        <f>VLOOKUP(A59,'October 2018'!$B$21:$C$36,2,FALSE)</f>
        <v>6</v>
      </c>
      <c r="AU59" s="51">
        <f>VLOOKUP(A59,'November 2018'!$B$20:$C$34,2,FALSE)</f>
        <v>4</v>
      </c>
      <c r="AV59" s="51">
        <f>INDEX('December 2018'!$C$21:$C$31,MATCH('MAIN Analysis'!A59,'December 2018'!$B$21:$B$31,0))</f>
        <v>6</v>
      </c>
      <c r="AW59" s="51">
        <f>VLOOKUP(A59,'January 2019'!$B$19:$C$30,2,FALSE)</f>
        <v>-1</v>
      </c>
      <c r="AX59" s="51">
        <f>VLOOKUP(A59,'February 2019'!$B$21:$C$34,2,FALSE)</f>
        <v>1</v>
      </c>
      <c r="AY59" s="49">
        <v>2</v>
      </c>
      <c r="AZ59" s="49">
        <f>VLOOKUP(A59,'April 2019'!$B$22:$C$38,2,FALSE)</f>
        <v>3</v>
      </c>
      <c r="BA59" s="49">
        <f>VLOOKUP(A59,'May 2019'!$B$21:$C$36,2,FALSE)</f>
        <v>4</v>
      </c>
      <c r="BB59" s="49">
        <f>VLOOKUP(A59,'June 2019'!$B$21:$C$36,2,FALSE)</f>
        <v>-2</v>
      </c>
      <c r="BC59" s="49">
        <v>0</v>
      </c>
      <c r="BD59" s="49">
        <f>VLOOKUP(A59,'August 2019'!$B$2:$C$17,2,FALSE)</f>
        <v>3</v>
      </c>
      <c r="BE59" s="49">
        <v>0</v>
      </c>
      <c r="BF59" s="49">
        <f>VLOOKUP(A59,'October 2019'!$B$21:$C$35,2,FALSE)</f>
        <v>-3</v>
      </c>
      <c r="BG59" s="49">
        <f>VLOOKUP(A59,'November 2019'!$B$22:$C$38,2,FALSE)</f>
        <v>-5</v>
      </c>
      <c r="BH59" s="1">
        <f>VLOOKUP(A59,'December 2019'!$B$22:$C$36,2,FALSE)</f>
        <v>-1</v>
      </c>
      <c r="BI59" s="58">
        <v>1</v>
      </c>
      <c r="BJ59" s="1">
        <v>3</v>
      </c>
      <c r="BK59" s="1">
        <f>VLOOKUP(A59,'March 2020'!$B$20:$C$37,2,FALSE)</f>
        <v>-1</v>
      </c>
      <c r="BL59" s="58">
        <f>VLOOKUP(A59,'April 2020'!$B$21:$C$37,2,FALSE)</f>
        <v>-8</v>
      </c>
      <c r="BM59" s="1">
        <f>VLOOKUP(A59,'May 2020'!$B$21:$C$36,2,FALSE)</f>
        <v>-4</v>
      </c>
      <c r="BN59" s="9">
        <f>VLOOKUP(A59,'June 2020'!$B$21:$C$33,2,FALSE)</f>
        <v>2</v>
      </c>
      <c r="BO59" s="9">
        <f>VLOOKUP(A59,'July 2020'!$B$23:$C$37,2,FALSE)</f>
        <v>1</v>
      </c>
      <c r="BP59" s="9">
        <f>VLOOKUP(A59,'August 2020'!$B$25:$C$40,2,FALSE)</f>
        <v>9</v>
      </c>
      <c r="BQ59" s="9">
        <f>VLOOKUP(A59,'September 2020'!$B$26:$C$40,2,FALSE)</f>
        <v>3</v>
      </c>
      <c r="BR59" s="9">
        <f>VLOOKUP(A59,'October 2020'!$B$21:$C$37,2,FALSE)</f>
        <v>6</v>
      </c>
      <c r="BS59" s="9">
        <f>VLOOKUP(A59,'November 2020'!$B$22:$C$38,2,FALSE)</f>
        <v>6</v>
      </c>
      <c r="BT59" s="9">
        <f>VLOOKUP(A59,'December 2020'!$B$22:$C$37,2,FALSE)</f>
        <v>9</v>
      </c>
      <c r="BU59" s="33">
        <f>VLOOKUP(A59,'January 2021'!$B$22:$C$36,2,FALSE)</f>
        <v>11</v>
      </c>
      <c r="BV59" s="33">
        <f>VLOOKUP(A59,'February 2021'!$B$22:$C$35,2,FALSE)</f>
        <v>6</v>
      </c>
      <c r="BW59" s="33">
        <f>VLOOKUP(A59,'March 2021'!$B$21:$C$36,2,FALSE)</f>
        <v>9</v>
      </c>
      <c r="BX59" s="33">
        <f>VLOOKUP(A59,'April 2021'!$B$22:$C$38,2,FALSE)</f>
        <v>11</v>
      </c>
      <c r="BY59" s="33">
        <f>VLOOKUP(A59,'May 2021'!$B$21:$C$37,2,FALSE)</f>
        <v>9</v>
      </c>
      <c r="BZ59" s="33">
        <f>VLOOKUP(A59,'June 2021'!$B$21:$C$36,2,FALSE)</f>
        <v>9</v>
      </c>
    </row>
    <row r="60" spans="1:78" x14ac:dyDescent="0.25">
      <c r="A60" s="55" t="s">
        <v>12</v>
      </c>
      <c r="B60" s="59">
        <f>VLOOKUP(A60,'January 2015'!$B$20:$C$33,2,FALSE)</f>
        <v>5</v>
      </c>
      <c r="C60" s="59">
        <f>VLOOKUP(A60,'February 2015'!$B$19:$C$32,2,FALSE)</f>
        <v>3</v>
      </c>
      <c r="D60" s="59">
        <f>VLOOKUP(A60,'March 2015'!$B$21:$C$37,2,FALSE)</f>
        <v>7</v>
      </c>
      <c r="E60" s="59">
        <f>VLOOKUP(A60,'April 2015'!$B$21:$C$34,2,FALSE)</f>
        <v>5</v>
      </c>
      <c r="F60" s="59">
        <v>0</v>
      </c>
      <c r="G60" s="59">
        <f>VLOOKUP(A60,'June 2015'!$B$19:$C$33,2,FALSE)</f>
        <v>2</v>
      </c>
      <c r="H60" s="59">
        <f>VLOOKUP(A60,'August 2015'!$B$20:$C$33,2,FALSE)</f>
        <v>-1</v>
      </c>
      <c r="I60" s="59">
        <f>VLOOKUP(A60,'September 2015'!$B$22:$C$37,2,FALSE)</f>
        <v>-2</v>
      </c>
      <c r="J60" s="59">
        <f>VLOOKUP(A60,'October 2015'!$B$20:$C$33,2,FALSE)</f>
        <v>1</v>
      </c>
      <c r="K60" s="59">
        <f>VLOOKUP(A60,'November 2015'!$B$19:$C$31,2,FALSE)</f>
        <v>-2</v>
      </c>
      <c r="L60" s="59">
        <f>VLOOKUP(A60,'December 2015'!$B$20:$C$37,2,FALSE)</f>
        <v>-6</v>
      </c>
      <c r="M60" s="59">
        <f>VLOOKUP(A60,'January 2016'!$B$22:$C$36,2,FALSE)</f>
        <v>-1</v>
      </c>
      <c r="N60" s="59">
        <f>VLOOKUP(A60,'February 2016'!$B$20:$C$35,2,FALSE)</f>
        <v>1</v>
      </c>
      <c r="O60" s="59">
        <f>VLOOKUP(A60,'March 2016'!$B$21:$C$36,2,FALSE)</f>
        <v>1</v>
      </c>
      <c r="P60" s="59">
        <f>VLOOKUP(A60,'April 2016'!$B$19:$C$34,2,FALSE)</f>
        <v>9</v>
      </c>
      <c r="Q60" s="59">
        <f>VLOOKUP(A60,'May 2016'!$B$23:$C$40,2,FALSE)</f>
        <v>9</v>
      </c>
      <c r="R60" s="59">
        <f>VLOOKUP(A60,'June 2016'!$B$21:$C$37,2,FALSE)</f>
        <v>8</v>
      </c>
      <c r="S60" s="57">
        <f>VLOOKUP(A60,'July 2016'!$B$22:$C$38,2,FALSE)</f>
        <v>5</v>
      </c>
      <c r="T60" s="59">
        <f>VLOOKUP(A60,'August 2016'!$B$21:$C$35,2,FALSE)</f>
        <v>1</v>
      </c>
      <c r="U60" s="59">
        <f>VLOOKUP(A60,'September 2016'!$B$22:$C$36,2,FALSE)</f>
        <v>3</v>
      </c>
      <c r="V60" s="63">
        <f>VLOOKUP(A60,'October 2016'!$B$22:$C$37,2,FALSE)</f>
        <v>-3</v>
      </c>
      <c r="W60" s="59">
        <f>VLOOKUP(A60,'November 2016'!$B$21:$C$38,2,FALSE)</f>
        <v>-3</v>
      </c>
      <c r="X60" s="59">
        <f>VLOOKUP(A60,'December  2016'!$B$21:$C$36,2,FALSE)</f>
        <v>2</v>
      </c>
      <c r="Y60" s="59">
        <v>2</v>
      </c>
      <c r="Z60" s="59">
        <v>5</v>
      </c>
      <c r="AA60" s="59">
        <v>3</v>
      </c>
      <c r="AB60" s="59">
        <v>11</v>
      </c>
      <c r="AC60" s="59">
        <v>9</v>
      </c>
      <c r="AD60" s="59">
        <v>9</v>
      </c>
      <c r="AE60" s="59">
        <v>10</v>
      </c>
      <c r="AF60" s="59">
        <v>2</v>
      </c>
      <c r="AG60" s="59">
        <v>2</v>
      </c>
      <c r="AH60" s="59">
        <v>-1</v>
      </c>
      <c r="AI60" s="59">
        <v>1</v>
      </c>
      <c r="AJ60" s="59">
        <v>7</v>
      </c>
      <c r="AK60" s="59">
        <v>12</v>
      </c>
      <c r="AL60" s="59">
        <v>9</v>
      </c>
      <c r="AM60" s="59">
        <v>7</v>
      </c>
      <c r="AN60" s="51">
        <f>VLOOKUP(A60,'April 2018'!$B$21:$C$37,2,FALSE)</f>
        <v>7</v>
      </c>
      <c r="AO60" s="51">
        <f>VLOOKUP(A60,'May 2018'!$B$21:$C$36,2,FALSE)</f>
        <v>13</v>
      </c>
      <c r="AP60" s="51">
        <f>VLOOKUP(A60,'June 2018'!$B$21:$C$37,2,FALSE)</f>
        <v>8</v>
      </c>
      <c r="AQ60" s="51">
        <f>VLOOKUP(A60,'July 2018'!$B$22:$C$37,2,FALSE)</f>
        <v>5</v>
      </c>
      <c r="AR60" s="51">
        <f>VLOOKUP(A60,'August 2018'!$B$22:$C$35,2,FALSE)</f>
        <v>6</v>
      </c>
      <c r="AS60" s="51">
        <f>VLOOKUP(A60,'September 2018'!$B$20:$C$34,2,FALSE)</f>
        <v>-1</v>
      </c>
      <c r="AT60" s="51">
        <f>VLOOKUP(A60,'October 2018'!$B$21:$C$36,2,FALSE)</f>
        <v>-2</v>
      </c>
      <c r="AU60" s="51">
        <f>VLOOKUP(A60,'November 2018'!$B$20:$C$34,2,FALSE)</f>
        <v>-1</v>
      </c>
      <c r="AV60" s="51">
        <f>INDEX('December 2018'!$C$21:$C$31,MATCH('MAIN Analysis'!A60,'December 2018'!$B$21:$B$31,0))</f>
        <v>-4</v>
      </c>
      <c r="AW60" s="51">
        <f>VLOOKUP(A60,'January 2019'!$B$19:$C$30,2,FALSE)</f>
        <v>2</v>
      </c>
      <c r="AX60" s="51">
        <f>VLOOKUP(A60,'February 2019'!$B$21:$C$34,2,FALSE)</f>
        <v>10</v>
      </c>
      <c r="AY60" s="49">
        <v>4</v>
      </c>
      <c r="AZ60" s="49">
        <f>VLOOKUP(A60,'April 2019'!$B$22:$C$38,2,FALSE)</f>
        <v>4</v>
      </c>
      <c r="BA60" s="49">
        <f>VLOOKUP(A60,'May 2019'!$B$21:$C$36,2,FALSE)</f>
        <v>1</v>
      </c>
      <c r="BB60" s="49">
        <f>VLOOKUP(A60,'June 2019'!$B$21:$C$36,2,FALSE)</f>
        <v>-1</v>
      </c>
      <c r="BC60" s="49">
        <f>VLOOKUP(A60,'July 2019'!$B$22:$C$38,2,FALSE)</f>
        <v>-7</v>
      </c>
      <c r="BD60" s="49">
        <f>VLOOKUP(A60,'August 2019'!$B$2:$C$17,2,FALSE)</f>
        <v>-6</v>
      </c>
      <c r="BE60" s="49">
        <f>VLOOKUP(A60,'September 2019'!$B$22:$C$35,2,FALSE)</f>
        <v>-2</v>
      </c>
      <c r="BF60" s="49">
        <f>VLOOKUP(A60,'October 2019'!$B$21:$C$35,2,FALSE)</f>
        <v>1</v>
      </c>
      <c r="BG60" s="49">
        <f>VLOOKUP(A60,'November 2019'!$B$22:$C$38,2,FALSE)</f>
        <v>-7</v>
      </c>
      <c r="BH60" s="1">
        <f>VLOOKUP(A60,'December 2019'!$B$22:$C$36,2,FALSE)</f>
        <v>-7</v>
      </c>
      <c r="BI60" s="58">
        <v>2</v>
      </c>
      <c r="BJ60" s="1">
        <v>4</v>
      </c>
      <c r="BK60" s="1">
        <f>VLOOKUP(A60,'March 2020'!$B$20:$C$37,2,FALSE)</f>
        <v>-2</v>
      </c>
      <c r="BL60" s="58">
        <f>VLOOKUP(A60,'April 2020'!$B$21:$C$37,2,FALSE)</f>
        <v>-9</v>
      </c>
      <c r="BM60" s="1">
        <f>VLOOKUP(A60,'May 2020'!$B$21:$C$36,2,FALSE)</f>
        <v>-9</v>
      </c>
      <c r="BN60" s="9">
        <f>VLOOKUP(A60,'June 2020'!$B$21:$C$33,2,FALSE)</f>
        <v>-2</v>
      </c>
      <c r="BO60" s="9">
        <f>VLOOKUP(A60,'July 2020'!$B$23:$C$37,2,FALSE)</f>
        <v>6</v>
      </c>
      <c r="BP60" s="9">
        <f>VLOOKUP(A60,'August 2020'!$B$25:$C$40,2,FALSE)</f>
        <v>5</v>
      </c>
      <c r="BQ60" s="9">
        <f>VLOOKUP(A60,'September 2020'!$B$26:$C$40,2,FALSE)</f>
        <v>5</v>
      </c>
      <c r="BR60" s="9">
        <f>VLOOKUP(A60,'October 2020'!$B$21:$C$37,2,FALSE)</f>
        <v>12</v>
      </c>
      <c r="BS60" s="9">
        <f>VLOOKUP(A60,'November 2020'!$B$22:$C$38,2,FALSE)</f>
        <v>10</v>
      </c>
      <c r="BT60" s="9">
        <f>VLOOKUP(A60,'December 2020'!$B$22:$C$37,2,FALSE)</f>
        <v>7</v>
      </c>
      <c r="BU60" s="33">
        <f>VLOOKUP(A60,'January 2021'!$B$22:$C$36,2,FALSE)</f>
        <v>6</v>
      </c>
      <c r="BV60" s="33">
        <f>VLOOKUP(A60,'February 2021'!$B$22:$C$35,2,FALSE)</f>
        <v>5</v>
      </c>
      <c r="BW60" s="33">
        <f>VLOOKUP(A60,'March 2021'!$B$21:$C$36,2,FALSE)</f>
        <v>8</v>
      </c>
      <c r="BX60" s="33">
        <f>VLOOKUP(A60,'April 2021'!$B$22:$C$38,2,FALSE)</f>
        <v>14</v>
      </c>
      <c r="BY60" s="33">
        <f>VLOOKUP(A60,'May 2021'!$B$21:$C$37,2,FALSE)</f>
        <v>6</v>
      </c>
      <c r="BZ60" s="33">
        <f>VLOOKUP(A60,'June 2021'!$B$21:$C$36,2,FALSE)</f>
        <v>6</v>
      </c>
    </row>
    <row r="61" spans="1:78" x14ac:dyDescent="0.25">
      <c r="A61" s="55" t="s">
        <v>13</v>
      </c>
      <c r="B61" s="59">
        <f>VLOOKUP(A61,'January 2015'!$B$20:$C$33,2,FALSE)</f>
        <v>8</v>
      </c>
      <c r="C61" s="59">
        <v>0</v>
      </c>
      <c r="D61" s="59">
        <f>VLOOKUP(A61,'March 2015'!$B$21:$C$37,2,FALSE)</f>
        <v>-3</v>
      </c>
      <c r="E61" s="59">
        <v>0</v>
      </c>
      <c r="F61" s="59">
        <v>0</v>
      </c>
      <c r="G61" s="59">
        <f>VLOOKUP(A61,'June 2015'!$B$19:$C$33,2,FALSE)</f>
        <v>-2</v>
      </c>
      <c r="H61" s="59">
        <f>VLOOKUP(A61,'August 2015'!$B$20:$C$33,2,FALSE)</f>
        <v>-5</v>
      </c>
      <c r="I61" s="59">
        <f>VLOOKUP(A61,'September 2015'!$B$22:$C$37,2,FALSE)</f>
        <v>-1</v>
      </c>
      <c r="J61" s="59">
        <v>0</v>
      </c>
      <c r="K61" s="59">
        <f>VLOOKUP(A61,'November 2015'!$B$19:$C$31,2,FALSE)</f>
        <v>5</v>
      </c>
      <c r="L61" s="59">
        <f>VLOOKUP(A61,'December 2015'!$B$20:$C$37,2,FALSE)</f>
        <v>-8</v>
      </c>
      <c r="M61" s="59">
        <f>VLOOKUP(A61,'January 2016'!$B$22:$C$36,2,FALSE)</f>
        <v>6</v>
      </c>
      <c r="N61" s="59">
        <f>VLOOKUP(A61,'February 2016'!$B$20:$C$35,2,FALSE)</f>
        <v>-2</v>
      </c>
      <c r="O61" s="59">
        <v>0</v>
      </c>
      <c r="P61" s="59">
        <f>VLOOKUP(A61,'April 2016'!$B$19:$C$34,2,FALSE)</f>
        <v>8</v>
      </c>
      <c r="Q61" s="59">
        <f>VLOOKUP(A61,'May 2016'!$B$23:$C$40,2,FALSE)</f>
        <v>4</v>
      </c>
      <c r="R61" s="59">
        <f>VLOOKUP(A61,'June 2016'!$B$21:$C$37,2,FALSE)</f>
        <v>-4</v>
      </c>
      <c r="S61" s="57">
        <f>VLOOKUP(A61,'July 2016'!$B$22:$C$38,2,FALSE)</f>
        <v>-4</v>
      </c>
      <c r="T61" s="59">
        <f>VLOOKUP(A61,'August 2016'!$B$21:$C$35,2,FALSE)</f>
        <v>-7</v>
      </c>
      <c r="U61" s="59">
        <f>VLOOKUP(A61,'September 2016'!$B$22:$C$36,2,FALSE)</f>
        <v>-3</v>
      </c>
      <c r="V61" s="63">
        <f>VLOOKUP(A61,'October 2016'!$B$22:$C$37,2,FALSE)</f>
        <v>-7</v>
      </c>
      <c r="W61" s="59">
        <f>VLOOKUP(A61,'November 2016'!$B$21:$C$38,2,FALSE)</f>
        <v>-5</v>
      </c>
      <c r="X61" s="59">
        <f>VLOOKUP(A61,'December  2016'!$B$21:$C$36,2,FALSE)</f>
        <v>10</v>
      </c>
      <c r="Y61" s="59">
        <v>6</v>
      </c>
      <c r="Z61" s="59">
        <v>2</v>
      </c>
      <c r="AA61" s="59">
        <v>16</v>
      </c>
      <c r="AB61" s="59">
        <v>0</v>
      </c>
      <c r="AC61" s="59">
        <v>5</v>
      </c>
      <c r="AD61" s="59">
        <v>4</v>
      </c>
      <c r="AE61" s="59">
        <v>13</v>
      </c>
      <c r="AF61" s="59">
        <v>7</v>
      </c>
      <c r="AG61" s="59">
        <v>1</v>
      </c>
      <c r="AH61" s="59">
        <v>0</v>
      </c>
      <c r="AI61" s="59">
        <v>14</v>
      </c>
      <c r="AJ61" s="59">
        <v>3</v>
      </c>
      <c r="AK61" s="59">
        <v>1</v>
      </c>
      <c r="AL61" s="59">
        <v>2</v>
      </c>
      <c r="AM61" s="59">
        <v>2</v>
      </c>
      <c r="AN61" s="51">
        <f>VLOOKUP(A61,'April 2018'!$B$21:$C$37,2,FALSE)</f>
        <v>9</v>
      </c>
      <c r="AO61" s="51">
        <f>VLOOKUP(A61,'May 2018'!$B$21:$C$36,2,FALSE)</f>
        <v>12</v>
      </c>
      <c r="AP61" s="51">
        <f>VLOOKUP(A61,'June 2018'!$B$21:$C$37,2,FALSE)</f>
        <v>5</v>
      </c>
      <c r="AQ61" s="51">
        <f>VLOOKUP(A61,'July 2018'!$B$22:$C$37,2,FALSE)</f>
        <v>13</v>
      </c>
      <c r="AR61" s="51">
        <f>VLOOKUP(A61,'August 2018'!$B$22:$C$35,2,FALSE)</f>
        <v>4</v>
      </c>
      <c r="AS61" s="51">
        <f>VLOOKUP(A61,'September 2018'!$B$20:$C$34,2,FALSE)</f>
        <v>4</v>
      </c>
      <c r="AT61" s="51">
        <f>VLOOKUP(A61,'October 2018'!$B$21:$C$36,2,FALSE)</f>
        <v>9</v>
      </c>
      <c r="AU61" s="51">
        <f>VLOOKUP(A61,'November 2018'!$B$20:$C$34,2,FALSE)</f>
        <v>7</v>
      </c>
      <c r="AV61" s="51">
        <f>INDEX('December 2018'!$C$21:$C$31,MATCH('MAIN Analysis'!A61,'December 2018'!$B$21:$B$31,0))</f>
        <v>5</v>
      </c>
      <c r="AW61" s="51">
        <f>VLOOKUP(A61,'January 2019'!$B$19:$C$30,2,FALSE)</f>
        <v>6</v>
      </c>
      <c r="AX61" s="51">
        <f>VLOOKUP(A61,'February 2019'!$B$21:$C$34,2,FALSE)</f>
        <v>2</v>
      </c>
      <c r="AY61" s="49">
        <v>3</v>
      </c>
      <c r="AZ61" s="49">
        <f>VLOOKUP(A61,'April 2019'!$B$22:$C$38,2,FALSE)</f>
        <v>12</v>
      </c>
      <c r="BA61" s="49">
        <f>VLOOKUP(A61,'May 2019'!$B$21:$C$36,2,FALSE)</f>
        <v>7</v>
      </c>
      <c r="BB61" s="49">
        <v>0</v>
      </c>
      <c r="BC61" s="49">
        <f>VLOOKUP(A61,'July 2019'!$B$22:$C$38,2,FALSE)</f>
        <v>-6</v>
      </c>
      <c r="BD61" s="49">
        <f>VLOOKUP(A61,'August 2019'!$B$2:$C$17,2,FALSE)</f>
        <v>-1</v>
      </c>
      <c r="BE61" s="49">
        <f>VLOOKUP(A61,'September 2019'!$B$22:$C$35,2,FALSE)</f>
        <v>-8</v>
      </c>
      <c r="BF61" s="49">
        <v>0</v>
      </c>
      <c r="BG61" s="49">
        <f>VLOOKUP(A61,'November 2019'!$B$22:$C$38,2,FALSE)</f>
        <v>4</v>
      </c>
      <c r="BH61" s="1">
        <f>VLOOKUP(A61,'December 2019'!$B$22:$C$36,2,FALSE)</f>
        <v>-6</v>
      </c>
      <c r="BI61" s="58">
        <v>-2</v>
      </c>
      <c r="BJ61" s="1">
        <v>11</v>
      </c>
      <c r="BK61" s="1">
        <f>VLOOKUP(A61,'March 2020'!$B$20:$C$37,2,FALSE)</f>
        <v>5</v>
      </c>
      <c r="BL61" s="58">
        <f>VLOOKUP(A61,'April 2020'!$B$21:$C$37,2,FALSE)</f>
        <v>-7</v>
      </c>
      <c r="BM61" s="1">
        <f>VLOOKUP(A61,'May 2020'!$B$21:$C$36,2,FALSE)</f>
        <v>-1</v>
      </c>
      <c r="BN61" s="9">
        <f>VLOOKUP(A61,'June 2020'!$B$21:$C$33,2,FALSE)</f>
        <v>4</v>
      </c>
      <c r="BO61" s="9">
        <f>VLOOKUP(A61,'July 2020'!$B$23:$C$37,2,FALSE)</f>
        <v>8</v>
      </c>
      <c r="BP61" s="9">
        <f>VLOOKUP(A61,'August 2020'!$B$25:$C$40,2,FALSE)</f>
        <v>1</v>
      </c>
      <c r="BQ61" s="9">
        <f>VLOOKUP(A61,'September 2020'!$B$26:$C$40,2,FALSE)</f>
        <v>11</v>
      </c>
      <c r="BR61" s="9">
        <f>VLOOKUP(A61,'October 2020'!$B$21:$C$37,2,FALSE)</f>
        <v>11</v>
      </c>
      <c r="BS61" s="9">
        <f>VLOOKUP(A61,'November 2020'!$B$22:$C$38,2,FALSE)</f>
        <v>11</v>
      </c>
      <c r="BT61" s="9">
        <f>VLOOKUP(A61,'December 2020'!$B$22:$C$37,2,FALSE)</f>
        <v>2</v>
      </c>
      <c r="BU61" s="33">
        <f>VLOOKUP(A61,'January 2021'!$B$22:$C$36,2,FALSE)</f>
        <v>12</v>
      </c>
      <c r="BV61" s="33">
        <f>VLOOKUP(A61,'February 2021'!$B$22:$C$35,2,FALSE)</f>
        <v>9</v>
      </c>
      <c r="BW61" s="33">
        <f>VLOOKUP(A61,'March 2021'!$B$21:$C$36,2,FALSE)</f>
        <v>14</v>
      </c>
      <c r="BX61" s="33">
        <f>VLOOKUP(A61,'April 2021'!$B$22:$C$38,2,FALSE)</f>
        <v>16</v>
      </c>
      <c r="BY61" s="33">
        <f>VLOOKUP(A61,'May 2021'!$B$21:$C$37,2,FALSE)</f>
        <v>14</v>
      </c>
      <c r="BZ61" s="33">
        <f>VLOOKUP(A61,'June 2021'!$B$21:$C$36,2,FALSE)</f>
        <v>10</v>
      </c>
    </row>
    <row r="62" spans="1:78" x14ac:dyDescent="0.25">
      <c r="A62" s="55" t="s">
        <v>14</v>
      </c>
      <c r="B62" s="59">
        <f>VLOOKUP(A62,'January 2015'!$B$20:$C$33,2,FALSE)</f>
        <v>4</v>
      </c>
      <c r="C62" s="59">
        <f>VLOOKUP(A62,'February 2015'!$B$19:$C$32,2,FALSE)</f>
        <v>5</v>
      </c>
      <c r="D62" s="59">
        <f>VLOOKUP(A62,'March 2015'!$B$21:$C$37,2,FALSE)</f>
        <v>6</v>
      </c>
      <c r="E62" s="59">
        <f>VLOOKUP(A62,'April 2015'!$B$21:$C$34,2,FALSE)</f>
        <v>4</v>
      </c>
      <c r="F62" s="59">
        <f>VLOOKUP(A62,'May 2015'!$B$20:$C$31,2,FALSE)</f>
        <v>3</v>
      </c>
      <c r="G62" s="59">
        <f>VLOOKUP(A62,'June 2015'!$B$19:$C$33,2,FALSE)</f>
        <v>5</v>
      </c>
      <c r="H62" s="59">
        <v>0</v>
      </c>
      <c r="I62" s="59">
        <f>VLOOKUP(A62,'September 2015'!$B$22:$C$37,2,FALSE)</f>
        <v>-6</v>
      </c>
      <c r="J62" s="59">
        <f>VLOOKUP(A62,'October 2015'!$B$20:$C$33,2,FALSE)</f>
        <v>-4</v>
      </c>
      <c r="K62" s="59">
        <f>VLOOKUP(A62,'November 2015'!$B$19:$C$31,2,FALSE)</f>
        <v>-3</v>
      </c>
      <c r="L62" s="59">
        <f>VLOOKUP(A62,'December 2015'!$B$20:$C$37,2,FALSE)</f>
        <v>-7</v>
      </c>
      <c r="M62" s="59">
        <f>VLOOKUP(A62,'January 2016'!$B$22:$C$36,2,FALSE)</f>
        <v>-5</v>
      </c>
      <c r="N62" s="59">
        <f>VLOOKUP(A62,'February 2016'!$B$20:$C$35,2,FALSE)</f>
        <v>3</v>
      </c>
      <c r="O62" s="59">
        <f>VLOOKUP(A62,'March 2016'!$B$21:$C$36,2,FALSE)</f>
        <v>-1</v>
      </c>
      <c r="P62" s="59">
        <f>VLOOKUP(A62,'April 2016'!$B$19:$C$34,2,FALSE)</f>
        <v>1</v>
      </c>
      <c r="Q62" s="59">
        <f>VLOOKUP(A62,'May 2016'!$B$23:$C$40,2,FALSE)</f>
        <v>-3</v>
      </c>
      <c r="R62" s="59">
        <f>VLOOKUP(A62,'June 2016'!$B$21:$C$37,2,FALSE)</f>
        <v>-1</v>
      </c>
      <c r="S62" s="57">
        <f>VLOOKUP(A62,'July 2016'!$B$22:$C$38,2,FALSE)</f>
        <v>-1</v>
      </c>
      <c r="T62" s="59">
        <f>VLOOKUP(A62,'August 2016'!$B$21:$C$35,2,FALSE)</f>
        <v>-5</v>
      </c>
      <c r="U62" s="59">
        <f>VLOOKUP(A62,'September 2016'!$B$22:$C$36,2,FALSE)</f>
        <v>-4</v>
      </c>
      <c r="V62" s="63">
        <f>VLOOKUP(A62,'October 2016'!$B$22:$C$37,2,FALSE)</f>
        <v>-4</v>
      </c>
      <c r="W62" s="59">
        <f>VLOOKUP(A62,'November 2016'!$B$21:$C$38,2,FALSE)</f>
        <v>-2</v>
      </c>
      <c r="X62" s="59">
        <f>VLOOKUP(A62,'December  2016'!$B$21:$C$36,2,FALSE)</f>
        <v>1</v>
      </c>
      <c r="Y62" s="59">
        <v>7</v>
      </c>
      <c r="Z62" s="59">
        <v>7</v>
      </c>
      <c r="AA62" s="59">
        <v>8</v>
      </c>
      <c r="AB62" s="59">
        <v>5</v>
      </c>
      <c r="AC62" s="59">
        <v>1</v>
      </c>
      <c r="AD62" s="59">
        <v>10</v>
      </c>
      <c r="AE62" s="59">
        <v>3</v>
      </c>
      <c r="AF62" s="59">
        <v>9</v>
      </c>
      <c r="AG62" s="59">
        <v>8</v>
      </c>
      <c r="AH62" s="59">
        <v>5</v>
      </c>
      <c r="AI62" s="59">
        <v>6</v>
      </c>
      <c r="AJ62" s="59">
        <v>2</v>
      </c>
      <c r="AK62" s="59">
        <v>7</v>
      </c>
      <c r="AL62" s="59">
        <v>8</v>
      </c>
      <c r="AM62" s="59">
        <v>11</v>
      </c>
      <c r="AN62" s="51">
        <f>VLOOKUP(A62,'April 2018'!$B$21:$C$37,2,FALSE)</f>
        <v>12</v>
      </c>
      <c r="AO62" s="51">
        <f>VLOOKUP(A62,'May 2018'!$B$21:$C$36,2,FALSE)</f>
        <v>5</v>
      </c>
      <c r="AP62" s="51">
        <f>VLOOKUP(A62,'June 2018'!$B$21:$C$37,2,FALSE)</f>
        <v>12</v>
      </c>
      <c r="AQ62" s="51">
        <f>VLOOKUP(A62,'July 2018'!$B$22:$C$37,2,FALSE)</f>
        <v>3</v>
      </c>
      <c r="AR62" s="51">
        <f>VLOOKUP(A62,'August 2018'!$B$22:$C$35,2,FALSE)</f>
        <v>8</v>
      </c>
      <c r="AS62" s="51">
        <f>VLOOKUP(A62,'September 2018'!$B$20:$C$34,2,FALSE)</f>
        <v>1</v>
      </c>
      <c r="AT62" s="51">
        <f>VLOOKUP(A62,'October 2018'!$B$21:$C$36,2,FALSE)</f>
        <v>3</v>
      </c>
      <c r="AU62" s="51">
        <f>VLOOKUP(A62,'November 2018'!$B$20:$C$34,2,FALSE)</f>
        <v>2</v>
      </c>
      <c r="AV62" s="51">
        <f>INDEX('December 2018'!$C$21:$C$31,MATCH('MAIN Analysis'!A62,'December 2018'!$B$21:$B$31,0))</f>
        <v>1</v>
      </c>
      <c r="AW62" s="51">
        <v>0</v>
      </c>
      <c r="AX62" s="51">
        <v>0</v>
      </c>
      <c r="AY62" s="49">
        <v>5</v>
      </c>
      <c r="AZ62" s="49">
        <f>VLOOKUP(A62,'April 2019'!$B$22:$C$38,2,FALSE)</f>
        <v>-1</v>
      </c>
      <c r="BA62" s="49">
        <f>VLOOKUP(A62,'May 2019'!$B$21:$C$36,2,FALSE)</f>
        <v>2</v>
      </c>
      <c r="BB62" s="49">
        <f>VLOOKUP(A62,'June 2019'!$B$21:$C$36,2,FALSE)</f>
        <v>-3</v>
      </c>
      <c r="BC62" s="49">
        <f>VLOOKUP(A62,'July 2019'!$B$22:$C$38,2,FALSE)</f>
        <v>-5</v>
      </c>
      <c r="BD62" s="49">
        <f>VLOOKUP(A62,'August 2019'!$B$2:$C$17,2,FALSE)</f>
        <v>-5</v>
      </c>
      <c r="BE62" s="49">
        <f>VLOOKUP(A62,'September 2019'!$B$22:$C$35,2,FALSE)</f>
        <v>-5</v>
      </c>
      <c r="BF62" s="49">
        <f>VLOOKUP(A62,'October 2019'!$B$21:$C$35,2,FALSE)</f>
        <v>-7</v>
      </c>
      <c r="BG62" s="49">
        <f>VLOOKUP(A62,'November 2019'!$B$22:$C$38,2,FALSE)</f>
        <v>-8</v>
      </c>
      <c r="BH62" s="1">
        <f>VLOOKUP(A62,'December 2019'!$B$22:$C$36,2,FALSE)</f>
        <v>-8</v>
      </c>
      <c r="BI62" s="58">
        <v>-1</v>
      </c>
      <c r="BJ62" s="1">
        <v>-1</v>
      </c>
      <c r="BK62" s="1">
        <f>VLOOKUP(A62,'March 2020'!$B$20:$C$37,2,FALSE)</f>
        <v>-8</v>
      </c>
      <c r="BL62" s="58">
        <f>VLOOKUP(A62,'April 2020'!$B$21:$C$37,2,FALSE)</f>
        <v>-12</v>
      </c>
      <c r="BM62" s="1">
        <f>VLOOKUP(A62,'May 2020'!$B$21:$C$36,2,FALSE)</f>
        <v>-11</v>
      </c>
      <c r="BN62" s="9">
        <f>VLOOKUP(A62,'June 2020'!$B$21:$C$33,2,FALSE)</f>
        <v>-1</v>
      </c>
      <c r="BO62" s="9">
        <f>VLOOKUP(A62,'July 2020'!$B$23:$C$37,2,FALSE)</f>
        <v>3</v>
      </c>
      <c r="BP62" s="9">
        <f>VLOOKUP(A62,'August 2020'!$B$25:$C$40,2,FALSE)</f>
        <v>2</v>
      </c>
      <c r="BQ62" s="9">
        <f>VLOOKUP(A62,'September 2020'!$B$26:$C$40,2,FALSE)</f>
        <v>1</v>
      </c>
      <c r="BR62" s="9">
        <f>VLOOKUP(A62,'October 2020'!$B$21:$C$37,2,FALSE)</f>
        <v>3</v>
      </c>
      <c r="BS62" s="9">
        <f>VLOOKUP(A62,'November 2020'!$B$22:$C$38,2,FALSE)</f>
        <v>1</v>
      </c>
      <c r="BT62" s="9">
        <f>VLOOKUP(A62,'December 2020'!$B$22:$C$37,2,FALSE)</f>
        <v>6</v>
      </c>
      <c r="BU62" s="33">
        <f>VLOOKUP(A62,'January 2021'!$B$22:$C$36,2,FALSE)</f>
        <v>9</v>
      </c>
      <c r="BV62" s="33">
        <f>VLOOKUP(A62,'February 2021'!$B$22:$C$35,2,FALSE)</f>
        <v>8</v>
      </c>
      <c r="BW62" s="33">
        <f>VLOOKUP(A62,'March 2021'!$B$21:$C$36,2,FALSE)</f>
        <v>4</v>
      </c>
      <c r="BX62" s="33">
        <f>VLOOKUP(A62,'April 2021'!$B$22:$C$38,2,FALSE)</f>
        <v>5</v>
      </c>
      <c r="BY62" s="33">
        <f>VLOOKUP(A62,'May 2021'!$B$21:$C$37,2,FALSE)</f>
        <v>2</v>
      </c>
      <c r="BZ62" s="33">
        <f>VLOOKUP(A62,'June 2021'!$B$21:$C$36,2,FALSE)</f>
        <v>13</v>
      </c>
    </row>
    <row r="63" spans="1:78" x14ac:dyDescent="0.25">
      <c r="A63" s="55" t="s">
        <v>15</v>
      </c>
      <c r="B63" s="59">
        <v>0</v>
      </c>
      <c r="C63" s="59">
        <f>VLOOKUP(A63,'February 2015'!$B$19:$C$32,2,FALSE)</f>
        <v>-2</v>
      </c>
      <c r="D63" s="59">
        <f>VLOOKUP(A63,'March 2015'!$B$21:$C$37,2,FALSE)</f>
        <v>-1</v>
      </c>
      <c r="E63" s="59">
        <f>VLOOKUP(A63,'April 2015'!$B$21:$C$34,2,FALSE)</f>
        <v>10</v>
      </c>
      <c r="F63" s="59">
        <f>VLOOKUP(A63,'May 2015'!$B$20:$C$31,2,FALSE)</f>
        <v>6</v>
      </c>
      <c r="G63" s="59">
        <f>VLOOKUP(A63,'June 2015'!$B$19:$C$33,2,FALSE)</f>
        <v>-1</v>
      </c>
      <c r="H63" s="59">
        <f>VLOOKUP(A63,'August 2015'!$B$20:$C$33,2,FALSE)</f>
        <v>6</v>
      </c>
      <c r="I63" s="59">
        <f>VLOOKUP(A63,'September 2015'!$B$22:$C$37,2,FALSE)</f>
        <v>3</v>
      </c>
      <c r="J63" s="59">
        <f>VLOOKUP(A63,'October 2015'!$B$20:$C$33,2,FALSE)</f>
        <v>-3</v>
      </c>
      <c r="K63" s="59">
        <f>VLOOKUP(A63,'November 2015'!$B$19:$C$31,2,FALSE)</f>
        <v>-6</v>
      </c>
      <c r="L63" s="59">
        <f>VLOOKUP(A63,'December 2015'!$B$20:$C$37,2,FALSE)</f>
        <v>-9</v>
      </c>
      <c r="M63" s="59">
        <f>VLOOKUP(A63,'January 2016'!$B$22:$C$36,2,FALSE)</f>
        <v>-3</v>
      </c>
      <c r="N63" s="59">
        <f>VLOOKUP(A63,'February 2016'!$B$20:$C$35,2,FALSE)</f>
        <v>8</v>
      </c>
      <c r="O63" s="59">
        <f>VLOOKUP(A63,'March 2016'!$B$21:$C$36,2,FALSE)</f>
        <v>3</v>
      </c>
      <c r="P63" s="59">
        <f>VLOOKUP(A63,'April 2016'!$B$19:$C$34,2,FALSE)</f>
        <v>11</v>
      </c>
      <c r="Q63" s="59">
        <f>VLOOKUP(A63,'May 2016'!$B$23:$C$40,2,FALSE)</f>
        <v>6</v>
      </c>
      <c r="R63" s="59">
        <f>VLOOKUP(A63,'June 2016'!$B$21:$C$37,2,FALSE)</f>
        <v>-2</v>
      </c>
      <c r="S63" s="57">
        <f>VLOOKUP(A63,'July 2016'!$B$22:$C$38,2,FALSE)</f>
        <v>-2</v>
      </c>
      <c r="T63" s="59">
        <f>VLOOKUP(A63,'August 2016'!$B$21:$C$35,2,FALSE)</f>
        <v>-4</v>
      </c>
      <c r="U63" s="59">
        <v>0</v>
      </c>
      <c r="V63" s="63">
        <f>VLOOKUP(A63,'October 2016'!$B$22:$C$37,2,FALSE)</f>
        <v>3</v>
      </c>
      <c r="W63" s="59">
        <f>VLOOKUP(A63,'November 2016'!$B$21:$C$38,2,FALSE)</f>
        <v>-1</v>
      </c>
      <c r="X63" s="59">
        <f>VLOOKUP(A63,'December  2016'!$B$21:$C$36,2,FALSE)</f>
        <v>-1</v>
      </c>
      <c r="Y63" s="59">
        <v>12</v>
      </c>
      <c r="Z63" s="59">
        <v>10</v>
      </c>
      <c r="AA63" s="59">
        <v>13</v>
      </c>
      <c r="AB63" s="59">
        <v>6</v>
      </c>
      <c r="AC63" s="59">
        <v>3</v>
      </c>
      <c r="AD63" s="59">
        <v>12</v>
      </c>
      <c r="AE63" s="59">
        <v>14</v>
      </c>
      <c r="AF63" s="59">
        <v>1</v>
      </c>
      <c r="AG63" s="59">
        <v>13</v>
      </c>
      <c r="AH63" s="59">
        <v>-2</v>
      </c>
      <c r="AI63" s="59">
        <v>11</v>
      </c>
      <c r="AJ63" s="59">
        <v>11</v>
      </c>
      <c r="AK63" s="59">
        <v>6</v>
      </c>
      <c r="AL63" s="59">
        <v>5</v>
      </c>
      <c r="AM63" s="59">
        <v>10</v>
      </c>
      <c r="AN63" s="51">
        <f>VLOOKUP(A63,'April 2018'!$B$21:$C$37,2,FALSE)</f>
        <v>14</v>
      </c>
      <c r="AO63" s="51">
        <f>VLOOKUP(A63,'May 2018'!$B$21:$C$36,2,FALSE)</f>
        <v>2</v>
      </c>
      <c r="AP63" s="51">
        <f>VLOOKUP(A63,'June 2018'!$B$21:$C$37,2,FALSE)</f>
        <v>10</v>
      </c>
      <c r="AQ63" s="51">
        <f>VLOOKUP(A63,'July 2018'!$B$22:$C$37,2,FALSE)</f>
        <v>14</v>
      </c>
      <c r="AR63" s="51">
        <f>VLOOKUP(A63,'August 2018'!$B$22:$C$35,2,FALSE)</f>
        <v>1</v>
      </c>
      <c r="AS63" s="51">
        <f>VLOOKUP(A63,'September 2018'!$B$20:$C$34,2,FALSE)</f>
        <v>10</v>
      </c>
      <c r="AT63" s="51">
        <f>VLOOKUP(A63,'October 2018'!$B$21:$C$36,2,FALSE)</f>
        <v>11</v>
      </c>
      <c r="AU63" s="51">
        <f>VLOOKUP(A63,'November 2018'!$B$20:$C$34,2,FALSE)</f>
        <v>8</v>
      </c>
      <c r="AV63" s="51">
        <f>INDEX('December 2018'!$C$21:$C$31,MATCH('MAIN Analysis'!A63,'December 2018'!$B$21:$B$31,0))</f>
        <v>-1</v>
      </c>
      <c r="AW63" s="51">
        <f>VLOOKUP(A63,'January 2019'!$B$19:$C$30,2,FALSE)</f>
        <v>8</v>
      </c>
      <c r="AX63" s="51">
        <f>VLOOKUP(A63,'February 2019'!$B$21:$C$34,2,FALSE)</f>
        <v>7</v>
      </c>
      <c r="AY63" s="49">
        <v>6</v>
      </c>
      <c r="AZ63" s="49">
        <f>VLOOKUP(A63,'April 2019'!$B$22:$C$38,2,FALSE)</f>
        <v>2</v>
      </c>
      <c r="BA63" s="49">
        <f>VLOOKUP(A63,'May 2019'!$B$21:$C$36,2,FALSE)</f>
        <v>10</v>
      </c>
      <c r="BB63" s="49">
        <f>VLOOKUP(A63,'June 2019'!$B$21:$C$36,2,FALSE)</f>
        <v>4</v>
      </c>
      <c r="BC63" s="49">
        <f>VLOOKUP(A63,'July 2019'!$B$22:$C$38,2,FALSE)</f>
        <v>-1</v>
      </c>
      <c r="BD63" s="49">
        <f>VLOOKUP(A63,'August 2019'!$B$2:$C$17,2,FALSE)</f>
        <v>-3</v>
      </c>
      <c r="BE63" s="49">
        <f>VLOOKUP(A63,'September 2019'!$B$22:$C$35,2,FALSE)</f>
        <v>-1</v>
      </c>
      <c r="BF63" s="49">
        <f>VLOOKUP(A63,'October 2019'!$B$21:$C$35,2,FALSE)</f>
        <v>-6</v>
      </c>
      <c r="BG63" s="49">
        <f>VLOOKUP(A63,'November 2019'!$B$22:$C$38,2,FALSE)</f>
        <v>-3</v>
      </c>
      <c r="BH63" s="1">
        <v>0</v>
      </c>
      <c r="BI63" s="58">
        <v>4</v>
      </c>
      <c r="BJ63" s="1">
        <v>10</v>
      </c>
      <c r="BK63" s="1">
        <f>VLOOKUP(A63,'March 2020'!$B$20:$C$37,2,FALSE)</f>
        <v>4</v>
      </c>
      <c r="BL63" s="58">
        <f>VLOOKUP(A63,'April 2020'!$B$21:$C$37,2,FALSE)</f>
        <v>-6</v>
      </c>
      <c r="BM63" s="1">
        <f>VLOOKUP(A63,'May 2020'!$B$21:$C$36,2,FALSE)</f>
        <v>-5</v>
      </c>
      <c r="BN63" s="9">
        <f>VLOOKUP(A63,'June 2020'!$B$21:$C$33,2,FALSE)</f>
        <v>10</v>
      </c>
      <c r="BO63" s="9">
        <f>VLOOKUP(A63,'July 2020'!$B$23:$C$37,2,FALSE)</f>
        <v>10</v>
      </c>
      <c r="BP63" s="9">
        <f>VLOOKUP(A63,'August 2020'!$B$25:$C$40,2,FALSE)</f>
        <v>14</v>
      </c>
      <c r="BQ63" s="9">
        <f>VLOOKUP(A63,'September 2020'!$B$26:$C$40,2,FALSE)</f>
        <v>10</v>
      </c>
      <c r="BR63" s="9">
        <f>VLOOKUP(A63,'October 2020'!$B$21:$C$37,2,FALSE)</f>
        <v>14</v>
      </c>
      <c r="BS63" s="9">
        <f>VLOOKUP(A63,'November 2020'!$B$22:$C$38,2,FALSE)</f>
        <v>14</v>
      </c>
      <c r="BT63" s="9">
        <f>VLOOKUP(A63,'December 2020'!$B$22:$C$37,2,FALSE)</f>
        <v>5</v>
      </c>
      <c r="BU63" s="33">
        <f>VLOOKUP(A63,'January 2021'!$B$22:$C$36,2,FALSE)</f>
        <v>10</v>
      </c>
      <c r="BV63" s="33">
        <f>VLOOKUP(A63,'February 2021'!$B$22:$C$35,2,FALSE)</f>
        <v>1</v>
      </c>
      <c r="BW63" s="33">
        <f>VLOOKUP(A63,'March 2021'!$B$21:$C$36,2,FALSE)</f>
        <v>2</v>
      </c>
      <c r="BX63" s="33">
        <f>VLOOKUP(A63,'April 2021'!$B$22:$C$38,2,FALSE)</f>
        <v>3</v>
      </c>
      <c r="BY63" s="33">
        <f>VLOOKUP(A63,'May 2021'!$B$21:$C$37,2,FALSE)</f>
        <v>10</v>
      </c>
      <c r="BZ63" s="33">
        <f>VLOOKUP(A63,'June 2021'!$B$21:$C$36,2,FALSE)</f>
        <v>4</v>
      </c>
    </row>
    <row r="64" spans="1:78" x14ac:dyDescent="0.25">
      <c r="A64" s="55" t="s">
        <v>16</v>
      </c>
      <c r="B64" s="59">
        <f>VLOOKUP(A64,'January 2015'!$B$20:$C$33,2,FALSE)</f>
        <v>6</v>
      </c>
      <c r="C64" s="59">
        <f>VLOOKUP(A64,'February 2015'!$B$19:$C$32,2,FALSE)</f>
        <v>7</v>
      </c>
      <c r="D64" s="59">
        <f>VLOOKUP(A64,'March 2015'!$B$21:$C$37,2,FALSE)</f>
        <v>-2</v>
      </c>
      <c r="E64" s="59">
        <f>VLOOKUP(A64,'April 2015'!$B$21:$C$34,2,FALSE)</f>
        <v>-2</v>
      </c>
      <c r="F64" s="59">
        <f>VLOOKUP(A64,'May 2015'!$B$20:$C$31,2,FALSE)</f>
        <v>4</v>
      </c>
      <c r="G64" s="59">
        <f>VLOOKUP(A64,'June 2015'!$B$19:$C$33,2,FALSE)</f>
        <v>-4</v>
      </c>
      <c r="H64" s="59">
        <f>VLOOKUP(A64,'August 2015'!$B$20:$C$33,2,FALSE)</f>
        <v>-4</v>
      </c>
      <c r="I64" s="59">
        <f>VLOOKUP(A64,'September 2015'!$B$22:$C$37,2,FALSE)</f>
        <v>-8</v>
      </c>
      <c r="J64" s="59">
        <f>VLOOKUP(A64,'October 2015'!$B$20:$C$33,2,FALSE)</f>
        <v>-2</v>
      </c>
      <c r="K64" s="59">
        <f>VLOOKUP(A64,'November 2015'!$B$19:$C$31,2,FALSE)</f>
        <v>1</v>
      </c>
      <c r="L64" s="59">
        <f>VLOOKUP(A64,'December 2015'!$B$20:$C$37,2,FALSE)</f>
        <v>3</v>
      </c>
      <c r="M64" s="59">
        <f>VLOOKUP(A64,'January 2016'!$B$22:$C$36,2,FALSE)</f>
        <v>4</v>
      </c>
      <c r="N64" s="59">
        <f>VLOOKUP(A64,'February 2016'!$B$20:$C$35,2,FALSE)</f>
        <v>4</v>
      </c>
      <c r="O64" s="59">
        <f>VLOOKUP(A64,'March 2016'!$B$21:$C$36,2,FALSE)</f>
        <v>5</v>
      </c>
      <c r="P64" s="59">
        <f>VLOOKUP(A64,'April 2016'!$B$19:$C$34,2,FALSE)</f>
        <v>5</v>
      </c>
      <c r="Q64" s="59">
        <f>VLOOKUP(A64,'May 2016'!$B$23:$C$40,2,FALSE)</f>
        <v>10</v>
      </c>
      <c r="R64" s="59">
        <f>VLOOKUP(A64,'June 2016'!$B$21:$C$37,2,FALSE)</f>
        <v>-3</v>
      </c>
      <c r="S64" s="57">
        <f>VLOOKUP(A64,'July 2016'!$B$22:$C$38,2,FALSE)</f>
        <v>2</v>
      </c>
      <c r="T64" s="59">
        <f>VLOOKUP(A64,'August 2016'!$B$21:$C$35,2,FALSE)</f>
        <v>-2</v>
      </c>
      <c r="U64" s="59">
        <v>0</v>
      </c>
      <c r="V64" s="63">
        <f>VLOOKUP(A64,'October 2016'!$B$22:$C$37,2,FALSE)</f>
        <v>-2</v>
      </c>
      <c r="W64" s="59">
        <f>VLOOKUP(A64,'November 2016'!$B$21:$C$38,2,FALSE)</f>
        <v>1</v>
      </c>
      <c r="X64" s="59">
        <f>VLOOKUP(A64,'December  2016'!$B$21:$C$36,2,FALSE)</f>
        <v>8</v>
      </c>
      <c r="Y64" s="59">
        <v>4</v>
      </c>
      <c r="Z64" s="59">
        <v>15</v>
      </c>
      <c r="AA64" s="59">
        <v>12</v>
      </c>
      <c r="AB64" s="59">
        <v>7</v>
      </c>
      <c r="AC64" s="59">
        <v>13</v>
      </c>
      <c r="AD64" s="59">
        <v>-1</v>
      </c>
      <c r="AE64" s="59">
        <v>11</v>
      </c>
      <c r="AF64" s="59">
        <v>-2</v>
      </c>
      <c r="AG64" s="59">
        <v>3</v>
      </c>
      <c r="AH64" s="59">
        <v>1</v>
      </c>
      <c r="AI64" s="59">
        <v>9</v>
      </c>
      <c r="AJ64" s="59">
        <v>13</v>
      </c>
      <c r="AK64" s="59">
        <v>9</v>
      </c>
      <c r="AL64" s="59">
        <v>12</v>
      </c>
      <c r="AM64" s="59">
        <v>6</v>
      </c>
      <c r="AN64" s="51">
        <f>VLOOKUP(A64,'April 2018'!$B$21:$C$37,2,FALSE)</f>
        <v>11</v>
      </c>
      <c r="AO64" s="51">
        <f>VLOOKUP(A64,'May 2018'!$B$21:$C$36,2,FALSE)</f>
        <v>1</v>
      </c>
      <c r="AP64" s="51">
        <f>VLOOKUP(A64,'June 2018'!$B$21:$C$37,2,FALSE)</f>
        <v>3</v>
      </c>
      <c r="AQ64" s="51">
        <f>VLOOKUP(A64,'July 2018'!$B$22:$C$37,2,FALSE)</f>
        <v>4</v>
      </c>
      <c r="AR64" s="51">
        <f>VLOOKUP(A64,'August 2018'!$B$22:$C$35,2,FALSE)</f>
        <v>-1</v>
      </c>
      <c r="AS64" s="51">
        <f>VLOOKUP(A64,'September 2018'!$B$20:$C$34,2,FALSE)</f>
        <v>-2</v>
      </c>
      <c r="AT64" s="51">
        <f>VLOOKUP(A64,'October 2018'!$B$21:$C$36,2,FALSE)</f>
        <v>-3</v>
      </c>
      <c r="AU64" s="51">
        <v>0</v>
      </c>
      <c r="AV64" s="51">
        <f>INDEX('December 2018'!$C$21:$C$31,MATCH('MAIN Analysis'!A64,'December 2018'!$B$21:$B$31,0))</f>
        <v>4</v>
      </c>
      <c r="AW64" s="51">
        <f>VLOOKUP(A64,'January 2019'!$B$19:$C$30,2,FALSE)</f>
        <v>7</v>
      </c>
      <c r="AX64" s="51">
        <f>VLOOKUP(A64,'February 2019'!$B$21:$C$34,2,FALSE)</f>
        <v>9</v>
      </c>
      <c r="AY64" s="49">
        <v>9</v>
      </c>
      <c r="AZ64" s="49">
        <f>VLOOKUP(A64,'April 2019'!$B$22:$C$38,2,FALSE)</f>
        <v>-3</v>
      </c>
      <c r="BA64" s="49">
        <f>VLOOKUP(A64,'May 2019'!$B$21:$C$36,2,FALSE)</f>
        <v>-2</v>
      </c>
      <c r="BB64" s="49">
        <f>VLOOKUP(A64,'June 2019'!$B$21:$C$36,2,FALSE)</f>
        <v>-5</v>
      </c>
      <c r="BC64" s="49">
        <f>VLOOKUP(A64,'July 2019'!$B$22:$C$38,2,FALSE)</f>
        <v>-9</v>
      </c>
      <c r="BD64" s="49">
        <f>VLOOKUP(A64,'August 2019'!$B$2:$C$17,2,FALSE)</f>
        <v>-4</v>
      </c>
      <c r="BE64" s="49">
        <v>0</v>
      </c>
      <c r="BF64" s="49">
        <f>VLOOKUP(A64,'October 2019'!$B$21:$C$35,2,FALSE)</f>
        <v>-10</v>
      </c>
      <c r="BG64" s="49">
        <v>0</v>
      </c>
      <c r="BH64" s="1">
        <f>VLOOKUP(A64,'December 2019'!$B$22:$C$36,2,FALSE)</f>
        <v>-4</v>
      </c>
      <c r="BI64" s="58">
        <v>8</v>
      </c>
      <c r="BJ64" s="1">
        <v>13</v>
      </c>
      <c r="BK64" s="1">
        <f>VLOOKUP(A64,'March 2020'!$B$20:$C$37,2,FALSE)</f>
        <v>-7</v>
      </c>
      <c r="BL64" s="58">
        <f>VLOOKUP(A64,'April 2020'!$B$21:$C$37,2,FALSE)</f>
        <v>-2</v>
      </c>
      <c r="BM64" s="1">
        <f>VLOOKUP(A64,'May 2020'!$B$21:$C$36,2,FALSE)</f>
        <v>-10</v>
      </c>
      <c r="BN64" s="9">
        <v>0</v>
      </c>
      <c r="BO64" s="9">
        <f>VLOOKUP(A64,'July 2020'!$B$23:$C$37,2,FALSE)</f>
        <v>11</v>
      </c>
      <c r="BP64" s="9">
        <f>VLOOKUP(A64,'August 2020'!$B$25:$C$40,2,FALSE)</f>
        <v>15</v>
      </c>
      <c r="BQ64" s="9">
        <v>0</v>
      </c>
      <c r="BR64" s="9">
        <f>VLOOKUP(A64,'October 2020'!$B$21:$C$37,2,FALSE)</f>
        <v>13</v>
      </c>
      <c r="BS64" s="9">
        <f>VLOOKUP(A64,'November 2020'!$B$22:$C$38,2,FALSE)</f>
        <v>2</v>
      </c>
      <c r="BT64" s="9">
        <f>VLOOKUP(A64,'December 2020'!$B$22:$C$37,2,FALSE)</f>
        <v>4</v>
      </c>
      <c r="BU64" s="33">
        <f>VLOOKUP(A64,'January 2021'!$B$22:$C$36,2,FALSE)</f>
        <v>13</v>
      </c>
      <c r="BV64" s="33">
        <f>VLOOKUP(A64,'February 2021'!$B$22:$C$35,2,FALSE)</f>
        <v>11</v>
      </c>
      <c r="BW64" s="33">
        <f>VLOOKUP(A64,'March 2021'!$B$21:$C$36,2,FALSE)</f>
        <v>5</v>
      </c>
      <c r="BX64" s="33">
        <f>VLOOKUP(A64,'April 2021'!$B$22:$C$38,2,FALSE)</f>
        <v>13</v>
      </c>
      <c r="BY64" s="33">
        <f>VLOOKUP(A64,'May 2021'!$B$21:$C$37,2,FALSE)</f>
        <v>12</v>
      </c>
      <c r="BZ64" s="33">
        <f>VLOOKUP(A64,'June 2021'!$B$21:$C$36,2,FALSE)</f>
        <v>2</v>
      </c>
    </row>
    <row r="65" spans="1:78" x14ac:dyDescent="0.25">
      <c r="A65" s="55" t="s">
        <v>17</v>
      </c>
      <c r="B65" s="59">
        <v>0</v>
      </c>
      <c r="C65" s="59">
        <f>VLOOKUP(A65,'February 2015'!$B$19:$C$32,2,FALSE)</f>
        <v>-3</v>
      </c>
      <c r="D65" s="59">
        <f>VLOOKUP(A65,'March 2015'!$B$21:$C$37,2,FALSE)</f>
        <v>-8</v>
      </c>
      <c r="E65" s="59">
        <v>0</v>
      </c>
      <c r="F65" s="59">
        <f>VLOOKUP(A65,'May 2015'!$B$20:$C$31,2,FALSE)</f>
        <v>11</v>
      </c>
      <c r="G65" s="59">
        <v>0</v>
      </c>
      <c r="H65" s="59">
        <f>VLOOKUP(A65,'August 2015'!$B$20:$C$33,2,FALSE)</f>
        <v>-6</v>
      </c>
      <c r="I65" s="59">
        <f>VLOOKUP(A65,'September 2015'!$B$22:$C$37,2,FALSE)</f>
        <v>-9</v>
      </c>
      <c r="J65" s="59">
        <f>VLOOKUP(A65,'October 2015'!$B$20:$C$33,2,FALSE)</f>
        <v>-6</v>
      </c>
      <c r="K65" s="59">
        <f>VLOOKUP(A65,'November 2015'!$B$19:$C$31,2,FALSE)</f>
        <v>-8</v>
      </c>
      <c r="L65" s="59">
        <f>VLOOKUP(A65,'December 2015'!$B$20:$C$37,2,FALSE)</f>
        <v>-10</v>
      </c>
      <c r="M65" s="59">
        <f>VLOOKUP(A65,'January 2016'!$B$22:$C$36,2,FALSE)</f>
        <v>-7</v>
      </c>
      <c r="N65" s="59">
        <f>VLOOKUP(A65,'February 2016'!$B$20:$C$35,2,FALSE)</f>
        <v>-4</v>
      </c>
      <c r="O65" s="59">
        <f>VLOOKUP(A65,'March 2016'!$B$21:$C$36,2,FALSE)</f>
        <v>-3</v>
      </c>
      <c r="P65" s="59">
        <f>VLOOKUP(A65,'April 2016'!$B$19:$C$34,2,FALSE)</f>
        <v>15</v>
      </c>
      <c r="Q65" s="59">
        <f>VLOOKUP(A65,'May 2016'!$B$23:$C$40,2,FALSE)</f>
        <v>-4</v>
      </c>
      <c r="R65" s="59">
        <f>VLOOKUP(A65,'June 2016'!$B$21:$C$37,2,FALSE)</f>
        <v>9</v>
      </c>
      <c r="S65" s="57">
        <f>VLOOKUP(A65,'July 2016'!$B$22:$C$38,2,FALSE)</f>
        <v>-5</v>
      </c>
      <c r="T65" s="59">
        <f>VLOOKUP(A65,'August 2016'!$B$21:$C$35,2,FALSE)</f>
        <v>-8</v>
      </c>
      <c r="U65" s="59">
        <f>VLOOKUP(A65,'September 2016'!$B$22:$C$36,2,FALSE)</f>
        <v>-6</v>
      </c>
      <c r="V65" s="63">
        <f>VLOOKUP(A65,'October 2016'!$B$22:$C$37,2,FALSE)</f>
        <v>8</v>
      </c>
      <c r="W65" s="59">
        <f>VLOOKUP(A65,'November 2016'!$B$21:$C$38,2,FALSE)</f>
        <v>-6</v>
      </c>
      <c r="X65" s="59">
        <f>VLOOKUP(A65,'December  2016'!$B$21:$C$36,2,FALSE)</f>
        <v>12</v>
      </c>
      <c r="Y65" s="59">
        <v>11</v>
      </c>
      <c r="Z65" s="59">
        <v>16</v>
      </c>
      <c r="AA65" s="59">
        <v>15</v>
      </c>
      <c r="AB65" s="59">
        <v>13</v>
      </c>
      <c r="AC65" s="59">
        <v>-1</v>
      </c>
      <c r="AD65" s="59">
        <v>-2</v>
      </c>
      <c r="AE65" s="59">
        <v>-1</v>
      </c>
      <c r="AF65" s="59">
        <v>0</v>
      </c>
      <c r="AG65" s="59">
        <v>14</v>
      </c>
      <c r="AH65" s="59">
        <v>11</v>
      </c>
      <c r="AI65" s="59">
        <v>0</v>
      </c>
      <c r="AJ65" s="59">
        <v>14</v>
      </c>
      <c r="AK65" s="59">
        <v>11</v>
      </c>
      <c r="AL65" s="59">
        <v>0</v>
      </c>
      <c r="AM65" s="59">
        <v>-1</v>
      </c>
      <c r="AN65" s="51">
        <f>VLOOKUP(A65,'April 2018'!$B$21:$C$37,2,FALSE)</f>
        <v>-1</v>
      </c>
      <c r="AO65" s="51">
        <f>VLOOKUP(A65,'May 2018'!$B$21:$C$36,2,FALSE)</f>
        <v>-1</v>
      </c>
      <c r="AP65" s="51">
        <f>VLOOKUP(A65,'June 2018'!$B$21:$C$37,2,FALSE)</f>
        <v>-1</v>
      </c>
      <c r="AQ65" s="51">
        <f>VLOOKUP(A65,'July 2018'!$B$22:$C$37,2,FALSE)</f>
        <v>15</v>
      </c>
      <c r="AR65" s="51">
        <v>0</v>
      </c>
      <c r="AS65" s="51">
        <v>0</v>
      </c>
      <c r="AT65" s="51">
        <f>VLOOKUP(A65,'October 2018'!$B$21:$C$36,2,FALSE)</f>
        <v>10</v>
      </c>
      <c r="AU65" s="51">
        <v>0</v>
      </c>
      <c r="AV65" s="51">
        <v>0</v>
      </c>
      <c r="AW65" s="51">
        <f>VLOOKUP(A65,'January 2019'!$B$19:$C$30,2,FALSE)</f>
        <v>11</v>
      </c>
      <c r="AX65" s="51">
        <v>0</v>
      </c>
      <c r="AY65" s="49">
        <v>-2</v>
      </c>
      <c r="AZ65" s="49">
        <v>0</v>
      </c>
      <c r="BA65" s="49">
        <f>VLOOKUP(A65,'May 2019'!$B$21:$C$36,2,FALSE)</f>
        <v>-4</v>
      </c>
      <c r="BB65" s="49">
        <f>VLOOKUP(A65,'June 2019'!$B$21:$C$36,2,FALSE)</f>
        <v>-6</v>
      </c>
      <c r="BC65" s="49">
        <f>VLOOKUP(A65,'July 2019'!$B$22:$C$38,2,FALSE)</f>
        <v>-10</v>
      </c>
      <c r="BD65" s="49">
        <f>VLOOKUP(A65,'August 2019'!$B$2:$C$17,2,FALSE)</f>
        <v>-7</v>
      </c>
      <c r="BE65" s="49">
        <f>VLOOKUP(A65,'September 2019'!$B$22:$C$35,2,FALSE)</f>
        <v>-11</v>
      </c>
      <c r="BF65" s="49">
        <f>VLOOKUP(A65,'October 2019'!$B$21:$C$35,2,FALSE)</f>
        <v>-9</v>
      </c>
      <c r="BG65" s="49">
        <f>VLOOKUP(A65,'November 2019'!$B$22:$C$38,2,FALSE)</f>
        <v>5</v>
      </c>
      <c r="BH65" s="1">
        <v>0</v>
      </c>
      <c r="BI65" s="58">
        <v>-3</v>
      </c>
      <c r="BJ65" s="1">
        <v>12</v>
      </c>
      <c r="BK65" s="1">
        <f>VLOOKUP(A65,'March 2020'!$B$20:$C$37,2,FALSE)</f>
        <v>7</v>
      </c>
      <c r="BL65" s="58">
        <v>0</v>
      </c>
      <c r="BM65" s="1">
        <v>0</v>
      </c>
      <c r="BN65" s="9">
        <v>0</v>
      </c>
      <c r="BO65" s="9">
        <v>0</v>
      </c>
      <c r="BP65" s="9">
        <v>0</v>
      </c>
      <c r="BQ65" s="9">
        <f>VLOOKUP(A65,'September 2020'!$B$26:$C$40,2,FALSE)</f>
        <v>-3</v>
      </c>
      <c r="BR65" s="9">
        <f>VLOOKUP(A65,'October 2020'!$B$21:$C$37,2,FALSE)</f>
        <v>16</v>
      </c>
      <c r="BS65" s="9">
        <f>VLOOKUP(A65,'November 2020'!$B$22:$C$38,2,FALSE)</f>
        <v>15</v>
      </c>
      <c r="BT65" s="9">
        <f>VLOOKUP(A65,'December 2020'!$B$22:$C$37,2,FALSE)</f>
        <v>13</v>
      </c>
      <c r="BU65" s="33">
        <v>0</v>
      </c>
      <c r="BV65" s="33">
        <v>0</v>
      </c>
      <c r="BW65" s="33">
        <f>VLOOKUP(A65,'March 2021'!$B$21:$C$36,2,FALSE)</f>
        <v>15</v>
      </c>
      <c r="BX65" s="33">
        <v>0</v>
      </c>
      <c r="BY65" s="33">
        <v>0</v>
      </c>
      <c r="BZ65" s="33">
        <v>0</v>
      </c>
    </row>
    <row r="66" spans="1:78" x14ac:dyDescent="0.25">
      <c r="A66" s="55" t="s">
        <v>18</v>
      </c>
      <c r="B66" s="59">
        <v>0</v>
      </c>
      <c r="C66" s="59">
        <v>0</v>
      </c>
      <c r="D66" s="59">
        <f>VLOOKUP(A66,'March 2015'!$B$21:$C$37,2,FALSE)</f>
        <v>9</v>
      </c>
      <c r="E66" s="59">
        <f>VLOOKUP(A66,'April 2015'!$B$21:$C$34,2,FALSE)</f>
        <v>11</v>
      </c>
      <c r="F66" s="59">
        <v>0</v>
      </c>
      <c r="G66" s="59">
        <f>VLOOKUP(A66,'June 2015'!$B$19:$C$33,2,FALSE)</f>
        <v>11</v>
      </c>
      <c r="H66" s="59">
        <f>VLOOKUP(A66,'August 2015'!$B$20:$C$33,2,FALSE)</f>
        <v>-7</v>
      </c>
      <c r="I66" s="59">
        <f>VLOOKUP(A66,'September 2015'!$B$22:$C$37,2,FALSE)</f>
        <v>-7</v>
      </c>
      <c r="J66" s="59">
        <f>VLOOKUP(A66,'October 2015'!$B$20:$C$33,2,FALSE)</f>
        <v>-5</v>
      </c>
      <c r="K66" s="59">
        <v>0</v>
      </c>
      <c r="L66" s="59">
        <f>VLOOKUP(A66,'December 2015'!$B$20:$C$37,2,FALSE)</f>
        <v>-11</v>
      </c>
      <c r="M66" s="59">
        <f>VLOOKUP(A66,'January 2016'!$B$22:$C$36,2,FALSE)</f>
        <v>8</v>
      </c>
      <c r="N66" s="59">
        <f>VLOOKUP(A66,'February 2016'!$B$20:$C$35,2,FALSE)</f>
        <v>11</v>
      </c>
      <c r="O66" s="59">
        <v>0</v>
      </c>
      <c r="P66" s="59">
        <f>VLOOKUP(A66,'April 2016'!$B$19:$C$34,2,FALSE)</f>
        <v>12</v>
      </c>
      <c r="Q66" s="59">
        <f>VLOOKUP(A66,'May 2016'!$B$23:$C$40,2,FALSE)</f>
        <v>12</v>
      </c>
      <c r="R66" s="59">
        <f>VLOOKUP(A66,'June 2016'!$B$21:$C$37,2,FALSE)</f>
        <v>-5</v>
      </c>
      <c r="S66" s="57">
        <v>0</v>
      </c>
      <c r="T66" s="59">
        <f>VLOOKUP(A66,'August 2016'!$B$21:$C$35,2,FALSE)</f>
        <v>-9</v>
      </c>
      <c r="U66" s="59">
        <f>VLOOKUP(A66,'September 2016'!$B$22:$C$36,2,FALSE)</f>
        <v>9</v>
      </c>
      <c r="V66" s="63">
        <f>VLOOKUP(A66,'October 2016'!$B$22:$C$37,2,FALSE)</f>
        <v>-8</v>
      </c>
      <c r="W66" s="59">
        <f>VLOOKUP(A66,'November 2016'!$B$21:$C$38,2,FALSE)</f>
        <v>-7</v>
      </c>
      <c r="X66" s="59">
        <v>0</v>
      </c>
      <c r="Y66" s="59">
        <v>-4</v>
      </c>
      <c r="Z66" s="59">
        <v>13</v>
      </c>
      <c r="AA66" s="59">
        <v>18</v>
      </c>
      <c r="AB66" s="59">
        <v>0</v>
      </c>
      <c r="AC66" s="59">
        <v>0</v>
      </c>
      <c r="AD66" s="59">
        <v>15</v>
      </c>
      <c r="AE66" s="59">
        <v>0</v>
      </c>
      <c r="AF66" s="59">
        <v>0</v>
      </c>
      <c r="AG66" s="59">
        <v>0</v>
      </c>
      <c r="AH66" s="59">
        <v>10</v>
      </c>
      <c r="AI66" s="59">
        <v>-2</v>
      </c>
      <c r="AJ66" s="59">
        <v>0</v>
      </c>
      <c r="AK66" s="59">
        <v>-5</v>
      </c>
      <c r="AL66" s="59">
        <v>0</v>
      </c>
      <c r="AM66" s="59">
        <v>15</v>
      </c>
      <c r="AN66" s="51">
        <f>VLOOKUP(A66,'April 2018'!$B$21:$C$37,2,FALSE)</f>
        <v>16</v>
      </c>
      <c r="AO66" s="51">
        <v>0</v>
      </c>
      <c r="AP66" s="51">
        <f>VLOOKUP(A66,'June 2018'!$B$21:$C$37,2,FALSE)</f>
        <v>14</v>
      </c>
      <c r="AQ66" s="51">
        <v>0</v>
      </c>
      <c r="AR66" s="51">
        <v>0</v>
      </c>
      <c r="AS66" s="51">
        <v>0</v>
      </c>
      <c r="AT66" s="51">
        <v>0</v>
      </c>
      <c r="AU66" s="51">
        <v>0</v>
      </c>
      <c r="AV66" s="51">
        <v>0</v>
      </c>
      <c r="AW66" s="51">
        <v>0</v>
      </c>
      <c r="AX66" s="51">
        <f>VLOOKUP(A66,'February 2019'!$B$21:$C$34,2,FALSE)</f>
        <v>13</v>
      </c>
      <c r="AY66" s="49">
        <v>14</v>
      </c>
      <c r="AZ66" s="49">
        <f>VLOOKUP(A66,'April 2019'!$B$22:$C$38,2,FALSE)</f>
        <v>13</v>
      </c>
      <c r="BA66" s="49">
        <v>0</v>
      </c>
      <c r="BB66" s="49">
        <f>VLOOKUP(A66,'June 2019'!$B$21:$C$36,2,FALSE)</f>
        <v>-4</v>
      </c>
      <c r="BC66" s="49">
        <f>VLOOKUP(A66,'July 2019'!$B$22:$C$38,2,FALSE)</f>
        <v>6</v>
      </c>
      <c r="BD66" s="49">
        <f>VLOOKUP(A66,'August 2019'!$B$2:$C$17,2,FALSE)</f>
        <v>6</v>
      </c>
      <c r="BE66" s="49">
        <f>VLOOKUP(A66,'September 2019'!$B$22:$C$35,2,FALSE)</f>
        <v>-9</v>
      </c>
      <c r="BF66" s="49">
        <f>VLOOKUP(A66,'October 2019'!$B$21:$C$35,2,FALSE)</f>
        <v>5</v>
      </c>
      <c r="BG66" s="49">
        <f>VLOOKUP(A66,'November 2019'!$B$22:$C$38,2,FALSE)</f>
        <v>-12</v>
      </c>
      <c r="BH66" s="1">
        <f>VLOOKUP(A66,'December 2019'!$B$22:$C$36,2,FALSE)</f>
        <v>-12</v>
      </c>
      <c r="BI66" s="58">
        <v>10</v>
      </c>
      <c r="BJ66" s="1">
        <v>16</v>
      </c>
      <c r="BK66" s="1">
        <f>VLOOKUP(A66,'March 2020'!$B$20:$C$37,2,FALSE)</f>
        <v>9</v>
      </c>
      <c r="BL66" s="58">
        <f>VLOOKUP(A66,'April 2020'!$B$21:$C$37,2,FALSE)</f>
        <v>-3</v>
      </c>
      <c r="BM66" s="1">
        <f>VLOOKUP(A66,'May 2020'!$B$21:$C$36,2,FALSE)</f>
        <v>-2</v>
      </c>
      <c r="BN66" s="9">
        <f>VLOOKUP(A66,'June 2020'!$B$21:$C$33,2,FALSE)</f>
        <v>9</v>
      </c>
      <c r="BO66" s="9">
        <f>VLOOKUP(A66,'July 2020'!$B$23:$C$37,2,FALSE)</f>
        <v>13</v>
      </c>
      <c r="BP66" s="9">
        <f>VLOOKUP(A66,'August 2020'!$B$25:$C$40,2,FALSE)</f>
        <v>13</v>
      </c>
      <c r="BQ66" s="9">
        <f>VLOOKUP(A66,'September 2020'!$B$26:$C$40,2,FALSE)</f>
        <v>12</v>
      </c>
      <c r="BR66" s="9">
        <f>VLOOKUP(A66,'October 2020'!$B$21:$C$37,2,FALSE)</f>
        <v>15</v>
      </c>
      <c r="BS66" s="9">
        <f>VLOOKUP(A66,'November 2020'!$B$22:$C$38,2,FALSE)</f>
        <v>12</v>
      </c>
      <c r="BT66" s="9">
        <f>VLOOKUP(A66,'December 2020'!$B$22:$C$37,2,FALSE)</f>
        <v>12</v>
      </c>
      <c r="BU66" s="33">
        <f>VLOOKUP(A66,'January 2021'!$B$22:$C$36,2,FALSE)</f>
        <v>8</v>
      </c>
      <c r="BV66" s="33">
        <f>VLOOKUP(A66,'February 2021'!$B$22:$C$35,2,FALSE)</f>
        <v>12</v>
      </c>
      <c r="BW66" s="33">
        <f>VLOOKUP(A66,'March 2021'!$B$21:$C$36,2,FALSE)</f>
        <v>-1</v>
      </c>
      <c r="BX66" s="33">
        <f>VLOOKUP(A66,'April 2021'!$B$22:$C$38,2,FALSE)</f>
        <v>4</v>
      </c>
      <c r="BY66" s="33">
        <f>VLOOKUP(A66,'May 2021'!$B$21:$C$37,2,FALSE)</f>
        <v>4</v>
      </c>
      <c r="BZ66" s="33">
        <f>VLOOKUP(A66,'June 2021'!$B$21:$C$36,2,FALSE)</f>
        <v>-1</v>
      </c>
    </row>
    <row r="67" spans="1:78" x14ac:dyDescent="0.25">
      <c r="BI67" s="56"/>
    </row>
    <row r="68" spans="1:78" ht="18.75" x14ac:dyDescent="0.25">
      <c r="A68" s="19" t="s">
        <v>91</v>
      </c>
      <c r="B68" s="60" t="s">
        <v>814</v>
      </c>
      <c r="C68" s="60" t="s">
        <v>813</v>
      </c>
      <c r="D68" s="60" t="s">
        <v>809</v>
      </c>
      <c r="E68" s="60" t="s">
        <v>761</v>
      </c>
      <c r="F68" s="60" t="s">
        <v>760</v>
      </c>
      <c r="G68" s="60" t="s">
        <v>80</v>
      </c>
      <c r="H68" s="60" t="s">
        <v>808</v>
      </c>
      <c r="I68" s="60" t="s">
        <v>805</v>
      </c>
      <c r="J68" s="60" t="s">
        <v>804</v>
      </c>
      <c r="K68" s="60" t="s">
        <v>803</v>
      </c>
      <c r="L68" s="60" t="s">
        <v>802</v>
      </c>
      <c r="M68" s="60" t="s">
        <v>801</v>
      </c>
      <c r="N68" s="60" t="s">
        <v>800</v>
      </c>
      <c r="O68" s="60" t="s">
        <v>799</v>
      </c>
      <c r="P68" s="60" t="s">
        <v>798</v>
      </c>
      <c r="Q68" s="60" t="s">
        <v>797</v>
      </c>
      <c r="R68" s="60" t="s">
        <v>796</v>
      </c>
      <c r="S68" s="60" t="s">
        <v>795</v>
      </c>
      <c r="T68" s="60" t="s">
        <v>794</v>
      </c>
      <c r="U68" s="60" t="s">
        <v>793</v>
      </c>
      <c r="V68" s="69" t="s">
        <v>792</v>
      </c>
      <c r="W68" s="60" t="s">
        <v>791</v>
      </c>
      <c r="X68" s="60" t="s">
        <v>790</v>
      </c>
      <c r="Y68" s="60" t="s">
        <v>22</v>
      </c>
      <c r="Z68" s="60" t="s">
        <v>23</v>
      </c>
      <c r="AA68" s="60" t="s">
        <v>24</v>
      </c>
      <c r="AB68" s="60" t="s">
        <v>25</v>
      </c>
      <c r="AC68" s="60" t="s">
        <v>43</v>
      </c>
      <c r="AD68" s="60" t="s">
        <v>44</v>
      </c>
      <c r="AE68" s="60" t="s">
        <v>46</v>
      </c>
      <c r="AF68" s="60" t="s">
        <v>47</v>
      </c>
      <c r="AG68" s="60" t="s">
        <v>48</v>
      </c>
      <c r="AH68" s="60" t="s">
        <v>835</v>
      </c>
      <c r="AI68" s="60" t="s">
        <v>836</v>
      </c>
      <c r="AJ68" s="60" t="s">
        <v>837</v>
      </c>
      <c r="AK68" s="60" t="s">
        <v>838</v>
      </c>
      <c r="AL68" s="60" t="s">
        <v>839</v>
      </c>
      <c r="AM68" s="53" t="s">
        <v>789</v>
      </c>
      <c r="AN68" s="53" t="s">
        <v>778</v>
      </c>
      <c r="AO68" s="53" t="s">
        <v>777</v>
      </c>
      <c r="AP68" s="53" t="s">
        <v>776</v>
      </c>
      <c r="AQ68" s="53" t="s">
        <v>775</v>
      </c>
      <c r="AR68" s="53" t="s">
        <v>774</v>
      </c>
      <c r="AS68" s="53" t="s">
        <v>773</v>
      </c>
      <c r="AT68" s="53" t="s">
        <v>772</v>
      </c>
      <c r="AU68" s="53" t="s">
        <v>771</v>
      </c>
      <c r="AV68" s="53" t="s">
        <v>770</v>
      </c>
      <c r="AW68" s="71" t="s">
        <v>769</v>
      </c>
      <c r="AX68" s="71" t="s">
        <v>768</v>
      </c>
      <c r="AY68" s="71" t="s">
        <v>767</v>
      </c>
      <c r="AZ68" s="71" t="s">
        <v>766</v>
      </c>
      <c r="BA68" s="53" t="s">
        <v>765</v>
      </c>
      <c r="BB68" s="71" t="s">
        <v>60</v>
      </c>
      <c r="BC68" s="71" t="s">
        <v>61</v>
      </c>
      <c r="BD68" s="71" t="s">
        <v>62</v>
      </c>
      <c r="BE68" s="71" t="s">
        <v>63</v>
      </c>
      <c r="BF68" s="71" t="s">
        <v>64</v>
      </c>
      <c r="BG68" s="54" t="s">
        <v>65</v>
      </c>
      <c r="BH68" s="53" t="s">
        <v>66</v>
      </c>
      <c r="BI68" s="76" t="s">
        <v>764</v>
      </c>
      <c r="BJ68" s="53" t="s">
        <v>763</v>
      </c>
      <c r="BK68" s="53" t="s">
        <v>762</v>
      </c>
      <c r="BL68" s="76" t="s">
        <v>761</v>
      </c>
      <c r="BM68" s="70" t="s">
        <v>760</v>
      </c>
      <c r="BN68" s="70" t="s">
        <v>80</v>
      </c>
      <c r="BO68" s="70" t="s">
        <v>81</v>
      </c>
      <c r="BP68" s="70" t="s">
        <v>82</v>
      </c>
      <c r="BQ68" s="70" t="s">
        <v>83</v>
      </c>
      <c r="BR68" s="70" t="s">
        <v>107</v>
      </c>
      <c r="BS68" s="75" t="s">
        <v>759</v>
      </c>
      <c r="BT68" s="75" t="s">
        <v>899</v>
      </c>
      <c r="BU68" s="84">
        <v>44197</v>
      </c>
      <c r="BV68" s="84">
        <v>44228</v>
      </c>
      <c r="BW68" s="84">
        <v>44276</v>
      </c>
      <c r="BX68" s="84">
        <v>44307</v>
      </c>
      <c r="BY68" s="84" t="s">
        <v>1167</v>
      </c>
      <c r="BZ68" s="84" t="s">
        <v>1195</v>
      </c>
    </row>
    <row r="69" spans="1:78" x14ac:dyDescent="0.25">
      <c r="A69" s="6" t="s">
        <v>1</v>
      </c>
      <c r="B69" s="58">
        <f>VLOOKUP(A69,'January 2015'!$B$36:$C$46,2,FALSE)</f>
        <v>-3</v>
      </c>
      <c r="C69" s="58">
        <f>VLOOKUP(A69,'February 2015'!$B$35:$C$48,2,FALSE)</f>
        <v>-4</v>
      </c>
      <c r="D69" s="58">
        <v>0</v>
      </c>
      <c r="E69" s="58">
        <f>VLOOKUP(A69,'April 2015'!$B$37:$C$51,2,FALSE)</f>
        <v>13</v>
      </c>
      <c r="F69" s="58">
        <v>0</v>
      </c>
      <c r="G69" s="58">
        <v>0</v>
      </c>
      <c r="H69" s="58">
        <f>VLOOKUP(A69,'August 2015'!$B$36:$C$48,2,FALSE)</f>
        <v>8</v>
      </c>
      <c r="I69" s="58">
        <v>0</v>
      </c>
      <c r="J69" s="58">
        <v>0</v>
      </c>
      <c r="K69" s="58">
        <v>0</v>
      </c>
      <c r="L69" s="58">
        <f>VLOOKUP(A69,'December 2015'!$B$40:$C$55,2,FALSE)</f>
        <v>6</v>
      </c>
      <c r="M69" s="58">
        <f>VLOOKUP(A69,'January 2016'!$B$39:$C$52,2,FALSE)</f>
        <v>6</v>
      </c>
      <c r="N69" s="58">
        <f>VLOOKUP(A69,'February 2016'!$B$38:$C$52,2,FALSE)</f>
        <v>10</v>
      </c>
      <c r="O69" s="58">
        <v>0</v>
      </c>
      <c r="P69" s="58">
        <f>VLOOKUP(A69,'April 2016'!$B$37:$C$53,2,FALSE)</f>
        <v>-1</v>
      </c>
      <c r="Q69" s="58">
        <f>VLOOKUP(A69,'May 2016'!$B$43:$C$60,2,FALSE)</f>
        <v>8</v>
      </c>
      <c r="R69" s="58">
        <v>0</v>
      </c>
      <c r="S69" s="58">
        <v>0</v>
      </c>
      <c r="T69" s="58">
        <f>VLOOKUP(A69,'August 2016'!$B$38:$C$53,2,FALSE)</f>
        <v>-1</v>
      </c>
      <c r="U69" s="58">
        <f>VLOOKUP(A69,'September 2016'!$B$39:$C$56,2,FALSE)</f>
        <v>-1</v>
      </c>
      <c r="V69" s="62">
        <f>VLOOKUP(A69,'October 2016'!$B$40:$C$52,2,FALSE)</f>
        <v>9</v>
      </c>
      <c r="W69" s="58">
        <f>VLOOKUP(A69,'November 2016'!$B$41:$C$55,2,FALSE)</f>
        <v>6</v>
      </c>
      <c r="X69" s="58">
        <v>0</v>
      </c>
      <c r="Y69" s="58">
        <v>-4</v>
      </c>
      <c r="Z69" s="58">
        <v>11</v>
      </c>
      <c r="AA69" s="58">
        <v>17</v>
      </c>
      <c r="AB69" s="58">
        <v>15</v>
      </c>
      <c r="AC69" s="58">
        <v>0</v>
      </c>
      <c r="AD69" s="58">
        <v>-1</v>
      </c>
      <c r="AE69" s="58">
        <v>-1</v>
      </c>
      <c r="AF69" s="58">
        <v>11</v>
      </c>
      <c r="AG69" s="58">
        <v>13</v>
      </c>
      <c r="AH69" s="58">
        <v>0</v>
      </c>
      <c r="AI69" s="58">
        <v>0</v>
      </c>
      <c r="AJ69" s="58">
        <v>0</v>
      </c>
      <c r="AK69" s="58">
        <v>0</v>
      </c>
      <c r="AL69" s="58">
        <v>0</v>
      </c>
      <c r="AM69" s="58">
        <v>-1</v>
      </c>
      <c r="AN69" s="49">
        <v>0</v>
      </c>
      <c r="AO69" s="49">
        <f>VLOOKUP(A69,'May 2018'!$B$39:$C$54,2,FALSE)</f>
        <v>15</v>
      </c>
      <c r="AP69" s="49">
        <f>VLOOKUP(A69,'June 2018'!$B$40:$C$56,2,FALSE)</f>
        <v>16</v>
      </c>
      <c r="AQ69" s="49">
        <f>VLOOKUP(A69,'July 2018'!$B$40:$C$55,2,FALSE)</f>
        <v>12</v>
      </c>
      <c r="AR69" s="49">
        <f>VLOOKUP(A69,'August 2018'!$B$38:$C$54,2,FALSE)</f>
        <v>11</v>
      </c>
      <c r="AS69" s="49">
        <f>VLOOKUP(A69,'September 2018'!$B$37:$C$50,2,FALSE)</f>
        <v>11</v>
      </c>
      <c r="AT69" s="49">
        <f>VLOOKUP(A69,'October 2018'!$B$39:$C$54,2,FALSE)</f>
        <v>13</v>
      </c>
      <c r="AU69" s="49">
        <v>0</v>
      </c>
      <c r="AV69" s="49">
        <f>INDEX('December 2018'!$C$34:$C$47,MATCH('MAIN Analysis'!A69,'December 2018'!$B$34:$B$47,0))</f>
        <v>7</v>
      </c>
      <c r="AW69" s="49">
        <f>VLOOKUP(A69,'January 2019'!$B$33:$C$47,2,FALSE)</f>
        <v>-1</v>
      </c>
      <c r="AX69" s="49">
        <f>VLOOKUP(A69,'February 2019'!$B$37:$C$52,2,FALSE)</f>
        <v>-4</v>
      </c>
      <c r="AY69" s="49">
        <v>6</v>
      </c>
      <c r="AZ69" s="49">
        <f>VLOOKUP(A69,'April 2019'!$B$41:$C$56,2,FALSE)</f>
        <v>10</v>
      </c>
      <c r="BA69" s="49">
        <v>0</v>
      </c>
      <c r="BB69" s="49">
        <f>VLOOKUP(A69,'June 2019'!$B$39:$C$56,2,FALSE)</f>
        <v>11</v>
      </c>
      <c r="BC69" s="49">
        <f>VLOOKUP(A69,'July 2019'!$B$41:$C$58,2,FALSE)</f>
        <v>4</v>
      </c>
      <c r="BD69" s="49">
        <f>VLOOKUP(A69,'August 2019'!$B$36:$C$48,2,FALSE)</f>
        <v>4</v>
      </c>
      <c r="BE69" s="49">
        <f>VLOOKUP(A69,'September 2019'!$B$38:$C$51,2,FALSE)</f>
        <v>-9</v>
      </c>
      <c r="BF69" s="49">
        <f>VLOOKUP(A69,'October 2019'!$B$38:$C$54,2,FALSE)</f>
        <v>-11</v>
      </c>
      <c r="BG69" s="49">
        <f>VLOOKUP(A69,'November 2019'!$B$41:$C$58,2,FALSE)</f>
        <v>-10</v>
      </c>
      <c r="BH69" s="1">
        <f>VLOOKUP(A69,'December 2019'!$B$39:$C$55,2,FALSE)</f>
        <v>-9</v>
      </c>
      <c r="BI69" s="58">
        <v>0</v>
      </c>
      <c r="BJ69" s="1">
        <v>6</v>
      </c>
      <c r="BK69" s="1">
        <f>VLOOKUP(A69,'March 2020'!$B$20:$C$37,2,FALSE)</f>
        <v>-6</v>
      </c>
      <c r="BL69" s="58">
        <f>VLOOKUP(A69,'April 2020'!$B$40:$C$55,2,FALSE)</f>
        <v>-14</v>
      </c>
      <c r="BM69" s="1">
        <v>0</v>
      </c>
      <c r="BN69" s="9">
        <f>VLOOKUP(A69,'June 2020'!$B$36:$C$51,2,FALSE)</f>
        <v>13</v>
      </c>
      <c r="BO69" s="9">
        <f>VLOOKUP(A69,'July 2020'!$B$42:$C$57,2,FALSE)</f>
        <v>14</v>
      </c>
      <c r="BP69" s="9">
        <f>VLOOKUP(A69,'August 2020'!B45:C60,2,FALSE)</f>
        <v>9</v>
      </c>
      <c r="BQ69" s="9">
        <f>VLOOKUP(A69,'September 2020'!$B$45:$C$61,2,FALSE)</f>
        <v>-2</v>
      </c>
      <c r="BR69" s="9">
        <f>VLOOKUP(A69,'October 2020'!$B$40:$C$51,2,FALSE)</f>
        <v>-1</v>
      </c>
      <c r="BS69" s="9">
        <f>VLOOKUP(A69,'November 2020'!$B$41:$C$55,2,FALSE)</f>
        <v>13</v>
      </c>
      <c r="BT69" s="9">
        <v>0</v>
      </c>
      <c r="BU69" s="33">
        <f>VLOOKUP(A69,'January 2021'!$B$39:$C$52,2,FALSE)</f>
        <v>-1</v>
      </c>
      <c r="BV69" s="33">
        <f>VLOOKUP(A69,'February 2021'!$B$38:$C$53,2,FALSE)</f>
        <v>13</v>
      </c>
      <c r="BW69" s="33">
        <f>VLOOKUP(A69,'March 2021'!$B$39:$C$52,2,FALSE)</f>
        <v>14</v>
      </c>
      <c r="BX69" s="33">
        <f>VLOOKUP(A69,'April 2021'!$B$41:$C$56,2,FALSE)</f>
        <v>2</v>
      </c>
      <c r="BY69" s="33">
        <v>0</v>
      </c>
      <c r="BZ69" s="33">
        <v>0</v>
      </c>
    </row>
    <row r="70" spans="1:78" x14ac:dyDescent="0.25">
      <c r="A70" s="6" t="s">
        <v>2</v>
      </c>
      <c r="B70" s="58">
        <f>VLOOKUP(A70,'January 2015'!$B$36:$C$46,2,FALSE)</f>
        <v>4</v>
      </c>
      <c r="C70" s="58">
        <f>VLOOKUP(A70,'February 2015'!$B$35:$C$48,2,FALSE)</f>
        <v>5</v>
      </c>
      <c r="D70" s="58">
        <v>0</v>
      </c>
      <c r="E70" s="58">
        <f>VLOOKUP(A70,'April 2015'!$B$37:$C$51,2,FALSE)</f>
        <v>4</v>
      </c>
      <c r="F70" s="58">
        <v>0</v>
      </c>
      <c r="G70" s="58">
        <f>VLOOKUP(A70,'June 2015'!$B$36:$C$48,2,FALSE)</f>
        <v>7</v>
      </c>
      <c r="H70" s="58">
        <f>VLOOKUP(A70,'August 2015'!$B$36:$C$48,2,FALSE)</f>
        <v>5</v>
      </c>
      <c r="I70" s="58">
        <f>VLOOKUP(A70,'September 2015'!$B$40:$C$55,2,FALSE)</f>
        <v>5</v>
      </c>
      <c r="J70" s="58">
        <f>VLOOKUP(A70,'October 2015'!$B$36:$C$48,2,FALSE)</f>
        <v>7</v>
      </c>
      <c r="K70" s="58">
        <f>VLOOKUP(A70,'November 2015'!$B$34:$C$45,2,FALSE)</f>
        <v>5</v>
      </c>
      <c r="L70" s="58">
        <f>VLOOKUP(A70,'December 2015'!$B$40:$C$55,2,FALSE)</f>
        <v>5</v>
      </c>
      <c r="M70" s="58">
        <f>VLOOKUP(A70,'January 2016'!$B$39:$C$52,2,FALSE)</f>
        <v>2</v>
      </c>
      <c r="N70" s="58">
        <f>VLOOKUP(A70,'February 2016'!$B$38:$C$52,2,FALSE)</f>
        <v>8</v>
      </c>
      <c r="O70" s="58">
        <f>VLOOKUP(A70,'March 2016'!$B$39:$C$52,2,FALSE)</f>
        <v>7</v>
      </c>
      <c r="P70" s="58">
        <f>VLOOKUP(A70,'April 2016'!$B$37:$C$53,2,FALSE)</f>
        <v>6</v>
      </c>
      <c r="Q70" s="58">
        <f>VLOOKUP(A70,'May 2016'!$B$43:$C$60,2,FALSE)</f>
        <v>4</v>
      </c>
      <c r="R70" s="58">
        <f>VLOOKUP(A70,'June 2016'!$B$40:$C$54,2,FALSE)</f>
        <v>10</v>
      </c>
      <c r="S70" s="58">
        <f>VLOOKUP(A70,'July 2016'!$B$41:$C$55,2,FALSE)</f>
        <v>8</v>
      </c>
      <c r="T70" s="58">
        <f>VLOOKUP(A70,'August 2016'!$B$38:$C$53,2,FALSE)</f>
        <v>3</v>
      </c>
      <c r="U70" s="58">
        <f>VLOOKUP(A70,'September 2016'!$B$39:$C$56,2,FALSE)</f>
        <v>10</v>
      </c>
      <c r="V70" s="62">
        <f>VLOOKUP(A70,'October 2016'!$B$40:$C$52,2,FALSE)</f>
        <v>8</v>
      </c>
      <c r="W70" s="58">
        <f>VLOOKUP(A70,'November 2016'!$B$41:$C$55,2,FALSE)</f>
        <v>9</v>
      </c>
      <c r="X70" s="58">
        <f>VLOOKUP(A70,'December  2016'!$B$39:$C$50,2,FALSE)</f>
        <v>8</v>
      </c>
      <c r="Y70" s="58">
        <v>10</v>
      </c>
      <c r="Z70" s="58">
        <v>2</v>
      </c>
      <c r="AA70" s="58">
        <v>13</v>
      </c>
      <c r="AB70" s="58">
        <v>10</v>
      </c>
      <c r="AC70" s="58">
        <v>5</v>
      </c>
      <c r="AD70" s="58">
        <v>2</v>
      </c>
      <c r="AE70" s="58">
        <v>7</v>
      </c>
      <c r="AF70" s="58">
        <v>4</v>
      </c>
      <c r="AG70" s="58">
        <v>5</v>
      </c>
      <c r="AH70" s="58">
        <v>10</v>
      </c>
      <c r="AI70" s="58">
        <v>2</v>
      </c>
      <c r="AJ70" s="58">
        <v>2</v>
      </c>
      <c r="AK70" s="58">
        <v>1</v>
      </c>
      <c r="AL70" s="58">
        <v>3</v>
      </c>
      <c r="AM70" s="58">
        <v>1</v>
      </c>
      <c r="AN70" s="49">
        <f>VLOOKUP(A70,'April 2018'!$B$40:$C$56,2,FALSE)</f>
        <v>6</v>
      </c>
      <c r="AO70" s="49">
        <f>VLOOKUP(A70,'May 2018'!$B$39:$C$54,2,FALSE)</f>
        <v>4</v>
      </c>
      <c r="AP70" s="49">
        <f>VLOOKUP(A70,'June 2018'!$B$40:$C$56,2,FALSE)</f>
        <v>3</v>
      </c>
      <c r="AQ70" s="49">
        <f>VLOOKUP(A70,'July 2018'!$B$40:$C$55,2,FALSE)</f>
        <v>4</v>
      </c>
      <c r="AR70" s="49">
        <f>VLOOKUP(A70,'August 2018'!$B$38:$C$54,2,FALSE)</f>
        <v>13</v>
      </c>
      <c r="AS70" s="49">
        <f>VLOOKUP(A70,'September 2018'!$B$37:$C$50,2,FALSE)</f>
        <v>13</v>
      </c>
      <c r="AT70" s="49">
        <f>VLOOKUP(A70,'October 2018'!$B$39:$C$54,2,FALSE)</f>
        <v>7</v>
      </c>
      <c r="AU70" s="49">
        <f>VLOOKUP(A70,'November 2018'!$B$37:$C$50,2,FALSE)</f>
        <v>6</v>
      </c>
      <c r="AV70" s="49">
        <f>INDEX('December 2018'!$C$34:$C$47,MATCH('MAIN Analysis'!A70,'December 2018'!$B$34:$B$47,0))</f>
        <v>3</v>
      </c>
      <c r="AW70" s="49">
        <f>VLOOKUP(A70,'January 2019'!$B$33:$C$47,2,FALSE)</f>
        <v>9</v>
      </c>
      <c r="AX70" s="49">
        <f>VLOOKUP(A70,'February 2019'!$B$37:$C$52,2,FALSE)</f>
        <v>10</v>
      </c>
      <c r="AY70" s="49">
        <v>-1</v>
      </c>
      <c r="AZ70" s="49">
        <f>VLOOKUP(A70,'April 2019'!$B$41:$C$56,2,FALSE)</f>
        <v>3</v>
      </c>
      <c r="BA70" s="49">
        <f>VLOOKUP(A70,'May 2019'!$B$39:$C$53,2,FALSE)</f>
        <v>9</v>
      </c>
      <c r="BB70" s="49">
        <f>VLOOKUP(A70,'June 2019'!$B$39:$C$56,2,FALSE)</f>
        <v>2</v>
      </c>
      <c r="BC70" s="49">
        <f>VLOOKUP(A70,'July 2019'!$B$41:$C$58,2,FALSE)</f>
        <v>-3</v>
      </c>
      <c r="BD70" s="49">
        <v>0</v>
      </c>
      <c r="BE70" s="49">
        <f>VLOOKUP(A70,'September 2019'!$B$38:$C$51,2,FALSE)</f>
        <v>1</v>
      </c>
      <c r="BF70" s="49">
        <f>VLOOKUP(A70,'October 2019'!$B$38:$C$54,2,FALSE)</f>
        <v>-1</v>
      </c>
      <c r="BG70" s="49">
        <f>VLOOKUP(A70,'November 2019'!$B$41:$C$58,2,FALSE)</f>
        <v>2</v>
      </c>
      <c r="BH70" s="1">
        <f>VLOOKUP(A70,'December 2019'!$B$39:$C$55,2,FALSE)</f>
        <v>3</v>
      </c>
      <c r="BI70" s="58">
        <v>-3</v>
      </c>
      <c r="BJ70" s="1">
        <v>5</v>
      </c>
      <c r="BK70" s="1">
        <f>VLOOKUP(A70,'March 2020'!$B$20:$C$37,2,FALSE)</f>
        <v>-3</v>
      </c>
      <c r="BL70" s="58">
        <f>VLOOKUP(A70,'April 2020'!$B$40:$C$55,2,FALSE)</f>
        <v>-6</v>
      </c>
      <c r="BM70" s="1">
        <f>VLOOKUP(A70,'May 2020'!$B$39:$C$53,2,FALSE)</f>
        <v>10</v>
      </c>
      <c r="BN70" s="9">
        <f>VLOOKUP(A70,'June 2020'!$B$36:$C$51,2,FALSE)</f>
        <v>1</v>
      </c>
      <c r="BO70" s="9">
        <f>VLOOKUP(A70,'July 2020'!$B$42:$C$57,2,FALSE)</f>
        <v>1</v>
      </c>
      <c r="BP70" s="9">
        <f>VLOOKUP(A70,'August 2020'!B46:C61,2,FALSE)</f>
        <v>3</v>
      </c>
      <c r="BQ70" s="9">
        <f>VLOOKUP(A70,'September 2020'!$B$45:$C$61,2,FALSE)</f>
        <v>1</v>
      </c>
      <c r="BR70" s="9">
        <v>0</v>
      </c>
      <c r="BS70" s="9">
        <v>0</v>
      </c>
      <c r="BT70" s="9">
        <f>VLOOKUP(A70,'December 2020'!$B$40:$C$54,2,FALSE)</f>
        <v>-1</v>
      </c>
      <c r="BU70" s="33">
        <f>VLOOKUP(A70,'January 2021'!$B$39:$C$52,2,FALSE)</f>
        <v>4</v>
      </c>
      <c r="BV70" s="33">
        <f>VLOOKUP(A70,'February 2021'!$B$38:$C$53,2,FALSE)</f>
        <v>1</v>
      </c>
      <c r="BW70" s="33">
        <f>VLOOKUP(A70,'March 2021'!$B$39:$C$52,2,FALSE)</f>
        <v>2</v>
      </c>
      <c r="BX70" s="33">
        <f>VLOOKUP(A70,'April 2021'!$B$41:$C$56,2,FALSE)</f>
        <v>10</v>
      </c>
      <c r="BY70" s="33">
        <f>VLOOKUP(A70,'May 2021'!$B$40:$C$54,2,FALSE)</f>
        <v>3</v>
      </c>
      <c r="BZ70" s="33">
        <f>VLOOKUP(A70,'June 2021'!$B$39:$C$53,2,FALSE)</f>
        <v>2</v>
      </c>
    </row>
    <row r="71" spans="1:78" x14ac:dyDescent="0.25">
      <c r="A71" s="6" t="s">
        <v>3</v>
      </c>
      <c r="B71" s="58">
        <f>VLOOKUP(A71,'January 2015'!$B$36:$C$46,2,FALSE)</f>
        <v>-1</v>
      </c>
      <c r="C71" s="58">
        <f>VLOOKUP(A71,'February 2015'!$B$35:$C$48,2,FALSE)</f>
        <v>4</v>
      </c>
      <c r="D71" s="58">
        <f>VLOOKUP(A71,'March 2015'!$B$40:$C$53,2,FALSE)</f>
        <v>5</v>
      </c>
      <c r="E71" s="58">
        <f>VLOOKUP(A71,'April 2015'!$B$37:$C$51,2,FALSE)</f>
        <v>7</v>
      </c>
      <c r="F71" s="58">
        <f>VLOOKUP(A71,'May 2015'!$B$34:$C$45,2,FALSE)</f>
        <v>4</v>
      </c>
      <c r="G71" s="58">
        <f>VLOOKUP(A71,'June 2015'!$B$36:$C$48,2,FALSE)</f>
        <v>-1</v>
      </c>
      <c r="H71" s="58">
        <f>VLOOKUP(A71,'August 2015'!$B$36:$C$48,2,FALSE)</f>
        <v>2</v>
      </c>
      <c r="I71" s="58">
        <v>6</v>
      </c>
      <c r="J71" s="58">
        <f>VLOOKUP(A71,'October 2015'!$B$36:$C$48,2,FALSE)</f>
        <v>4</v>
      </c>
      <c r="K71" s="58">
        <f>VLOOKUP(A71,'November 2015'!$B$34:$C$45,2,FALSE)</f>
        <v>1</v>
      </c>
      <c r="L71" s="58">
        <f>VLOOKUP(A71,'December 2015'!$B$40:$C$55,2,FALSE)</f>
        <v>2</v>
      </c>
      <c r="M71" s="58">
        <f>VLOOKUP(A71,'January 2016'!$B$39:$C$52,2,FALSE)</f>
        <v>-2</v>
      </c>
      <c r="N71" s="58">
        <f>VLOOKUP(A71,'February 2016'!$B$38:$C$52,2,FALSE)</f>
        <v>3</v>
      </c>
      <c r="O71" s="58">
        <f>VLOOKUP(A71,'March 2016'!$B$39:$C$52,2,FALSE)</f>
        <v>3</v>
      </c>
      <c r="P71" s="58">
        <f>VLOOKUP(A71,'April 2016'!$B$37:$C$53,2,FALSE)</f>
        <v>1</v>
      </c>
      <c r="Q71" s="58">
        <f>VLOOKUP(A71,'May 2016'!$B$43:$C$60,2,FALSE)</f>
        <v>3</v>
      </c>
      <c r="R71" s="58">
        <f>VLOOKUP(A71,'June 2016'!$B$40:$C$54,2,FALSE)</f>
        <v>7</v>
      </c>
      <c r="S71" s="58">
        <f>VLOOKUP(A71,'July 2016'!$B$41:$C$55,2,FALSE)</f>
        <v>6</v>
      </c>
      <c r="T71" s="58">
        <f>VLOOKUP(A71,'August 2016'!$B$38:$C$53,2,FALSE)</f>
        <v>2</v>
      </c>
      <c r="U71" s="58">
        <f>VLOOKUP(A71,'September 2016'!$B$39:$C$56,2,FALSE)</f>
        <v>6</v>
      </c>
      <c r="V71" s="62">
        <f>VLOOKUP(A71,'October 2016'!$B$40:$C$52,2,FALSE)</f>
        <v>7</v>
      </c>
      <c r="W71" s="58">
        <f>VLOOKUP(A71,'November 2016'!$B$41:$C$55,2,FALSE)</f>
        <v>4</v>
      </c>
      <c r="X71" s="58">
        <f>VLOOKUP(A71,'December  2016'!$B$39:$C$50,2,FALSE)</f>
        <v>7</v>
      </c>
      <c r="Y71" s="58">
        <v>2</v>
      </c>
      <c r="Z71" s="58">
        <v>4</v>
      </c>
      <c r="AA71" s="58">
        <v>2</v>
      </c>
      <c r="AB71" s="58">
        <v>2</v>
      </c>
      <c r="AC71" s="58">
        <v>2</v>
      </c>
      <c r="AD71" s="58">
        <v>9</v>
      </c>
      <c r="AE71" s="58">
        <v>6</v>
      </c>
      <c r="AF71" s="58">
        <v>1</v>
      </c>
      <c r="AG71" s="58">
        <v>3</v>
      </c>
      <c r="AH71" s="58">
        <v>9</v>
      </c>
      <c r="AI71" s="58">
        <v>9</v>
      </c>
      <c r="AJ71" s="58">
        <v>3</v>
      </c>
      <c r="AK71" s="58">
        <v>0</v>
      </c>
      <c r="AL71" s="58">
        <v>1</v>
      </c>
      <c r="AM71" s="58">
        <v>3</v>
      </c>
      <c r="AN71" s="49">
        <f>VLOOKUP(A71,'April 2018'!$B$40:$C$56,2,FALSE)</f>
        <v>3</v>
      </c>
      <c r="AO71" s="49">
        <f>VLOOKUP(A71,'May 2018'!$B$39:$C$54,2,FALSE)</f>
        <v>6</v>
      </c>
      <c r="AP71" s="49">
        <f>VLOOKUP(A71,'June 2018'!$B$40:$C$56,2,FALSE)</f>
        <v>8</v>
      </c>
      <c r="AQ71" s="49">
        <f>VLOOKUP(A71,'July 2018'!$B$40:$C$55,2,FALSE)</f>
        <v>2</v>
      </c>
      <c r="AR71" s="49">
        <f>VLOOKUP(A71,'August 2018'!$B$38:$C$54,2,FALSE)</f>
        <v>5</v>
      </c>
      <c r="AS71" s="49">
        <f>VLOOKUP(A71,'September 2018'!$B$37:$C$50,2,FALSE)</f>
        <v>7</v>
      </c>
      <c r="AT71" s="49">
        <f>VLOOKUP(A71,'October 2018'!$B$39:$C$54,2,FALSE)</f>
        <v>8</v>
      </c>
      <c r="AU71" s="49">
        <f>VLOOKUP(A71,'November 2018'!$B$37:$C$50,2,FALSE)</f>
        <v>2</v>
      </c>
      <c r="AV71" s="49">
        <f>INDEX('December 2018'!$C$34:$C$47,MATCH('MAIN Analysis'!A71,'December 2018'!$B$34:$B$47,0))</f>
        <v>2</v>
      </c>
      <c r="AW71" s="49">
        <f>VLOOKUP(A71,'January 2019'!$B$33:$C$47,2,FALSE)</f>
        <v>5</v>
      </c>
      <c r="AX71" s="49">
        <f>VLOOKUP(A71,'February 2019'!$B$37:$C$52,2,FALSE)</f>
        <v>2</v>
      </c>
      <c r="AY71" s="49">
        <v>9</v>
      </c>
      <c r="AZ71" s="49">
        <f>VLOOKUP(A71,'April 2019'!$B$41:$C$56,2,FALSE)</f>
        <v>4</v>
      </c>
      <c r="BA71" s="49">
        <f>VLOOKUP(A71,'May 2019'!$B$39:$C$53,2,FALSE)</f>
        <v>3</v>
      </c>
      <c r="BB71" s="49">
        <f>VLOOKUP(A71,'June 2019'!$B$39:$C$56,2,FALSE)</f>
        <v>7</v>
      </c>
      <c r="BC71" s="49">
        <f>VLOOKUP(A71,'July 2019'!$B$41:$C$58,2,FALSE)</f>
        <v>5</v>
      </c>
      <c r="BD71" s="49">
        <f>VLOOKUP(A71,'August 2019'!$B$36:$C$48,2,FALSE)</f>
        <v>3</v>
      </c>
      <c r="BE71" s="49">
        <v>0</v>
      </c>
      <c r="BF71" s="49">
        <f>VLOOKUP(A71,'October 2019'!$B$38:$C$54,2,FALSE)</f>
        <v>3</v>
      </c>
      <c r="BG71" s="49">
        <f>VLOOKUP(A71,'November 2019'!$B$41:$C$58,2,FALSE)</f>
        <v>5</v>
      </c>
      <c r="BH71" s="1">
        <f>VLOOKUP(A71,'December 2019'!$B$39:$C$55,2,FALSE)</f>
        <v>2</v>
      </c>
      <c r="BI71" s="58">
        <v>5</v>
      </c>
      <c r="BJ71" s="1">
        <v>1</v>
      </c>
      <c r="BK71" s="1">
        <f>VLOOKUP(A71,'March 2020'!$B$20:$C$37,2,FALSE)</f>
        <v>6</v>
      </c>
      <c r="BL71" s="58">
        <f>VLOOKUP(A71,'April 2020'!$B$40:$C$55,2,FALSE)</f>
        <v>1</v>
      </c>
      <c r="BM71" s="1">
        <f>VLOOKUP(A71,'May 2020'!$B$39:$C$53,2,FALSE)</f>
        <v>2</v>
      </c>
      <c r="BN71" s="9">
        <f>VLOOKUP(A71,'June 2020'!$B$36:$C$51,2,FALSE)</f>
        <v>7</v>
      </c>
      <c r="BO71" s="9">
        <f>VLOOKUP(A71,'July 2020'!$B$42:$C$57,2,FALSE)</f>
        <v>8</v>
      </c>
      <c r="BP71" s="9">
        <f>VLOOKUP(A71,'August 2020'!B47:C62,2,FALSE)</f>
        <v>7</v>
      </c>
      <c r="BQ71" s="9">
        <f>VLOOKUP(A71,'September 2020'!$B$45:$C$61,2,FALSE)</f>
        <v>4</v>
      </c>
      <c r="BR71" s="9">
        <f>VLOOKUP(A71,'October 2020'!$B$40:$C$51,2,FALSE)</f>
        <v>7</v>
      </c>
      <c r="BS71" s="9">
        <f>VLOOKUP(A71,'November 2020'!$B$41:$C$55,2,FALSE)</f>
        <v>1</v>
      </c>
      <c r="BT71" s="9">
        <v>0</v>
      </c>
      <c r="BU71" s="33">
        <f>VLOOKUP(A71,'January 2021'!$B$39:$C$52,2,FALSE)</f>
        <v>5</v>
      </c>
      <c r="BV71" s="33">
        <f>VLOOKUP(A71,'February 2021'!$B$38:$C$53,2,FALSE)</f>
        <v>4</v>
      </c>
      <c r="BW71" s="33">
        <f>VLOOKUP(A71,'March 2021'!$B$39:$C$52,2,FALSE)</f>
        <v>8</v>
      </c>
      <c r="BX71" s="33">
        <f>VLOOKUP(A71,'April 2021'!$B$41:$C$56,2,FALSE)</f>
        <v>6</v>
      </c>
      <c r="BY71" s="33">
        <f>VLOOKUP(A71,'May 2021'!$B$40:$C$54,2,FALSE)</f>
        <v>4</v>
      </c>
      <c r="BZ71" s="33">
        <f>VLOOKUP(A71,'June 2021'!$B$39:$C$53,2,FALSE)</f>
        <v>1</v>
      </c>
    </row>
    <row r="72" spans="1:78" x14ac:dyDescent="0.25">
      <c r="A72" s="6" t="s">
        <v>4</v>
      </c>
      <c r="B72" s="58">
        <f>VLOOKUP(A72,'January 2015'!$B$36:$C$46,2,FALSE)</f>
        <v>-2</v>
      </c>
      <c r="C72" s="58">
        <v>0</v>
      </c>
      <c r="D72" s="58">
        <f>VLOOKUP(A72,'March 2015'!$B$40:$C$53,2,FALSE)</f>
        <v>7</v>
      </c>
      <c r="E72" s="58">
        <f>VLOOKUP(A72,'April 2015'!$B$37:$C$51,2,FALSE)</f>
        <v>11</v>
      </c>
      <c r="F72" s="58">
        <f>VLOOKUP(A72,'May 2015'!$B$34:$C$45,2,FALSE)</f>
        <v>10</v>
      </c>
      <c r="G72" s="58">
        <f>VLOOKUP(A72,'June 2015'!$B$36:$C$48,2,FALSE)</f>
        <v>9</v>
      </c>
      <c r="H72" s="58">
        <v>0</v>
      </c>
      <c r="I72" s="58">
        <f>VLOOKUP(A72,'September 2015'!$B$40:$C$55,2,FALSE)</f>
        <v>8</v>
      </c>
      <c r="J72" s="58">
        <v>0</v>
      </c>
      <c r="K72" s="58">
        <v>0</v>
      </c>
      <c r="L72" s="58">
        <v>0</v>
      </c>
      <c r="M72" s="58">
        <f>VLOOKUP(A72,'January 2016'!$B$39:$C$52,2,FALSE)</f>
        <v>-7</v>
      </c>
      <c r="N72" s="58">
        <f>VLOOKUP(A72,'February 2016'!$B$38:$C$52,2,FALSE)</f>
        <v>-4</v>
      </c>
      <c r="O72" s="58">
        <f>VLOOKUP(A72,'March 2016'!$B$39:$C$52,2,FALSE)</f>
        <v>10</v>
      </c>
      <c r="P72" s="58">
        <f>VLOOKUP(A72,'April 2016'!$B$37:$C$53,2,FALSE)</f>
        <v>5</v>
      </c>
      <c r="Q72" s="58">
        <f>VLOOKUP(A72,'May 2016'!$B$43:$C$60,2,FALSE)</f>
        <v>-4</v>
      </c>
      <c r="R72" s="58">
        <f>VLOOKUP(A72,'June 2016'!$B$40:$C$54,2,FALSE)</f>
        <v>2</v>
      </c>
      <c r="S72" s="58">
        <f>VLOOKUP(A72,'July 2016'!$B$41:$C$55,2,FALSE)</f>
        <v>3</v>
      </c>
      <c r="T72" s="58">
        <f>VLOOKUP(A72,'August 2016'!$B$38:$C$53,2,FALSE)</f>
        <v>1</v>
      </c>
      <c r="U72" s="58">
        <f>VLOOKUP(A72,'September 2016'!$B$39:$C$56,2,FALSE)</f>
        <v>9</v>
      </c>
      <c r="V72" s="62">
        <f>VLOOKUP(A72,'October 2016'!$B$40:$C$52,2,FALSE)</f>
        <v>6</v>
      </c>
      <c r="W72" s="58">
        <f>VLOOKUP(A72,'November 2016'!$B$41:$C$55,2,FALSE)</f>
        <v>-4</v>
      </c>
      <c r="X72" s="58">
        <f>VLOOKUP(A72,'December  2016'!$B$39:$C$50,2,FALSE)</f>
        <v>-2</v>
      </c>
      <c r="Y72" s="58">
        <v>-3</v>
      </c>
      <c r="Z72" s="58">
        <v>9</v>
      </c>
      <c r="AA72" s="58">
        <v>10</v>
      </c>
      <c r="AB72" s="58">
        <v>16</v>
      </c>
      <c r="AC72" s="58">
        <v>13</v>
      </c>
      <c r="AD72" s="58">
        <v>11</v>
      </c>
      <c r="AE72" s="58">
        <v>13</v>
      </c>
      <c r="AF72" s="58">
        <v>0</v>
      </c>
      <c r="AG72" s="58">
        <v>10</v>
      </c>
      <c r="AH72" s="58">
        <v>12</v>
      </c>
      <c r="AI72" s="58">
        <v>1</v>
      </c>
      <c r="AJ72" s="58">
        <v>-1</v>
      </c>
      <c r="AK72" s="58">
        <v>-2</v>
      </c>
      <c r="AL72" s="58">
        <v>4</v>
      </c>
      <c r="AM72" s="58">
        <v>4</v>
      </c>
      <c r="AN72" s="49">
        <f>VLOOKUP(A72,'April 2018'!$B$40:$C$56,2,FALSE)</f>
        <v>10</v>
      </c>
      <c r="AO72" s="49">
        <f>VLOOKUP(A72,'May 2018'!$B$39:$C$54,2,FALSE)</f>
        <v>12</v>
      </c>
      <c r="AP72" s="49">
        <f>VLOOKUP(A72,'June 2018'!$B$40:$C$56,2,FALSE)</f>
        <v>14</v>
      </c>
      <c r="AQ72" s="49">
        <f>VLOOKUP(A72,'July 2018'!$B$40:$C$55,2,FALSE)</f>
        <v>8</v>
      </c>
      <c r="AR72" s="49">
        <f>VLOOKUP(A72,'August 2018'!$B$38:$C$54,2,FALSE)</f>
        <v>12</v>
      </c>
      <c r="AS72" s="49">
        <v>0</v>
      </c>
      <c r="AT72" s="49">
        <f>VLOOKUP(A72,'October 2018'!$B$39:$C$54,2,FALSE)</f>
        <v>-2</v>
      </c>
      <c r="AU72" s="49">
        <f>VLOOKUP(A72,'November 2018'!$B$37:$C$50,2,FALSE)</f>
        <v>-2</v>
      </c>
      <c r="AV72" s="49">
        <f>INDEX('December 2018'!$C$34:$C$47,MATCH('MAIN Analysis'!A72,'December 2018'!$B$34:$B$47,0))</f>
        <v>-2</v>
      </c>
      <c r="AW72" s="49">
        <v>0</v>
      </c>
      <c r="AX72" s="49">
        <f>VLOOKUP(A72,'February 2019'!$B$37:$C$52,2,FALSE)</f>
        <v>-3</v>
      </c>
      <c r="AY72" s="49">
        <v>7</v>
      </c>
      <c r="AZ72" s="49">
        <f>VLOOKUP(A72,'April 2019'!$B$41:$C$56,2,FALSE)</f>
        <v>12</v>
      </c>
      <c r="BA72" s="49">
        <f>VLOOKUP(A72,'May 2019'!$B$39:$C$53,2,FALSE)</f>
        <v>5</v>
      </c>
      <c r="BB72" s="49">
        <f>VLOOKUP(A72,'June 2019'!$B$39:$C$56,2,FALSE)</f>
        <v>8</v>
      </c>
      <c r="BC72" s="49">
        <f>VLOOKUP(A72,'July 2019'!$B$41:$C$58,2,FALSE)</f>
        <v>-7</v>
      </c>
      <c r="BD72" s="49">
        <f>VLOOKUP(A72,'August 2019'!$B$36:$C$48,2,FALSE)</f>
        <v>2</v>
      </c>
      <c r="BE72" s="49">
        <f>VLOOKUP(A72,'September 2019'!$B$38:$C$51,2,FALSE)</f>
        <v>-7</v>
      </c>
      <c r="BF72" s="49">
        <f>VLOOKUP(A72,'October 2019'!$B$38:$C$54,2,FALSE)</f>
        <v>-7</v>
      </c>
      <c r="BG72" s="49">
        <f>VLOOKUP(A72,'November 2019'!$B$41:$C$58,2,FALSE)</f>
        <v>-11</v>
      </c>
      <c r="BH72" s="1">
        <f>VLOOKUP(A72,'December 2019'!$B$39:$C$55,2,FALSE)</f>
        <v>-12</v>
      </c>
      <c r="BI72" s="58">
        <v>0</v>
      </c>
      <c r="BJ72" s="1">
        <v>-2</v>
      </c>
      <c r="BK72" s="1">
        <f>VLOOKUP(A72,'March 2020'!$B$20:$C$37,2,FALSE)</f>
        <v>-5</v>
      </c>
      <c r="BL72" s="58">
        <f>VLOOKUP(A72,'April 2020'!$B$40:$C$55,2,FALSE)</f>
        <v>-7</v>
      </c>
      <c r="BM72" s="1">
        <v>0</v>
      </c>
      <c r="BN72" s="9">
        <v>0</v>
      </c>
      <c r="BO72" s="9">
        <f>VLOOKUP(A72,'July 2020'!$B$42:$C$57,2,FALSE)</f>
        <v>6</v>
      </c>
      <c r="BP72" s="9">
        <f>VLOOKUP(A72,'August 2020'!B48:C63,2,FALSE)</f>
        <v>11</v>
      </c>
      <c r="BQ72" s="9">
        <f>VLOOKUP(A72,'September 2020'!$B$45:$C$61,2,FALSE)</f>
        <v>7</v>
      </c>
      <c r="BR72" s="9">
        <f>VLOOKUP(A72,'October 2020'!$B$40:$C$51,2,FALSE)</f>
        <v>11</v>
      </c>
      <c r="BS72" s="9">
        <f>VLOOKUP(A72,'November 2020'!$B$41:$C$55,2,FALSE)</f>
        <v>6</v>
      </c>
      <c r="BT72" s="9">
        <f>VLOOKUP(A72,'December 2020'!$B$40:$C$54,2,FALSE)</f>
        <v>-2</v>
      </c>
      <c r="BU72" s="33">
        <v>0</v>
      </c>
      <c r="BV72" s="33">
        <f>VLOOKUP(A72,'February 2021'!$B$38:$C$53,2,FALSE)</f>
        <v>-1</v>
      </c>
      <c r="BW72" s="33">
        <f>VLOOKUP(A72,'March 2021'!$B$39:$C$52,2,FALSE)</f>
        <v>3</v>
      </c>
      <c r="BX72" s="33">
        <f>VLOOKUP(A72,'April 2021'!$B$41:$C$56,2,FALSE)</f>
        <v>1</v>
      </c>
      <c r="BY72" s="33">
        <f>VLOOKUP(A72,'May 2021'!$B$40:$C$54,2,FALSE)</f>
        <v>13</v>
      </c>
      <c r="BZ72" s="33">
        <f>VLOOKUP(A72,'June 2021'!$B$39:$C$53,2,FALSE)</f>
        <v>12</v>
      </c>
    </row>
    <row r="73" spans="1:78" x14ac:dyDescent="0.25">
      <c r="A73" s="6" t="s">
        <v>5</v>
      </c>
      <c r="B73" s="58">
        <f>VLOOKUP(A73,'January 2015'!$B$36:$C$46,2,FALSE)</f>
        <v>2</v>
      </c>
      <c r="C73" s="58">
        <f>VLOOKUP(A73,'February 2015'!$B$35:$C$48,2,FALSE)</f>
        <v>-1</v>
      </c>
      <c r="D73" s="58">
        <f>VLOOKUP(A73,'March 2015'!$B$40:$C$53,2,FALSE)</f>
        <v>1</v>
      </c>
      <c r="E73" s="58">
        <f>VLOOKUP(A73,'April 2015'!$B$37:$C$51,2,FALSE)</f>
        <v>-1</v>
      </c>
      <c r="F73" s="58">
        <f>VLOOKUP(A73,'May 2015'!$B$34:$C$45,2,FALSE)</f>
        <v>-1</v>
      </c>
      <c r="G73" s="58">
        <f>VLOOKUP(A73,'June 2015'!$B$36:$C$48,2,FALSE)</f>
        <v>6</v>
      </c>
      <c r="H73" s="58">
        <f>VLOOKUP(A73,'August 2015'!$B$36:$C$48,2,FALSE)</f>
        <v>-2</v>
      </c>
      <c r="I73" s="58">
        <f>VLOOKUP(A73,'September 2015'!$B$40:$C$55,2,FALSE)</f>
        <v>-1</v>
      </c>
      <c r="J73" s="58">
        <f>VLOOKUP(A73,'October 2015'!$B$36:$C$48,2,FALSE)</f>
        <v>2</v>
      </c>
      <c r="K73" s="58">
        <v>0</v>
      </c>
      <c r="L73" s="58">
        <f>VLOOKUP(A73,'December 2015'!$B$40:$C$55,2,FALSE)</f>
        <v>-5</v>
      </c>
      <c r="M73" s="58">
        <f>VLOOKUP(A73,'January 2016'!$B$39:$C$52,2,FALSE)</f>
        <v>3</v>
      </c>
      <c r="N73" s="58">
        <f>VLOOKUP(A73,'February 2016'!$B$38:$C$52,2,FALSE)</f>
        <v>-1</v>
      </c>
      <c r="O73" s="58">
        <v>0</v>
      </c>
      <c r="P73" s="58">
        <f>VLOOKUP(A73,'April 2016'!$B$37:$C$53,2,FALSE)</f>
        <v>7</v>
      </c>
      <c r="Q73" s="58">
        <f>VLOOKUP(A73,'May 2016'!$B$43:$C$60,2,FALSE)</f>
        <v>2</v>
      </c>
      <c r="R73" s="58">
        <f>VLOOKUP(A73,'June 2016'!$B$40:$C$54,2,FALSE)</f>
        <v>6</v>
      </c>
      <c r="S73" s="58">
        <v>0</v>
      </c>
      <c r="T73" s="58">
        <f>VLOOKUP(A73,'August 2016'!$B$38:$C$53,2,FALSE)</f>
        <v>5</v>
      </c>
      <c r="U73" s="58">
        <f>VLOOKUP(A73,'September 2016'!$B$39:$C$56,2,FALSE)</f>
        <v>8</v>
      </c>
      <c r="V73" s="62">
        <f>VLOOKUP(A73,'October 2016'!$B$40:$C$52,2,FALSE)</f>
        <v>1</v>
      </c>
      <c r="W73" s="58">
        <f>VLOOKUP(A73,'November 2016'!$B$41:$C$55,2,FALSE)</f>
        <v>3</v>
      </c>
      <c r="X73" s="58">
        <f>VLOOKUP(A73,'December  2016'!$B$39:$C$50,2,FALSE)</f>
        <v>3</v>
      </c>
      <c r="Y73" s="58">
        <v>1</v>
      </c>
      <c r="Z73" s="58" t="s">
        <v>840</v>
      </c>
      <c r="AA73" s="58">
        <v>1</v>
      </c>
      <c r="AB73" s="58">
        <v>3</v>
      </c>
      <c r="AC73" s="58">
        <v>1</v>
      </c>
      <c r="AD73" s="58">
        <v>6</v>
      </c>
      <c r="AE73" s="58">
        <v>1</v>
      </c>
      <c r="AF73" s="58">
        <v>8</v>
      </c>
      <c r="AG73" s="58">
        <v>6</v>
      </c>
      <c r="AH73" s="58">
        <v>2</v>
      </c>
      <c r="AI73" s="58">
        <v>5</v>
      </c>
      <c r="AJ73" s="58">
        <v>10</v>
      </c>
      <c r="AK73" s="58">
        <v>4</v>
      </c>
      <c r="AL73" s="58">
        <v>5</v>
      </c>
      <c r="AM73" s="58">
        <v>11</v>
      </c>
      <c r="AN73" s="49">
        <f>VLOOKUP(A73,'April 2018'!$B$40:$C$56,2,FALSE)</f>
        <v>4</v>
      </c>
      <c r="AO73" s="49">
        <f>VLOOKUP(A73,'May 2018'!$B$39:$C$54,2,FALSE)</f>
        <v>5</v>
      </c>
      <c r="AP73" s="49">
        <f>VLOOKUP(A73,'June 2018'!$B$40:$C$56,2,FALSE)</f>
        <v>5</v>
      </c>
      <c r="AQ73" s="49">
        <f>VLOOKUP(A73,'July 2018'!$B$40:$C$55,2,FALSE)</f>
        <v>10</v>
      </c>
      <c r="AR73" s="49">
        <f>VLOOKUP(A73,'August 2018'!$B$38:$C$54,2,FALSE)</f>
        <v>15</v>
      </c>
      <c r="AS73" s="49">
        <f>VLOOKUP(A73,'September 2018'!$B$37:$C$50,2,FALSE)</f>
        <v>9</v>
      </c>
      <c r="AT73" s="49">
        <f>VLOOKUP(A73,'October 2018'!$B$39:$C$54,2,FALSE)</f>
        <v>4</v>
      </c>
      <c r="AU73" s="49">
        <f>VLOOKUP(A73,'November 2018'!$B$37:$C$50,2,FALSE)</f>
        <v>9</v>
      </c>
      <c r="AV73" s="49">
        <f>INDEX('December 2018'!$C$34:$C$47,MATCH('MAIN Analysis'!A73,'December 2018'!$B$34:$B$47,0))</f>
        <v>4</v>
      </c>
      <c r="AW73" s="49">
        <f>VLOOKUP(A73,'January 2019'!$B$33:$C$47,2,FALSE)</f>
        <v>3</v>
      </c>
      <c r="AX73" s="49">
        <f>VLOOKUP(A73,'February 2019'!$B$37:$C$52,2,FALSE)</f>
        <v>8</v>
      </c>
      <c r="AY73" s="49">
        <v>5</v>
      </c>
      <c r="AZ73" s="49">
        <f>VLOOKUP(A73,'April 2019'!$B$41:$C$56,2,FALSE)</f>
        <v>2</v>
      </c>
      <c r="BA73" s="49">
        <f>VLOOKUP(A73,'May 2019'!$B$39:$C$53,2,FALSE)</f>
        <v>4</v>
      </c>
      <c r="BB73" s="49">
        <f>VLOOKUP(A73,'June 2019'!$B$39:$C$56,2,FALSE)</f>
        <v>4</v>
      </c>
      <c r="BC73" s="49">
        <f>VLOOKUP(A73,'July 2019'!$B$41:$C$58,2,FALSE)</f>
        <v>1</v>
      </c>
      <c r="BD73" s="49">
        <v>0</v>
      </c>
      <c r="BE73" s="49">
        <f>VLOOKUP(A73,'September 2019'!$B$38:$C$51,2,FALSE)</f>
        <v>2</v>
      </c>
      <c r="BF73" s="49">
        <v>0</v>
      </c>
      <c r="BG73" s="49">
        <f>VLOOKUP(A73,'November 2019'!$B$41:$C$58,2,FALSE)</f>
        <v>-2</v>
      </c>
      <c r="BH73" s="1">
        <f>VLOOKUP(A73,'December 2019'!$B$39:$C$55,2,FALSE)</f>
        <v>-1</v>
      </c>
      <c r="BI73" s="58">
        <v>3</v>
      </c>
      <c r="BJ73" s="1">
        <v>0</v>
      </c>
      <c r="BK73" s="1">
        <f>VLOOKUP(A73,'March 2020'!$B$20:$C$37,2,FALSE)</f>
        <v>1</v>
      </c>
      <c r="BL73" s="58">
        <f>VLOOKUP(A73,'April 2020'!$B$40:$C$55,2,FALSE)</f>
        <v>-3</v>
      </c>
      <c r="BM73" s="1">
        <f>VLOOKUP(A73,'May 2020'!$B$39:$C$53,2,FALSE)</f>
        <v>2</v>
      </c>
      <c r="BN73" s="9">
        <f>VLOOKUP(A73,'June 2020'!$B$36:$C$51,2,FALSE)</f>
        <v>5</v>
      </c>
      <c r="BO73" s="9">
        <f>VLOOKUP(A73,'July 2020'!$B$42:$C$57,2,FALSE)</f>
        <v>7</v>
      </c>
      <c r="BP73" s="9">
        <f>VLOOKUP(A73,'August 2020'!B49:C64,2,FALSE)</f>
        <v>2</v>
      </c>
      <c r="BQ73" s="9">
        <f>VLOOKUP(A73,'September 2020'!$B$45:$C$61,2,FALSE)</f>
        <v>3</v>
      </c>
      <c r="BR73" s="9">
        <f>VLOOKUP(A73,'October 2020'!$B$40:$C$51,2,FALSE)</f>
        <v>1</v>
      </c>
      <c r="BS73" s="9">
        <f>VLOOKUP(A73,'November 2020'!$B$41:$C$55,2,FALSE)</f>
        <v>3</v>
      </c>
      <c r="BT73" s="9">
        <f>VLOOKUP(A73,'December 2020'!$B$40:$C$54,2,FALSE)</f>
        <v>7</v>
      </c>
      <c r="BU73" s="33">
        <f>VLOOKUP(A73,'January 2021'!$B$39:$C$52,2,FALSE)</f>
        <v>1</v>
      </c>
      <c r="BV73" s="33">
        <f>VLOOKUP(A73,'February 2021'!$B$38:$C$53,2,FALSE)</f>
        <v>2</v>
      </c>
      <c r="BW73" s="33">
        <f>VLOOKUP(A73,'March 2021'!$B$39:$C$52,2,FALSE)</f>
        <v>10</v>
      </c>
      <c r="BX73" s="33">
        <f>VLOOKUP(A73,'April 2021'!$B$41:$C$56,2,FALSE)</f>
        <v>3</v>
      </c>
      <c r="BY73" s="33">
        <f>VLOOKUP(A73,'May 2021'!$B$40:$C$54,2,FALSE)</f>
        <v>6</v>
      </c>
      <c r="BZ73" s="33">
        <f>VLOOKUP(A73,'June 2021'!$B$39:$C$53,2,FALSE)</f>
        <v>7</v>
      </c>
    </row>
    <row r="74" spans="1:78" x14ac:dyDescent="0.25">
      <c r="A74" s="6" t="s">
        <v>6</v>
      </c>
      <c r="B74" s="58">
        <v>0</v>
      </c>
      <c r="C74" s="58">
        <f>VLOOKUP(A74,'February 2015'!$B$35:$C$48,2,FALSE)</f>
        <v>7</v>
      </c>
      <c r="D74" s="58">
        <f>VLOOKUP(A74,'March 2015'!$B$40:$C$53,2,FALSE)</f>
        <v>-2</v>
      </c>
      <c r="E74" s="58">
        <f>VLOOKUP(A74,'April 2015'!$B$37:$C$51,2,FALSE)</f>
        <v>3</v>
      </c>
      <c r="F74" s="58">
        <f>VLOOKUP(A74,'May 2015'!$B$34:$C$45,2,FALSE)</f>
        <v>5</v>
      </c>
      <c r="G74" s="58">
        <f>VLOOKUP(A74,'June 2015'!$B$36:$C$48,2,FALSE)</f>
        <v>10</v>
      </c>
      <c r="H74" s="58">
        <f>VLOOKUP(A74,'August 2015'!$B$36:$C$48,2,FALSE)</f>
        <v>3</v>
      </c>
      <c r="I74" s="58">
        <f>VLOOKUP(A74,'September 2015'!$B$40:$C$55,2,FALSE)</f>
        <v>7</v>
      </c>
      <c r="J74" s="58">
        <f>VLOOKUP(A74,'October 2015'!$B$36:$C$48,2,FALSE)</f>
        <v>5</v>
      </c>
      <c r="K74" s="58">
        <f>VLOOKUP(A74,'November 2015'!$B$34:$C$45,2,FALSE)</f>
        <v>3</v>
      </c>
      <c r="L74" s="58">
        <f>VLOOKUP(A74,'December 2015'!$B$40:$C$55,2,FALSE)</f>
        <v>-4</v>
      </c>
      <c r="M74" s="58">
        <v>0</v>
      </c>
      <c r="N74" s="58">
        <f>VLOOKUP(A74,'February 2016'!$B$38:$C$52,2,FALSE)</f>
        <v>7</v>
      </c>
      <c r="O74" s="58">
        <f>VLOOKUP(A74,'March 2016'!$B$39:$C$52,2,FALSE)</f>
        <v>12</v>
      </c>
      <c r="P74" s="58">
        <f>VLOOKUP(A74,'April 2016'!$B$37:$C$53,2,FALSE)</f>
        <v>3</v>
      </c>
      <c r="Q74" s="58">
        <f>VLOOKUP(A74,'May 2016'!$B$43:$C$60,2,FALSE)</f>
        <v>-2</v>
      </c>
      <c r="R74" s="58">
        <v>0</v>
      </c>
      <c r="S74" s="58">
        <f>VLOOKUP(A74,'July 2016'!$B$41:$C$55,2,FALSE)</f>
        <v>7</v>
      </c>
      <c r="T74" s="58">
        <f>VLOOKUP(A74,'August 2016'!$B$38:$C$53,2,FALSE)</f>
        <v>-4</v>
      </c>
      <c r="U74" s="58">
        <f>VLOOKUP(A74,'September 2016'!$B$39:$C$56,2,FALSE)</f>
        <v>7</v>
      </c>
      <c r="V74" s="62">
        <v>0</v>
      </c>
      <c r="W74" s="58">
        <v>0</v>
      </c>
      <c r="X74" s="58">
        <v>0</v>
      </c>
      <c r="Y74" s="58">
        <v>-1</v>
      </c>
      <c r="Z74" s="58">
        <v>-2</v>
      </c>
      <c r="AA74" s="58">
        <v>14</v>
      </c>
      <c r="AB74" s="58">
        <v>17</v>
      </c>
      <c r="AC74" s="58">
        <v>11</v>
      </c>
      <c r="AD74" s="58">
        <v>13</v>
      </c>
      <c r="AE74" s="58">
        <v>0</v>
      </c>
      <c r="AF74" s="58">
        <v>0</v>
      </c>
      <c r="AG74" s="58">
        <v>-2</v>
      </c>
      <c r="AH74" s="58">
        <v>7</v>
      </c>
      <c r="AI74" s="58">
        <v>13</v>
      </c>
      <c r="AJ74" s="58">
        <v>6</v>
      </c>
      <c r="AK74" s="58">
        <v>0</v>
      </c>
      <c r="AL74" s="58">
        <v>-1</v>
      </c>
      <c r="AM74" s="58">
        <v>0</v>
      </c>
      <c r="AN74" s="49">
        <f>VLOOKUP(A74,'April 2018'!$B$40:$C$56,2,FALSE)</f>
        <v>15</v>
      </c>
      <c r="AO74" s="49">
        <f>VLOOKUP(A74,'May 2018'!$B$39:$C$54,2,FALSE)</f>
        <v>14</v>
      </c>
      <c r="AP74" s="49">
        <f>VLOOKUP(A74,'June 2018'!$B$40:$C$56,2,FALSE)</f>
        <v>15</v>
      </c>
      <c r="AQ74" s="49">
        <f>VLOOKUP(A74,'July 2018'!$B$40:$C$55,2,FALSE)</f>
        <v>9</v>
      </c>
      <c r="AR74" s="49">
        <f>VLOOKUP(A74,'August 2018'!$B$38:$C$54,2,FALSE)</f>
        <v>8</v>
      </c>
      <c r="AS74" s="49">
        <f>VLOOKUP(A74,'September 2018'!$B$37:$C$50,2,FALSE)</f>
        <v>4</v>
      </c>
      <c r="AT74" s="49">
        <v>0</v>
      </c>
      <c r="AU74" s="49">
        <v>0</v>
      </c>
      <c r="AV74" s="49">
        <f>INDEX('December 2018'!$C$34:$C$47,MATCH('MAIN Analysis'!A74,'December 2018'!$B$34:$B$47,0))</f>
        <v>9</v>
      </c>
      <c r="AW74" s="49">
        <f>VLOOKUP(A74,'January 2019'!$B$33:$C$47,2,FALSE)</f>
        <v>12</v>
      </c>
      <c r="AX74" s="49">
        <f>VLOOKUP(A74,'February 2019'!$B$37:$C$52,2,FALSE)</f>
        <v>-2</v>
      </c>
      <c r="AY74" s="49">
        <v>0</v>
      </c>
      <c r="AZ74" s="49">
        <f>VLOOKUP(A74,'April 2019'!$B$41:$C$56,2,FALSE)</f>
        <v>8</v>
      </c>
      <c r="BA74" s="49">
        <f>VLOOKUP(A74,'May 2019'!$B$39:$C$53,2,FALSE)</f>
        <v>11</v>
      </c>
      <c r="BB74" s="49">
        <f>VLOOKUP(A74,'June 2019'!$B$39:$C$56,2,FALSE)</f>
        <v>12</v>
      </c>
      <c r="BC74" s="49">
        <f>VLOOKUP(A74,'July 2019'!$B$41:$C$58,2,FALSE)</f>
        <v>6</v>
      </c>
      <c r="BD74" s="49">
        <v>0</v>
      </c>
      <c r="BE74" s="49">
        <v>0</v>
      </c>
      <c r="BF74" s="49">
        <f>VLOOKUP(A74,'October 2019'!$B$38:$C$54,2,FALSE)</f>
        <v>5</v>
      </c>
      <c r="BG74" s="49">
        <f>VLOOKUP(A74,'November 2019'!$B$41:$C$58,2,FALSE)</f>
        <v>-6</v>
      </c>
      <c r="BH74" s="1">
        <f>VLOOKUP(A74,'December 2019'!$B$39:$C$55,2,FALSE)</f>
        <v>-4</v>
      </c>
      <c r="BI74" s="58">
        <v>7</v>
      </c>
      <c r="BJ74" s="1">
        <v>9</v>
      </c>
      <c r="BK74" s="1">
        <f>VLOOKUP(A74,'March 2020'!$B$20:$C$37,2,FALSE)</f>
        <v>-4</v>
      </c>
      <c r="BL74" s="58">
        <f>VLOOKUP(A74,'April 2020'!$B$40:$C$55,2,FALSE)</f>
        <v>-12</v>
      </c>
      <c r="BM74" s="1">
        <f>VLOOKUP(A74,'May 2020'!$B$39:$C$53,2,FALSE)</f>
        <v>4</v>
      </c>
      <c r="BN74" s="9">
        <f>VLOOKUP(A74,'June 2020'!$B$36:$C$51,2,FALSE)</f>
        <v>12</v>
      </c>
      <c r="BO74" s="9">
        <f>VLOOKUP(A74,'July 2020'!$B$42:$C$57,2,FALSE)</f>
        <v>13</v>
      </c>
      <c r="BP74" s="9">
        <v>0</v>
      </c>
      <c r="BQ74" s="9">
        <f>VLOOKUP(A74,'September 2020'!$B$45:$C$61,2,FALSE)</f>
        <v>12</v>
      </c>
      <c r="BR74" s="9">
        <v>0</v>
      </c>
      <c r="BS74" s="9">
        <v>0</v>
      </c>
      <c r="BT74" s="9">
        <f>VLOOKUP(A74,'December 2020'!$B$40:$C$54,2,FALSE)</f>
        <v>10</v>
      </c>
      <c r="BU74" s="33">
        <v>0</v>
      </c>
      <c r="BV74" s="33">
        <f>VLOOKUP(A74,'February 2021'!$B$38:$C$53,2,FALSE)</f>
        <v>3</v>
      </c>
      <c r="BW74" s="33">
        <f>VLOOKUP(A74,'March 2021'!$B$39:$C$52,2,FALSE)</f>
        <v>6</v>
      </c>
      <c r="BX74" s="33">
        <f>VLOOKUP(A74,'April 2021'!$B$41:$C$56,2,FALSE)</f>
        <v>8</v>
      </c>
      <c r="BY74" s="33">
        <f>VLOOKUP(A74,'May 2021'!$B$40:$C$54,2,FALSE)</f>
        <v>12</v>
      </c>
      <c r="BZ74" s="33">
        <f>VLOOKUP(A74,'June 2021'!$B$39:$C$53,2,FALSE)</f>
        <v>6</v>
      </c>
    </row>
    <row r="75" spans="1:78" x14ac:dyDescent="0.25">
      <c r="A75" s="6" t="s">
        <v>7</v>
      </c>
      <c r="B75" s="58">
        <f>VLOOKUP(A75,'January 2015'!$B$36:$C$46,2,FALSE)</f>
        <v>5</v>
      </c>
      <c r="C75" s="58">
        <f>VLOOKUP(A75,'February 2015'!$B$35:$C$48,2,FALSE)</f>
        <v>10</v>
      </c>
      <c r="D75" s="58">
        <f>VLOOKUP(A75,'March 2015'!$B$40:$C$53,2,FALSE)</f>
        <v>9</v>
      </c>
      <c r="E75" s="58">
        <f>VLOOKUP(A75,'April 2015'!$B$37:$C$51,2,FALSE)</f>
        <v>10</v>
      </c>
      <c r="F75" s="58">
        <f>VLOOKUP(A75,'May 2015'!$B$34:$C$45,2,FALSE)</f>
        <v>9</v>
      </c>
      <c r="G75" s="58">
        <f>VLOOKUP(A75,'June 2015'!$B$36:$C$48,2,FALSE)</f>
        <v>8</v>
      </c>
      <c r="H75" s="58">
        <f>VLOOKUP(A75,'August 2015'!$B$36:$C$48,2,FALSE)</f>
        <v>6</v>
      </c>
      <c r="I75" s="58">
        <f>VLOOKUP(A75,'September 2015'!$B$40:$C$55,2,FALSE)</f>
        <v>4</v>
      </c>
      <c r="J75" s="58">
        <f>VLOOKUP(A75,'October 2015'!$B$36:$C$48,2,FALSE)</f>
        <v>6</v>
      </c>
      <c r="K75" s="58">
        <v>0</v>
      </c>
      <c r="L75" s="58">
        <f>VLOOKUP(A75,'December 2015'!$B$40:$C$55,2,FALSE)</f>
        <v>4</v>
      </c>
      <c r="M75" s="58">
        <f>VLOOKUP(A75,'January 2016'!$B$39:$C$52,2,FALSE)</f>
        <v>-3</v>
      </c>
      <c r="N75" s="58">
        <f>VLOOKUP(A75,'February 2016'!$B$38:$C$52,2,FALSE)</f>
        <v>-3</v>
      </c>
      <c r="O75" s="58">
        <f>VLOOKUP(A75,'March 2016'!$B$39:$C$52,2,FALSE)</f>
        <v>2</v>
      </c>
      <c r="P75" s="58">
        <f>VLOOKUP(A75,'April 2016'!$B$37:$C$53,2,FALSE)</f>
        <v>15</v>
      </c>
      <c r="Q75" s="58">
        <f>VLOOKUP(A75,'May 2016'!$B$43:$C$60,2,FALSE)</f>
        <v>10</v>
      </c>
      <c r="R75" s="58">
        <f>VLOOKUP(A75,'June 2016'!$B$40:$C$54,2,FALSE)</f>
        <v>4</v>
      </c>
      <c r="S75" s="58">
        <f>VLOOKUP(A75,'July 2016'!$B$41:$C$55,2,FALSE)</f>
        <v>1</v>
      </c>
      <c r="T75" s="58">
        <f>VLOOKUP(A75,'August 2016'!$B$38:$C$53,2,FALSE)</f>
        <v>-2</v>
      </c>
      <c r="U75" s="58">
        <f>VLOOKUP(A75,'September 2016'!$B$39:$C$56,2,FALSE)</f>
        <v>1</v>
      </c>
      <c r="V75" s="62">
        <f>VLOOKUP(A75,'October 2016'!$B$40:$C$52,2,FALSE)</f>
        <v>4</v>
      </c>
      <c r="W75" s="58">
        <f>VLOOKUP(A75,'November 2016'!$B$41:$C$55,2,FALSE)</f>
        <v>7</v>
      </c>
      <c r="X75" s="58">
        <f>VLOOKUP(A75,'December  2016'!$B$39:$C$50,2,FALSE)</f>
        <v>5</v>
      </c>
      <c r="Y75" s="58">
        <v>8</v>
      </c>
      <c r="Z75" s="58">
        <v>6</v>
      </c>
      <c r="AA75" s="58">
        <v>3</v>
      </c>
      <c r="AB75" s="58">
        <v>9</v>
      </c>
      <c r="AC75" s="58">
        <v>10</v>
      </c>
      <c r="AD75" s="58">
        <v>14</v>
      </c>
      <c r="AE75" s="58">
        <v>2</v>
      </c>
      <c r="AF75" s="58">
        <v>3</v>
      </c>
      <c r="AG75" s="58">
        <v>1</v>
      </c>
      <c r="AH75" s="58">
        <v>15</v>
      </c>
      <c r="AI75" s="58">
        <v>14</v>
      </c>
      <c r="AJ75" s="58">
        <v>11</v>
      </c>
      <c r="AK75" s="58">
        <v>6</v>
      </c>
      <c r="AL75" s="58">
        <v>12</v>
      </c>
      <c r="AM75" s="58">
        <v>12</v>
      </c>
      <c r="AN75" s="49">
        <f>VLOOKUP(A75,'April 2018'!$B$40:$C$56,2,FALSE)</f>
        <v>-1</v>
      </c>
      <c r="AO75" s="49">
        <f>VLOOKUP(A75,'May 2018'!$B$39:$C$54,2,FALSE)</f>
        <v>1</v>
      </c>
      <c r="AP75" s="49">
        <f>VLOOKUP(A75,'June 2018'!$B$40:$C$56,2,FALSE)</f>
        <v>1</v>
      </c>
      <c r="AQ75" s="49">
        <f>VLOOKUP(A75,'July 2018'!$B$40:$C$55,2,FALSE)</f>
        <v>3</v>
      </c>
      <c r="AR75" s="49">
        <f>VLOOKUP(A75,'August 2018'!$B$38:$C$54,2,FALSE)</f>
        <v>10</v>
      </c>
      <c r="AS75" s="49">
        <f>VLOOKUP(A75,'September 2018'!$B$37:$C$50,2,FALSE)</f>
        <v>3</v>
      </c>
      <c r="AT75" s="49">
        <f>VLOOKUP(A75,'October 2018'!$B$39:$C$54,2,FALSE)</f>
        <v>1</v>
      </c>
      <c r="AU75" s="49">
        <f>VLOOKUP(A75,'November 2018'!$B$37:$C$50,2,FALSE)</f>
        <v>8</v>
      </c>
      <c r="AV75" s="49">
        <f>INDEX('December 2018'!$C$34:$C$47,MATCH('MAIN Analysis'!A75,'December 2018'!$B$34:$B$47,0))</f>
        <v>-1</v>
      </c>
      <c r="AW75" s="49">
        <f>VLOOKUP(A75,'January 2019'!$B$33:$C$47,2,FALSE)</f>
        <v>8</v>
      </c>
      <c r="AX75" s="49">
        <f>VLOOKUP(A75,'February 2019'!$B$37:$C$52,2,FALSE)</f>
        <v>4</v>
      </c>
      <c r="AY75" s="49">
        <v>-3</v>
      </c>
      <c r="AZ75" s="49">
        <f>VLOOKUP(A75,'April 2019'!$B$41:$C$56,2,FALSE)</f>
        <v>5</v>
      </c>
      <c r="BA75" s="49">
        <f>VLOOKUP(A75,'May 2019'!$B$39:$C$53,2,FALSE)</f>
        <v>-1</v>
      </c>
      <c r="BB75" s="49">
        <f>VLOOKUP(A75,'June 2019'!$B$39:$C$56,2,FALSE)</f>
        <v>3</v>
      </c>
      <c r="BC75" s="49">
        <f>VLOOKUP(A75,'July 2019'!$B$41:$C$58,2,FALSE)</f>
        <v>-9</v>
      </c>
      <c r="BD75" s="49">
        <f>VLOOKUP(A75,'August 2019'!$B$36:$C$48,2,FALSE)</f>
        <v>-8</v>
      </c>
      <c r="BE75" s="49">
        <f>VLOOKUP(A75,'September 2019'!$B$38:$C$51,2,FALSE)</f>
        <v>-5</v>
      </c>
      <c r="BF75" s="49">
        <f>VLOOKUP(A75,'October 2019'!$B$38:$C$54,2,FALSE)</f>
        <v>4</v>
      </c>
      <c r="BG75" s="49">
        <f>VLOOKUP(A75,'November 2019'!$B$41:$C$58,2,FALSE)</f>
        <v>6</v>
      </c>
      <c r="BH75" s="1">
        <f>VLOOKUP(A75,'December 2019'!$B$39:$C$55,2,FALSE)</f>
        <v>-8</v>
      </c>
      <c r="BI75" s="58">
        <v>0</v>
      </c>
      <c r="BJ75" s="1">
        <v>11</v>
      </c>
      <c r="BK75" s="1">
        <f>VLOOKUP(A75,'March 2020'!$B$20:$C$37,2,FALSE)</f>
        <v>3</v>
      </c>
      <c r="BL75" s="58">
        <f>VLOOKUP(A75,'April 2020'!$B$40:$C$55,2,FALSE)</f>
        <v>2</v>
      </c>
      <c r="BM75" s="1">
        <f>VLOOKUP(A75,'May 2020'!$B$39:$C$53,2,FALSE)</f>
        <v>1</v>
      </c>
      <c r="BN75" s="9">
        <f>VLOOKUP(A75,'June 2020'!$B$36:$C$51,2,FALSE)</f>
        <v>4</v>
      </c>
      <c r="BO75" s="9">
        <f>VLOOKUP(A75,'July 2020'!$B$42:$C$57,2,FALSE)</f>
        <v>4</v>
      </c>
      <c r="BP75" s="9">
        <f>VLOOKUP(A75,'August 2020'!B51:C66,2,FALSE)</f>
        <v>1</v>
      </c>
      <c r="BQ75" s="9">
        <f>VLOOKUP(A75,'September 2020'!$B$45:$C$61,2,FALSE)</f>
        <v>11</v>
      </c>
      <c r="BR75" s="9">
        <f>VLOOKUP(A75,'October 2020'!$B$40:$C$51,2,FALSE)</f>
        <v>5</v>
      </c>
      <c r="BS75" s="9">
        <f>VLOOKUP(A75,'November 2020'!$B$41:$C$55,2,FALSE)</f>
        <v>11</v>
      </c>
      <c r="BT75" s="9">
        <v>0</v>
      </c>
      <c r="BU75" s="33">
        <f>VLOOKUP(A75,'January 2021'!$B$39:$C$52,2,FALSE)</f>
        <v>2</v>
      </c>
      <c r="BV75" s="33">
        <f>VLOOKUP(A75,'February 2021'!$B$38:$C$53,2,FALSE)</f>
        <v>14</v>
      </c>
      <c r="BW75" s="33">
        <v>0</v>
      </c>
      <c r="BX75" s="33">
        <f>VLOOKUP(A75,'April 2021'!$B$41:$C$56,2,FALSE)</f>
        <v>-1</v>
      </c>
      <c r="BY75" s="33">
        <f>VLOOKUP(A75,'May 2021'!$B$40:$C$54,2,FALSE)</f>
        <v>-1</v>
      </c>
      <c r="BZ75" s="33">
        <v>0</v>
      </c>
    </row>
    <row r="76" spans="1:78" x14ac:dyDescent="0.25">
      <c r="A76" s="6" t="s">
        <v>8</v>
      </c>
      <c r="B76" s="58">
        <f>VLOOKUP(A76,'January 2015'!$B$36:$C$46,2,FALSE)</f>
        <v>8</v>
      </c>
      <c r="C76" s="58">
        <f>VLOOKUP(A76,'February 2015'!$B$35:$C$48,2,FALSE)</f>
        <v>9</v>
      </c>
      <c r="D76" s="58">
        <f>VLOOKUP(A76,'March 2015'!$B$40:$C$53,2,FALSE)</f>
        <v>-5</v>
      </c>
      <c r="E76" s="58">
        <f>VLOOKUP(A76,'April 2015'!$B$37:$C$51,2,FALSE)</f>
        <v>9</v>
      </c>
      <c r="F76" s="58">
        <v>0</v>
      </c>
      <c r="G76" s="58">
        <v>0</v>
      </c>
      <c r="H76" s="58">
        <v>0</v>
      </c>
      <c r="I76" s="58">
        <f>VLOOKUP(A76,'September 2015'!$B$40:$C$55,2,FALSE)</f>
        <v>9</v>
      </c>
      <c r="J76" s="58">
        <f>VLOOKUP(A76,'October 2015'!$B$36:$C$48,2,FALSE)</f>
        <v>8</v>
      </c>
      <c r="K76" s="58">
        <v>0</v>
      </c>
      <c r="L76" s="58">
        <f>VLOOKUP(A76,'December 2015'!$B$40:$C$55,2,FALSE)</f>
        <v>7</v>
      </c>
      <c r="M76" s="58">
        <v>0</v>
      </c>
      <c r="N76" s="58">
        <v>0</v>
      </c>
      <c r="O76" s="58">
        <f>VLOOKUP(A76,'March 2016'!$B$39:$C$52,2,FALSE)</f>
        <v>8</v>
      </c>
      <c r="P76" s="58">
        <f>VLOOKUP(A76,'April 2016'!$B$37:$C$53,2,FALSE)</f>
        <v>10</v>
      </c>
      <c r="Q76" s="58">
        <f>VLOOKUP(A76,'May 2016'!$B$43:$C$60,2,FALSE)</f>
        <v>7</v>
      </c>
      <c r="R76" s="58">
        <f>VLOOKUP(A76,'June 2016'!$B$40:$C$54,2,FALSE)</f>
        <v>12</v>
      </c>
      <c r="S76" s="58">
        <f>VLOOKUP(A76,'July 2016'!$B$41:$C$55,2,FALSE)</f>
        <v>9</v>
      </c>
      <c r="T76" s="58">
        <f>VLOOKUP(A76,'August 2016'!$B$38:$C$53,2,FALSE)</f>
        <v>8</v>
      </c>
      <c r="U76" s="58">
        <f>VLOOKUP(A76,'September 2016'!$B$39:$C$56,2,FALSE)</f>
        <v>-6</v>
      </c>
      <c r="V76" s="62">
        <v>0</v>
      </c>
      <c r="W76" s="58">
        <f>VLOOKUP(A76,'November 2016'!$B$41:$C$55,2,FALSE)</f>
        <v>-6</v>
      </c>
      <c r="X76" s="58">
        <v>0</v>
      </c>
      <c r="Y76" s="58">
        <v>0</v>
      </c>
      <c r="Z76" s="58">
        <v>-3</v>
      </c>
      <c r="AA76" s="58">
        <v>11</v>
      </c>
      <c r="AB76" s="58">
        <v>8</v>
      </c>
      <c r="AC76" s="58">
        <v>8</v>
      </c>
      <c r="AD76" s="58">
        <v>5</v>
      </c>
      <c r="AE76" s="58">
        <v>8</v>
      </c>
      <c r="AF76" s="58">
        <v>7</v>
      </c>
      <c r="AG76" s="58">
        <v>0</v>
      </c>
      <c r="AH76" s="58">
        <v>0</v>
      </c>
      <c r="AI76" s="58">
        <v>6</v>
      </c>
      <c r="AJ76" s="58">
        <v>7</v>
      </c>
      <c r="AK76" s="58">
        <v>-1</v>
      </c>
      <c r="AL76" s="58">
        <v>14</v>
      </c>
      <c r="AM76" s="58">
        <v>14</v>
      </c>
      <c r="AN76" s="49">
        <f>VLOOKUP(A76,'April 2018'!$B$40:$C$56,2,FALSE)</f>
        <v>11</v>
      </c>
      <c r="AO76" s="49">
        <f>VLOOKUP(A76,'May 2018'!$B$39:$C$54,2,FALSE)</f>
        <v>9</v>
      </c>
      <c r="AP76" s="49">
        <f>VLOOKUP(A76,'June 2018'!$B$40:$C$56,2,FALSE)</f>
        <v>13</v>
      </c>
      <c r="AQ76" s="49">
        <v>0</v>
      </c>
      <c r="AR76" s="49">
        <f>VLOOKUP(A76,'August 2018'!$B$38:$C$54,2,FALSE)</f>
        <v>16</v>
      </c>
      <c r="AS76" s="49">
        <f>VLOOKUP(A76,'September 2018'!$B$37:$C$50,2,FALSE)</f>
        <v>14</v>
      </c>
      <c r="AT76" s="49">
        <f>VLOOKUP(A76,'October 2018'!$B$39:$C$54,2,FALSE)</f>
        <v>9</v>
      </c>
      <c r="AU76" s="49">
        <f>VLOOKUP(A76,'November 2018'!$B$37:$C$50,2,FALSE)</f>
        <v>-3</v>
      </c>
      <c r="AV76" s="49">
        <v>0</v>
      </c>
      <c r="AW76" s="49">
        <f>VLOOKUP(A76,'January 2019'!$B$33:$C$47,2,FALSE)</f>
        <v>13</v>
      </c>
      <c r="AX76" s="49">
        <f>VLOOKUP(A76,'February 2019'!$B$37:$C$52,2,FALSE)</f>
        <v>12</v>
      </c>
      <c r="AY76" s="49">
        <v>8</v>
      </c>
      <c r="AZ76" s="49">
        <f>VLOOKUP(A76,'April 2019'!$B$41:$C$56,2,FALSE)</f>
        <v>11</v>
      </c>
      <c r="BA76" s="49">
        <f>VLOOKUP(A76,'May 2019'!$B$39:$C$53,2,FALSE)</f>
        <v>10</v>
      </c>
      <c r="BB76" s="49">
        <f>VLOOKUP(A76,'June 2019'!$B$39:$C$56,2,FALSE)</f>
        <v>10</v>
      </c>
      <c r="BC76" s="49">
        <f>VLOOKUP(A76,'July 2019'!$B$41:$C$58,2,FALSE)</f>
        <v>7</v>
      </c>
      <c r="BD76" s="49">
        <v>0</v>
      </c>
      <c r="BE76" s="49">
        <v>0</v>
      </c>
      <c r="BF76" s="49">
        <f>VLOOKUP(A76,'October 2019'!$B$38:$C$54,2,FALSE)</f>
        <v>6</v>
      </c>
      <c r="BG76" s="49">
        <f>VLOOKUP(A76,'November 2019'!$B$41:$C$58,2,FALSE)</f>
        <v>-9</v>
      </c>
      <c r="BH76" s="1">
        <f>VLOOKUP(A76,'December 2019'!$B$39:$C$55,2,FALSE)</f>
        <v>-11</v>
      </c>
      <c r="BI76" s="58">
        <v>-6</v>
      </c>
      <c r="BJ76" s="1">
        <v>10</v>
      </c>
      <c r="BK76" s="1">
        <f>VLOOKUP(A76,'March 2020'!$B$20:$C$37,2,FALSE)</f>
        <v>8</v>
      </c>
      <c r="BL76" s="58">
        <f>VLOOKUP(A76,'April 2020'!$B$40:$C$55,2,FALSE)</f>
        <v>-13</v>
      </c>
      <c r="BM76" s="1">
        <f>VLOOKUP(A76,'May 2020'!$B$39:$C$53,2,FALSE)</f>
        <v>11</v>
      </c>
      <c r="BN76" s="9">
        <f>VLOOKUP(A76,'June 2020'!$B$36:$C$51,2,FALSE)</f>
        <v>10</v>
      </c>
      <c r="BO76" s="9">
        <f>VLOOKUP(A76,'July 2020'!$B$42:$C$57,2,FALSE)</f>
        <v>12</v>
      </c>
      <c r="BP76" s="9">
        <f>VLOOKUP(A76,'August 2020'!B52:C67,2,FALSE)</f>
        <v>-1</v>
      </c>
      <c r="BQ76" s="9">
        <v>0</v>
      </c>
      <c r="BR76" s="9">
        <v>0</v>
      </c>
      <c r="BS76" s="9">
        <v>0</v>
      </c>
      <c r="BT76" s="9">
        <f>VLOOKUP(A76,'December 2020'!$B$40:$C$54,2,FALSE)</f>
        <v>12</v>
      </c>
      <c r="BU76" s="33">
        <f>VLOOKUP(A76,'January 2021'!$B$39:$C$52,2,FALSE)</f>
        <v>-2</v>
      </c>
      <c r="BV76" s="33">
        <f>VLOOKUP(A76,'February 2021'!$B$38:$C$53,2,FALSE)</f>
        <v>-2</v>
      </c>
      <c r="BW76" s="33">
        <v>0</v>
      </c>
      <c r="BX76" s="33">
        <f>VLOOKUP(A76,'April 2021'!$B$41:$C$56,2,FALSE)</f>
        <v>-2</v>
      </c>
      <c r="BY76" s="33">
        <f>VLOOKUP(A76,'May 2021'!$B$40:$C$54,2,FALSE)</f>
        <v>-2</v>
      </c>
      <c r="BZ76" s="33">
        <f>VLOOKUP(A76,'June 2021'!$B$39:$C$53,2,FALSE)</f>
        <v>-1</v>
      </c>
    </row>
    <row r="77" spans="1:78" x14ac:dyDescent="0.25">
      <c r="A77" s="6" t="s">
        <v>9</v>
      </c>
      <c r="B77" s="58">
        <v>0</v>
      </c>
      <c r="C77" s="58">
        <v>0</v>
      </c>
      <c r="D77" s="58">
        <v>0</v>
      </c>
      <c r="E77" s="58">
        <f>VLOOKUP(A77,'April 2015'!$B$37:$C$51,2,FALSE)</f>
        <v>-2</v>
      </c>
      <c r="F77" s="58">
        <v>0</v>
      </c>
      <c r="G77" s="58">
        <f>VLOOKUP(A77,'June 2015'!$B$36:$C$48,2,FALSE)</f>
        <v>-3</v>
      </c>
      <c r="H77" s="58">
        <v>0</v>
      </c>
      <c r="I77" s="58">
        <f>VLOOKUP(A77,'September 2015'!$B$40:$C$55,2,FALSE)</f>
        <v>-5</v>
      </c>
      <c r="J77" s="58">
        <f>VLOOKUP(A77,'October 2015'!$B$36:$C$48,2,FALSE)</f>
        <v>-1</v>
      </c>
      <c r="K77" s="58">
        <f>VLOOKUP(A77,'November 2015'!$B$34:$C$45,2,FALSE)</f>
        <v>-6</v>
      </c>
      <c r="L77" s="58">
        <f>VLOOKUP(A77,'December 2015'!$B$40:$C$55,2,FALSE)</f>
        <v>3</v>
      </c>
      <c r="M77" s="58">
        <f>VLOOKUP(A77,'January 2016'!$B$39:$C$52,2,FALSE)</f>
        <v>-4</v>
      </c>
      <c r="N77" s="58">
        <v>0</v>
      </c>
      <c r="O77" s="58">
        <f>VLOOKUP(A77,'March 2016'!$B$39:$C$52,2,FALSE)</f>
        <v>6</v>
      </c>
      <c r="P77" s="58">
        <f>VLOOKUP(A77,'April 2016'!$B$37:$C$53,2,FALSE)</f>
        <v>-2</v>
      </c>
      <c r="Q77" s="58">
        <f>VLOOKUP(A77,'May 2016'!$B$43:$C$60,2,FALSE)</f>
        <v>6</v>
      </c>
      <c r="R77" s="58">
        <f>VLOOKUP(A77,'June 2016'!$B$40:$C$54,2,FALSE)</f>
        <v>9</v>
      </c>
      <c r="S77" s="58">
        <f>VLOOKUP(A77,'July 2016'!$B$41:$C$55,2,FALSE)</f>
        <v>4</v>
      </c>
      <c r="T77" s="58">
        <v>0</v>
      </c>
      <c r="U77" s="58">
        <f>VLOOKUP(A77,'September 2016'!$B$39:$C$56,2,FALSE)</f>
        <v>4</v>
      </c>
      <c r="V77" s="62">
        <f>VLOOKUP(A77,'October 2016'!$B$40:$C$52,2,FALSE)</f>
        <v>5</v>
      </c>
      <c r="W77" s="58">
        <f>VLOOKUP(A77,'November 2016'!$B$41:$C$55,2,FALSE)</f>
        <v>8</v>
      </c>
      <c r="X77" s="58">
        <f>VLOOKUP(A77,'December  2016'!$B$39:$C$50,2,FALSE)</f>
        <v>10</v>
      </c>
      <c r="Y77" s="58">
        <v>7</v>
      </c>
      <c r="Z77" s="58">
        <v>1</v>
      </c>
      <c r="AA77" s="58">
        <v>5</v>
      </c>
      <c r="AB77" s="58">
        <v>1</v>
      </c>
      <c r="AC77" s="58">
        <v>0</v>
      </c>
      <c r="AD77" s="58">
        <v>0</v>
      </c>
      <c r="AE77" s="58">
        <v>0</v>
      </c>
      <c r="AF77" s="58">
        <v>10</v>
      </c>
      <c r="AG77" s="58">
        <v>-1</v>
      </c>
      <c r="AH77" s="58">
        <v>4</v>
      </c>
      <c r="AI77" s="58">
        <v>0</v>
      </c>
      <c r="AJ77" s="58">
        <v>9</v>
      </c>
      <c r="AK77" s="58">
        <v>0</v>
      </c>
      <c r="AL77" s="58">
        <v>11</v>
      </c>
      <c r="AM77" s="58">
        <v>8</v>
      </c>
      <c r="AN77" s="49">
        <f>VLOOKUP(A77,'April 2018'!$B$40:$C$56,2,FALSE)</f>
        <v>2</v>
      </c>
      <c r="AO77" s="49">
        <f>VLOOKUP(A77,'May 2018'!$B$39:$C$54,2,FALSE)</f>
        <v>3</v>
      </c>
      <c r="AP77" s="49">
        <f>VLOOKUP(A77,'June 2018'!$B$40:$C$56,2,FALSE)</f>
        <v>4</v>
      </c>
      <c r="AQ77" s="49">
        <f>VLOOKUP(A77,'July 2018'!$B$40:$C$55,2,FALSE)</f>
        <v>11</v>
      </c>
      <c r="AR77" s="49">
        <f>VLOOKUP(A77,'August 2018'!$B$38:$C$54,2,FALSE)</f>
        <v>3</v>
      </c>
      <c r="AS77" s="49">
        <v>0</v>
      </c>
      <c r="AT77" s="49">
        <v>0</v>
      </c>
      <c r="AU77" s="49">
        <v>0</v>
      </c>
      <c r="AV77" s="49">
        <v>0</v>
      </c>
      <c r="AW77" s="49">
        <f>VLOOKUP(A77,'January 2019'!$B$33:$C$47,2,FALSE)</f>
        <v>6</v>
      </c>
      <c r="AX77" s="49">
        <f>VLOOKUP(A77,'February 2019'!$B$37:$C$52,2,FALSE)</f>
        <v>7</v>
      </c>
      <c r="AY77" s="49">
        <v>2</v>
      </c>
      <c r="AZ77" s="49">
        <v>0</v>
      </c>
      <c r="BA77" s="49">
        <f>VLOOKUP(A77,'May 2019'!$B$39:$C$53,2,FALSE)</f>
        <v>-3</v>
      </c>
      <c r="BB77" s="49">
        <f>VLOOKUP(A77,'June 2019'!$B$39:$C$56,2,FALSE)</f>
        <v>9</v>
      </c>
      <c r="BC77" s="49">
        <f>VLOOKUP(A77,'July 2019'!$B$41:$C$58,2,FALSE)</f>
        <v>-5</v>
      </c>
      <c r="BD77" s="49">
        <f>VLOOKUP(A77,'August 2019'!$B$36:$C$48,2,FALSE)</f>
        <v>-7</v>
      </c>
      <c r="BE77" s="49">
        <f>VLOOKUP(A77,'September 2019'!$B$38:$C$51,2,FALSE)</f>
        <v>-8</v>
      </c>
      <c r="BF77" s="49">
        <f>VLOOKUP(A77,'October 2019'!$B$38:$C$54,2,FALSE)</f>
        <v>-8</v>
      </c>
      <c r="BG77" s="49">
        <f>VLOOKUP(A77,'November 2019'!$B$41:$C$58,2,FALSE)</f>
        <v>4</v>
      </c>
      <c r="BH77" s="1">
        <f>VLOOKUP(A77,'December 2019'!$B$39:$C$55,2,FALSE)</f>
        <v>-6</v>
      </c>
      <c r="BI77" s="58">
        <v>4</v>
      </c>
      <c r="BJ77" s="1">
        <v>0</v>
      </c>
      <c r="BK77" s="1">
        <f>VLOOKUP(A77,'March 2020'!$B$20:$C$37,2,FALSE)</f>
        <v>-9</v>
      </c>
      <c r="BL77" s="58">
        <f>VLOOKUP(A77,'April 2020'!$B$40:$C$55,2,FALSE)</f>
        <v>-5</v>
      </c>
      <c r="BM77" s="1">
        <f>VLOOKUP(A77,'May 2020'!$B$39:$C$53,2,FALSE)</f>
        <v>8</v>
      </c>
      <c r="BN77" s="9">
        <f>VLOOKUP(A77,'June 2020'!$B$36:$C$51,2,FALSE)</f>
        <v>9</v>
      </c>
      <c r="BO77" s="9">
        <v>0</v>
      </c>
      <c r="BP77" s="9">
        <f>VLOOKUP(A77,'August 2020'!B53:C68,2,FALSE)</f>
        <v>5</v>
      </c>
      <c r="BQ77" s="9">
        <f>VLOOKUP(A77,'September 2020'!$B$45:$C$61,2,FALSE)</f>
        <v>-1</v>
      </c>
      <c r="BR77" s="9">
        <v>0</v>
      </c>
      <c r="BS77" s="9">
        <f>VLOOKUP(A77,'November 2020'!$B$41:$C$55,2,FALSE)</f>
        <v>-1</v>
      </c>
      <c r="BT77" s="9">
        <f>VLOOKUP(A77,'December 2020'!$B$40:$C$54,2,FALSE)</f>
        <v>5</v>
      </c>
      <c r="BU77" s="33">
        <v>0</v>
      </c>
      <c r="BV77" s="33">
        <v>0</v>
      </c>
      <c r="BW77" s="33">
        <f>VLOOKUP(A77,'March 2021'!$B$39:$C$52,2,FALSE)</f>
        <v>12</v>
      </c>
      <c r="BX77" s="33">
        <f>VLOOKUP(A77,'April 2021'!$B$41:$C$56,2,FALSE)</f>
        <v>11</v>
      </c>
      <c r="BY77" s="33">
        <v>0</v>
      </c>
      <c r="BZ77" s="33">
        <f>VLOOKUP(A77,'June 2021'!$B$39:$C$53,2,FALSE)</f>
        <v>14</v>
      </c>
    </row>
    <row r="78" spans="1:78" x14ac:dyDescent="0.25">
      <c r="A78" s="6" t="s">
        <v>10</v>
      </c>
      <c r="B78" s="58">
        <f>VLOOKUP(A78,'January 2015'!$B$36:$C$46,2,FALSE)</f>
        <v>1</v>
      </c>
      <c r="C78" s="58">
        <f>VLOOKUP(A78,'February 2015'!$B$35:$C$48,2,FALSE)</f>
        <v>2</v>
      </c>
      <c r="D78" s="58">
        <f>VLOOKUP(A78,'March 2015'!$B$40:$C$53,2,FALSE)</f>
        <v>4</v>
      </c>
      <c r="E78" s="58">
        <f>VLOOKUP(A78,'April 2015'!$B$37:$C$51,2,FALSE)</f>
        <v>6</v>
      </c>
      <c r="F78" s="58">
        <f>VLOOKUP(A78,'May 2015'!$B$34:$C$45,2,FALSE)</f>
        <v>1</v>
      </c>
      <c r="G78" s="58">
        <f>VLOOKUP(A78,'June 2015'!$B$36:$C$48,2,FALSE)</f>
        <v>3</v>
      </c>
      <c r="H78" s="58">
        <f>VLOOKUP(A78,'August 2015'!$B$36:$C$48,2,FALSE)</f>
        <v>1</v>
      </c>
      <c r="I78" s="58">
        <f>VLOOKUP(A78,'September 2015'!$B$40:$C$55,2,FALSE)</f>
        <v>2</v>
      </c>
      <c r="J78" s="58">
        <f>VLOOKUP(A78,'October 2015'!$B$36:$C$48,2,FALSE)</f>
        <v>3</v>
      </c>
      <c r="K78" s="58">
        <f>VLOOKUP(A78,'November 2015'!$B$34:$C$45,2,FALSE)</f>
        <v>-1</v>
      </c>
      <c r="L78" s="58">
        <f>VLOOKUP(A78,'December 2015'!$B$40:$C$55,2,FALSE)</f>
        <v>1</v>
      </c>
      <c r="M78" s="58">
        <f>VLOOKUP(A78,'January 2016'!$B$39:$C$52,2,FALSE)</f>
        <v>-1</v>
      </c>
      <c r="N78" s="58">
        <v>0</v>
      </c>
      <c r="O78" s="58">
        <f>VLOOKUP(A78,'March 2016'!$B$39:$C$52,2,FALSE)</f>
        <v>4</v>
      </c>
      <c r="P78" s="58">
        <f>VLOOKUP(A78,'April 2016'!$B$37:$C$53,2,FALSE)</f>
        <v>13</v>
      </c>
      <c r="Q78" s="58">
        <f>VLOOKUP(A78,'May 2016'!$B$43:$C$60,2,FALSE)</f>
        <v>-3</v>
      </c>
      <c r="R78" s="58">
        <f>VLOOKUP(A78,'June 2016'!$B$40:$C$54,2,FALSE)</f>
        <v>3</v>
      </c>
      <c r="S78" s="58">
        <f>VLOOKUP(A78,'July 2016'!$B$41:$C$55,2,FALSE)</f>
        <v>5</v>
      </c>
      <c r="T78" s="58">
        <f>VLOOKUP(A78,'August 2016'!$B$38:$C$53,2,FALSE)</f>
        <v>7</v>
      </c>
      <c r="U78" s="58">
        <f>VLOOKUP(A78,'September 2016'!$B$39:$C$56,2,FALSE)</f>
        <v>2</v>
      </c>
      <c r="V78" s="62">
        <f>VLOOKUP(A78,'October 2016'!$B$40:$C$52,2,FALSE)</f>
        <v>2</v>
      </c>
      <c r="W78" s="58">
        <f>VLOOKUP(A78,'November 2016'!$B$41:$C$55,2,FALSE)</f>
        <v>2</v>
      </c>
      <c r="X78" s="58">
        <f>VLOOKUP(A78,'December  2016'!$B$39:$C$50,2,FALSE)</f>
        <v>4</v>
      </c>
      <c r="Y78" s="58">
        <v>4</v>
      </c>
      <c r="Z78" s="58">
        <v>8</v>
      </c>
      <c r="AA78" s="58">
        <v>6</v>
      </c>
      <c r="AB78" s="58">
        <v>6</v>
      </c>
      <c r="AC78" s="58">
        <v>7</v>
      </c>
      <c r="AD78" s="58">
        <v>8</v>
      </c>
      <c r="AE78" s="58">
        <v>10</v>
      </c>
      <c r="AF78" s="58">
        <v>2</v>
      </c>
      <c r="AG78" s="58">
        <v>7</v>
      </c>
      <c r="AH78" s="58">
        <v>6</v>
      </c>
      <c r="AI78" s="58">
        <v>4</v>
      </c>
      <c r="AJ78" s="58">
        <v>4</v>
      </c>
      <c r="AK78" s="58">
        <v>7</v>
      </c>
      <c r="AL78" s="58">
        <v>7</v>
      </c>
      <c r="AM78" s="58">
        <v>7</v>
      </c>
      <c r="AN78" s="49">
        <f>VLOOKUP(A78,'April 2018'!$B$40:$C$56,2,FALSE)</f>
        <v>8</v>
      </c>
      <c r="AO78" s="49">
        <f>VLOOKUP(A78,'May 2018'!$B$39:$C$54,2,FALSE)</f>
        <v>7</v>
      </c>
      <c r="AP78" s="49">
        <f>VLOOKUP(A78,'June 2018'!$B$40:$C$56,2,FALSE)</f>
        <v>11</v>
      </c>
      <c r="AQ78" s="49">
        <f>VLOOKUP(A78,'July 2018'!$B$40:$C$55,2,FALSE)</f>
        <v>7</v>
      </c>
      <c r="AR78" s="49">
        <f>VLOOKUP(A78,'August 2018'!$B$38:$C$54,2,FALSE)</f>
        <v>2</v>
      </c>
      <c r="AS78" s="49">
        <f>VLOOKUP(A78,'September 2018'!$B$37:$C$50,2,FALSE)</f>
        <v>5</v>
      </c>
      <c r="AT78" s="49">
        <f>VLOOKUP(A78,'October 2018'!$B$39:$C$54,2,FALSE)</f>
        <v>2</v>
      </c>
      <c r="AU78" s="49">
        <f>VLOOKUP(A78,'November 2018'!$B$37:$C$50,2,FALSE)</f>
        <v>3</v>
      </c>
      <c r="AV78" s="49">
        <f>INDEX('December 2018'!$C$34:$C$47,MATCH('MAIN Analysis'!A78,'December 2018'!$B$34:$B$47,0))</f>
        <v>1</v>
      </c>
      <c r="AW78" s="49">
        <f>VLOOKUP(A78,'January 2019'!$B$33:$C$47,2,FALSE)</f>
        <v>4</v>
      </c>
      <c r="AX78" s="49">
        <f>VLOOKUP(A78,'February 2019'!$B$37:$C$52,2,FALSE)</f>
        <v>11</v>
      </c>
      <c r="AY78" s="49">
        <v>3</v>
      </c>
      <c r="AZ78" s="49">
        <f>VLOOKUP(A78,'April 2019'!$B$41:$C$56,2,FALSE)</f>
        <v>7</v>
      </c>
      <c r="BA78" s="49">
        <f>VLOOKUP(A78,'May 2019'!$B$39:$C$53,2,FALSE)</f>
        <v>7</v>
      </c>
      <c r="BB78" s="49">
        <f>VLOOKUP(A78,'June 2019'!$B$39:$C$56,2,FALSE)</f>
        <v>6</v>
      </c>
      <c r="BC78" s="49">
        <f>VLOOKUP(A78,'July 2019'!$B$41:$C$58,2,FALSE)</f>
        <v>2</v>
      </c>
      <c r="BD78" s="49">
        <f>VLOOKUP(A78,'August 2019'!$B$36:$C$48,2,FALSE)</f>
        <v>1</v>
      </c>
      <c r="BE78" s="49">
        <f>VLOOKUP(A78,'September 2019'!$B$38:$C$51,2,FALSE)</f>
        <v>3</v>
      </c>
      <c r="BF78" s="49">
        <f>VLOOKUP(A78,'October 2019'!$B$38:$C$54,2,FALSE)</f>
        <v>-2</v>
      </c>
      <c r="BG78" s="49">
        <f>VLOOKUP(A78,'November 2019'!$B$41:$C$58,2,FALSE)</f>
        <v>1</v>
      </c>
      <c r="BH78" s="1">
        <f>VLOOKUP(A78,'December 2019'!$B$39:$C$55,2,FALSE)</f>
        <v>-5</v>
      </c>
      <c r="BI78" s="58">
        <v>1</v>
      </c>
      <c r="BJ78" s="1">
        <v>0</v>
      </c>
      <c r="BK78" s="1">
        <f>VLOOKUP(A78,'March 2020'!$B$20:$C$37,2,FALSE)</f>
        <v>2</v>
      </c>
      <c r="BL78" s="58">
        <f>VLOOKUP(A78,'April 2020'!$B$40:$C$55,2,FALSE)</f>
        <v>-2</v>
      </c>
      <c r="BM78" s="1">
        <f>VLOOKUP(A78,'May 2020'!$B$39:$C$53,2,FALSE)</f>
        <v>4</v>
      </c>
      <c r="BN78" s="9">
        <f>VLOOKUP(A78,'June 2020'!$B$36:$C$51,2,FALSE)</f>
        <v>6</v>
      </c>
      <c r="BO78" s="9">
        <f>VLOOKUP(A78,'July 2020'!$B$42:$C$57,2,FALSE)</f>
        <v>10</v>
      </c>
      <c r="BP78" s="9">
        <v>0</v>
      </c>
      <c r="BQ78" s="9">
        <f>VLOOKUP(A78,'September 2020'!$B$45:$C$61,2,FALSE)</f>
        <v>9</v>
      </c>
      <c r="BR78" s="9">
        <f>VLOOKUP(A78,'October 2020'!$B$40:$C$51,2,FALSE)</f>
        <v>3</v>
      </c>
      <c r="BS78" s="9">
        <f>VLOOKUP(A78,'November 2020'!$B$41:$C$55,2,FALSE)</f>
        <v>4</v>
      </c>
      <c r="BT78" s="9">
        <f>VLOOKUP(A78,'December 2020'!$B$40:$C$54,2,FALSE)</f>
        <v>1</v>
      </c>
      <c r="BU78" s="33">
        <f>VLOOKUP(A78,'January 2021'!$B$39:$C$52,2,FALSE)</f>
        <v>8</v>
      </c>
      <c r="BV78" s="33">
        <f>VLOOKUP(A78,'February 2021'!$B$38:$C$53,2,FALSE)</f>
        <v>9</v>
      </c>
      <c r="BW78" s="33">
        <f>VLOOKUP(A78,'March 2021'!$B$39:$C$52,2,FALSE)</f>
        <v>4</v>
      </c>
      <c r="BX78" s="33">
        <f>VLOOKUP(A78,'April 2021'!$B$41:$C$56,2,FALSE)</f>
        <v>5</v>
      </c>
      <c r="BY78" s="33">
        <f>VLOOKUP(A78,'May 2021'!$B$40:$C$54,2,FALSE)</f>
        <v>5</v>
      </c>
      <c r="BZ78" s="33">
        <f>VLOOKUP(A78,'June 2021'!$B$39:$C$53,2,FALSE)</f>
        <v>10</v>
      </c>
    </row>
    <row r="79" spans="1:78" x14ac:dyDescent="0.25">
      <c r="A79" s="6" t="s">
        <v>11</v>
      </c>
      <c r="B79" s="58">
        <v>0</v>
      </c>
      <c r="C79" s="58">
        <f>VLOOKUP(A79,'February 2015'!$B$35:$C$48,2,FALSE)</f>
        <v>1</v>
      </c>
      <c r="D79" s="58">
        <f>VLOOKUP(A79,'March 2015'!$B$40:$C$53,2,FALSE)</f>
        <v>2</v>
      </c>
      <c r="E79" s="58">
        <f>VLOOKUP(A79,'April 2015'!$B$37:$C$51,2,FALSE)</f>
        <v>2</v>
      </c>
      <c r="F79" s="58">
        <f>VLOOKUP(A79,'May 2015'!$B$34:$C$45,2,FALSE)</f>
        <v>6</v>
      </c>
      <c r="G79" s="58">
        <f>VLOOKUP(A79,'June 2015'!$B$36:$C$48,2,FALSE)</f>
        <v>-2</v>
      </c>
      <c r="H79" s="58">
        <f>VLOOKUP(A79,'August 2015'!$B$36:$C$48,2,FALSE)</f>
        <v>-3</v>
      </c>
      <c r="I79" s="58">
        <f>VLOOKUP(A79,'September 2015'!$B$40:$C$55,2,FALSE)</f>
        <v>-3</v>
      </c>
      <c r="J79" s="58">
        <f>VLOOKUP(A79,'October 2015'!$B$36:$C$48,2,FALSE)</f>
        <v>-2</v>
      </c>
      <c r="K79" s="58">
        <f>VLOOKUP(A79,'November 2015'!$B$34:$C$45,2,FALSE)</f>
        <v>-5</v>
      </c>
      <c r="L79" s="58">
        <f>VLOOKUP(A79,'December 2015'!$B$40:$C$55,2,FALSE)</f>
        <v>-6</v>
      </c>
      <c r="M79" s="58">
        <f>VLOOKUP(A79,'January 2016'!$B$39:$C$52,2,FALSE)</f>
        <v>1</v>
      </c>
      <c r="N79" s="58">
        <f>VLOOKUP(A79,'February 2016'!$B$38:$C$52,2,FALSE)</f>
        <v>2</v>
      </c>
      <c r="O79" s="58">
        <f>VLOOKUP(A79,'March 2016'!$B$39:$C$52,2,FALSE)</f>
        <v>9</v>
      </c>
      <c r="P79" s="58">
        <f>VLOOKUP(A79,'April 2016'!$B$37:$C$53,2,FALSE)</f>
        <v>4</v>
      </c>
      <c r="Q79" s="58">
        <f>VLOOKUP(A79,'May 2016'!$B$43:$C$60,2,FALSE)</f>
        <v>1</v>
      </c>
      <c r="R79" s="58">
        <f>VLOOKUP(A79,'June 2016'!$B$40:$C$54,2,FALSE)</f>
        <v>-1</v>
      </c>
      <c r="S79" s="58">
        <f>VLOOKUP(A79,'July 2016'!$B$41:$C$55,2,FALSE)</f>
        <v>-4</v>
      </c>
      <c r="T79" s="58">
        <f>VLOOKUP(A79,'August 2016'!$B$38:$C$53,2,FALSE)</f>
        <v>-3</v>
      </c>
      <c r="U79" s="58">
        <f>VLOOKUP(A79,'September 2016'!$B$39:$C$56,2,FALSE)</f>
        <v>-5</v>
      </c>
      <c r="V79" s="62">
        <f>VLOOKUP(A79,'October 2016'!$B$40:$C$52,2,FALSE)</f>
        <v>-2</v>
      </c>
      <c r="W79" s="58">
        <f>VLOOKUP(A79,'November 2016'!$B$41:$C$55,2,FALSE)</f>
        <v>1</v>
      </c>
      <c r="X79" s="58">
        <f>VLOOKUP(A79,'December  2016'!$B$39:$C$50,2,FALSE)</f>
        <v>6</v>
      </c>
      <c r="Y79" s="58">
        <v>3</v>
      </c>
      <c r="Z79" s="58">
        <v>13</v>
      </c>
      <c r="AA79" s="58">
        <v>12</v>
      </c>
      <c r="AB79" s="58">
        <v>12</v>
      </c>
      <c r="AC79" s="58">
        <v>4</v>
      </c>
      <c r="AD79" s="58">
        <v>12</v>
      </c>
      <c r="AE79" s="58">
        <v>9</v>
      </c>
      <c r="AF79" s="58">
        <v>5</v>
      </c>
      <c r="AG79" s="58">
        <v>9</v>
      </c>
      <c r="AH79" s="58">
        <v>5</v>
      </c>
      <c r="AI79" s="58">
        <v>10</v>
      </c>
      <c r="AJ79" s="58">
        <v>12</v>
      </c>
      <c r="AK79" s="58">
        <v>2</v>
      </c>
      <c r="AL79" s="58">
        <v>9</v>
      </c>
      <c r="AM79" s="58">
        <v>5</v>
      </c>
      <c r="AN79" s="49">
        <f>VLOOKUP(A79,'April 2018'!$B$40:$C$56,2,FALSE)</f>
        <v>5</v>
      </c>
      <c r="AO79" s="49">
        <f>VLOOKUP(A79,'May 2018'!$B$39:$C$54,2,FALSE)</f>
        <v>8</v>
      </c>
      <c r="AP79" s="49">
        <f>VLOOKUP(A79,'June 2018'!$B$40:$C$56,2,FALSE)</f>
        <v>2</v>
      </c>
      <c r="AQ79" s="49">
        <f>VLOOKUP(A79,'July 2018'!$B$40:$C$55,2,FALSE)</f>
        <v>5</v>
      </c>
      <c r="AR79" s="49">
        <f>VLOOKUP(A79,'August 2018'!$B$38:$C$54,2,FALSE)</f>
        <v>4</v>
      </c>
      <c r="AS79" s="49">
        <f>VLOOKUP(A79,'September 2018'!$B$37:$C$50,2,FALSE)</f>
        <v>6</v>
      </c>
      <c r="AT79" s="49">
        <f>VLOOKUP(A79,'October 2018'!$B$39:$C$54,2,FALSE)</f>
        <v>5</v>
      </c>
      <c r="AU79" s="49">
        <f>VLOOKUP(A79,'November 2018'!$B$37:$C$50,2,FALSE)</f>
        <v>5</v>
      </c>
      <c r="AV79" s="49">
        <f>INDEX('December 2018'!$C$34:$C$47,MATCH('MAIN Analysis'!A79,'December 2018'!$B$34:$B$47,0))</f>
        <v>6</v>
      </c>
      <c r="AW79" s="49">
        <f>VLOOKUP(A79,'January 2019'!$B$33:$C$47,2,FALSE)</f>
        <v>1</v>
      </c>
      <c r="AX79" s="49">
        <f>VLOOKUP(A79,'February 2019'!$B$37:$C$52,2,FALSE)</f>
        <v>1</v>
      </c>
      <c r="AY79" s="49">
        <v>-2</v>
      </c>
      <c r="AZ79" s="49">
        <f>VLOOKUP(A79,'April 2019'!$B$41:$C$56,2,FALSE)</f>
        <v>6</v>
      </c>
      <c r="BA79" s="49">
        <v>0</v>
      </c>
      <c r="BB79" s="49">
        <f>VLOOKUP(A79,'June 2019'!$B$39:$C$56,2,FALSE)</f>
        <v>1</v>
      </c>
      <c r="BC79" s="49">
        <f>VLOOKUP(A79,'July 2019'!$B$41:$C$58,2,FALSE)</f>
        <v>-2</v>
      </c>
      <c r="BD79" s="49">
        <f>VLOOKUP(A79,'August 2019'!$B$36:$C$48,2,FALSE)</f>
        <v>-1</v>
      </c>
      <c r="BE79" s="49">
        <f>VLOOKUP(A79,'September 2019'!$B$38:$C$51,2,FALSE)</f>
        <v>-4</v>
      </c>
      <c r="BF79" s="49">
        <f>VLOOKUP(A79,'October 2019'!$B$38:$C$54,2,FALSE)</f>
        <v>-5</v>
      </c>
      <c r="BG79" s="49">
        <f>VLOOKUP(A79,'November 2019'!$B$41:$C$58,2,FALSE)</f>
        <v>-1</v>
      </c>
      <c r="BH79" s="1">
        <f>VLOOKUP(A79,'December 2019'!$B$39:$C$55,2,FALSE)</f>
        <v>1</v>
      </c>
      <c r="BI79" s="58">
        <v>-1</v>
      </c>
      <c r="BJ79" s="1">
        <v>3</v>
      </c>
      <c r="BK79" s="1">
        <f>VLOOKUP(A79,'March 2020'!$B$20:$C$37,2,FALSE)</f>
        <v>-1</v>
      </c>
      <c r="BL79" s="58">
        <f>VLOOKUP(A79,'April 2020'!$B$40:$C$55,2,FALSE)</f>
        <v>-8</v>
      </c>
      <c r="BM79" s="1">
        <f>VLOOKUP(A79,'May 2020'!$B$39:$C$53,2,FALSE)</f>
        <v>7</v>
      </c>
      <c r="BN79" s="9">
        <f>VLOOKUP(A79,'June 2020'!$B$36:$C$51,2,FALSE)</f>
        <v>3</v>
      </c>
      <c r="BO79" s="9">
        <f>VLOOKUP(A79,'July 2020'!$B$42:$C$57,2,FALSE)</f>
        <v>3</v>
      </c>
      <c r="BP79" s="9">
        <v>0</v>
      </c>
      <c r="BQ79" s="9">
        <f>VLOOKUP(A79,'September 2020'!$B$45:$C$61,2,FALSE)</f>
        <v>10</v>
      </c>
      <c r="BR79" s="9">
        <f>VLOOKUP(A79,'October 2020'!$B$40:$C$51,2,FALSE)</f>
        <v>6</v>
      </c>
      <c r="BS79" s="9">
        <f>VLOOKUP(A79,'November 2020'!$B$41:$C$55,2,FALSE)</f>
        <v>5</v>
      </c>
      <c r="BT79" s="9">
        <f>VLOOKUP(A79,'December 2020'!$B$40:$C$54,2,FALSE)</f>
        <v>4</v>
      </c>
      <c r="BU79" s="33">
        <f>VLOOKUP(A79,'January 2021'!$B$39:$C$52,2,FALSE)</f>
        <v>12</v>
      </c>
      <c r="BV79" s="33">
        <f>VLOOKUP(A79,'February 2021'!$B$38:$C$53,2,FALSE)</f>
        <v>10</v>
      </c>
      <c r="BW79" s="33">
        <f>VLOOKUP(A79,'March 2021'!$B$39:$C$52,2,FALSE)</f>
        <v>11</v>
      </c>
      <c r="BX79" s="33">
        <f>VLOOKUP(A79,'April 2021'!$B$41:$C$56,2,FALSE)</f>
        <v>12</v>
      </c>
      <c r="BY79" s="33">
        <f>VLOOKUP(A79,'May 2021'!$B$40:$C$54,2,FALSE)</f>
        <v>9</v>
      </c>
      <c r="BZ79" s="33">
        <f>VLOOKUP(A79,'June 2021'!$B$39:$C$53,2,FALSE)</f>
        <v>11</v>
      </c>
    </row>
    <row r="80" spans="1:78" x14ac:dyDescent="0.25">
      <c r="A80" s="6" t="s">
        <v>12</v>
      </c>
      <c r="B80" s="58">
        <f>VLOOKUP(A80,'January 2015'!$B$36:$C$46,2,FALSE)</f>
        <v>3</v>
      </c>
      <c r="C80" s="58">
        <f>VLOOKUP(A80,'February 2015'!$B$35:$C$48,2,FALSE)</f>
        <v>6</v>
      </c>
      <c r="D80" s="58">
        <f>VLOOKUP(A80,'March 2015'!$B$40:$C$53,2,FALSE)</f>
        <v>6</v>
      </c>
      <c r="E80" s="58">
        <f>VLOOKUP(A80,'April 2015'!$B$37:$C$51,2,FALSE)</f>
        <v>8</v>
      </c>
      <c r="F80" s="58">
        <f>VLOOKUP(A80,'May 2015'!$B$34:$C$45,2,FALSE)</f>
        <v>2</v>
      </c>
      <c r="G80" s="58">
        <f>VLOOKUP(A80,'June 2015'!$B$36:$C$48,2,FALSE)</f>
        <v>2</v>
      </c>
      <c r="H80" s="58">
        <f>VLOOKUP(A80,'August 2015'!$B$36:$C$48,2,FALSE)</f>
        <v>4</v>
      </c>
      <c r="I80" s="58">
        <f>VLOOKUP(A80,'September 2015'!$B$40:$C$55,2,FALSE)</f>
        <v>1</v>
      </c>
      <c r="J80" s="58">
        <f>VLOOKUP(A80,'October 2015'!$B$36:$C$48,2,FALSE)</f>
        <v>1</v>
      </c>
      <c r="K80" s="58">
        <f>VLOOKUP(A80,'November 2015'!$B$34:$C$45,2,FALSE)</f>
        <v>2</v>
      </c>
      <c r="L80" s="58">
        <f>VLOOKUP(A80,'December 2015'!$B$40:$C$55,2,FALSE)</f>
        <v>-1</v>
      </c>
      <c r="M80" s="58">
        <f>VLOOKUP(A80,'January 2016'!$B$39:$C$52,2,FALSE)</f>
        <v>-6</v>
      </c>
      <c r="N80" s="58">
        <f>VLOOKUP(A80,'February 2016'!$B$38:$C$52,2,FALSE)</f>
        <v>1</v>
      </c>
      <c r="O80" s="58">
        <f>VLOOKUP(A80,'March 2016'!$B$39:$C$52,2,FALSE)</f>
        <v>1</v>
      </c>
      <c r="P80" s="58">
        <f>VLOOKUP(A80,'April 2016'!$B$37:$C$53,2,FALSE)</f>
        <v>11</v>
      </c>
      <c r="Q80" s="58">
        <f>VLOOKUP(A80,'May 2016'!$B$43:$C$60,2,FALSE)</f>
        <v>9</v>
      </c>
      <c r="R80" s="58">
        <f>VLOOKUP(A80,'June 2016'!$B$40:$C$54,2,FALSE)</f>
        <v>8</v>
      </c>
      <c r="S80" s="58">
        <f>VLOOKUP(A80,'July 2016'!$B$41:$C$55,2,FALSE)</f>
        <v>2</v>
      </c>
      <c r="T80" s="58">
        <f>VLOOKUP(A80,'August 2016'!$B$38:$C$53,2,FALSE)</f>
        <v>4</v>
      </c>
      <c r="U80" s="58">
        <f>VLOOKUP(A80,'September 2016'!$B$39:$C$56,2,FALSE)</f>
        <v>-4</v>
      </c>
      <c r="V80" s="62">
        <f>VLOOKUP(A80,'October 2016'!$B$40:$C$52,2,FALSE)</f>
        <v>3</v>
      </c>
      <c r="W80" s="58">
        <f>VLOOKUP(A80,'November 2016'!$B$41:$C$55,2,FALSE)</f>
        <v>5</v>
      </c>
      <c r="X80" s="58">
        <f>VLOOKUP(A80,'December  2016'!$B$39:$C$50,2,FALSE)</f>
        <v>2</v>
      </c>
      <c r="Y80" s="58">
        <v>0</v>
      </c>
      <c r="Z80" s="58">
        <v>5</v>
      </c>
      <c r="AA80" s="58">
        <v>9</v>
      </c>
      <c r="AB80" s="58">
        <v>7</v>
      </c>
      <c r="AC80" s="58">
        <v>9</v>
      </c>
      <c r="AD80" s="58">
        <v>7</v>
      </c>
      <c r="AE80" s="58">
        <v>3</v>
      </c>
      <c r="AF80" s="58">
        <v>6</v>
      </c>
      <c r="AG80" s="58">
        <v>4</v>
      </c>
      <c r="AH80" s="58">
        <v>1</v>
      </c>
      <c r="AI80" s="58">
        <v>7</v>
      </c>
      <c r="AJ80" s="58">
        <v>0</v>
      </c>
      <c r="AK80" s="58">
        <v>9</v>
      </c>
      <c r="AL80" s="58">
        <v>2</v>
      </c>
      <c r="AM80" s="58">
        <v>10</v>
      </c>
      <c r="AN80" s="49">
        <f>VLOOKUP(A80,'April 2018'!$B$40:$C$56,2,FALSE)</f>
        <v>9</v>
      </c>
      <c r="AO80" s="49">
        <f>VLOOKUP(A80,'May 2018'!$B$39:$C$54,2,FALSE)</f>
        <v>10</v>
      </c>
      <c r="AP80" s="49">
        <f>VLOOKUP(A80,'June 2018'!$B$40:$C$56,2,FALSE)</f>
        <v>9</v>
      </c>
      <c r="AQ80" s="49">
        <f>VLOOKUP(A80,'July 2018'!$B$40:$C$55,2,FALSE)</f>
        <v>6</v>
      </c>
      <c r="AR80" s="49">
        <f>VLOOKUP(A80,'August 2018'!$B$38:$C$54,2,FALSE)</f>
        <v>6</v>
      </c>
      <c r="AS80" s="49">
        <f>VLOOKUP(A80,'September 2018'!$B$37:$C$50,2,FALSE)</f>
        <v>2</v>
      </c>
      <c r="AT80" s="49">
        <f>VLOOKUP(A80,'October 2018'!$B$39:$C$54,2,FALSE)</f>
        <v>6</v>
      </c>
      <c r="AU80" s="49">
        <f>VLOOKUP(A80,'November 2018'!$B$37:$C$50,2,FALSE)</f>
        <v>-1</v>
      </c>
      <c r="AV80" s="49">
        <f>INDEX('December 2018'!$C$34:$C$47,MATCH('MAIN Analysis'!A80,'December 2018'!$B$34:$B$47,0))</f>
        <v>-4</v>
      </c>
      <c r="AW80" s="49">
        <f>VLOOKUP(A80,'January 2019'!$B$33:$C$47,2,FALSE)</f>
        <v>11</v>
      </c>
      <c r="AX80" s="49">
        <f>VLOOKUP(A80,'February 2019'!$B$37:$C$52,2,FALSE)</f>
        <v>6</v>
      </c>
      <c r="AY80" s="49">
        <v>1</v>
      </c>
      <c r="AZ80" s="49">
        <f>VLOOKUP(A80,'April 2019'!$B$41:$C$56,2,FALSE)</f>
        <v>9</v>
      </c>
      <c r="BA80" s="49">
        <f>VLOOKUP(A80,'May 2019'!$B$39:$C$53,2,FALSE)</f>
        <v>2</v>
      </c>
      <c r="BB80" s="49">
        <f>VLOOKUP(A80,'June 2019'!$B$39:$C$56,2,FALSE)</f>
        <v>-2</v>
      </c>
      <c r="BC80" s="49">
        <f>VLOOKUP(A80,'July 2019'!$B$41:$C$58,2,FALSE)</f>
        <v>-4</v>
      </c>
      <c r="BD80" s="49">
        <f>VLOOKUP(A80,'August 2019'!$B$36:$C$48,2,FALSE)</f>
        <v>-2</v>
      </c>
      <c r="BE80" s="49">
        <f>VLOOKUP(A80,'September 2019'!$B$38:$C$51,2,FALSE)</f>
        <v>-1</v>
      </c>
      <c r="BF80" s="49">
        <f>VLOOKUP(A80,'October 2019'!$B$38:$C$54,2,FALSE)</f>
        <v>1</v>
      </c>
      <c r="BG80" s="49">
        <f>VLOOKUP(A80,'November 2019'!$B$41:$C$58,2,FALSE)</f>
        <v>-4</v>
      </c>
      <c r="BH80" s="1">
        <f>VLOOKUP(A80,'December 2019'!$B$39:$C$55,2,FALSE)</f>
        <v>-7</v>
      </c>
      <c r="BI80" s="58">
        <v>2</v>
      </c>
      <c r="BJ80" s="1">
        <v>4</v>
      </c>
      <c r="BK80" s="1">
        <f>VLOOKUP(A80,'March 2020'!$B$20:$C$37,2,FALSE)</f>
        <v>-2</v>
      </c>
      <c r="BL80" s="58">
        <f>VLOOKUP(A80,'April 2020'!$B$40:$C$55,2,FALSE)</f>
        <v>-9</v>
      </c>
      <c r="BM80" s="1">
        <f>VLOOKUP(A80,'May 2020'!$B$39:$C$53,2,FALSE)</f>
        <v>5</v>
      </c>
      <c r="BN80" s="9">
        <f>VLOOKUP(A80,'June 2020'!$B$36:$C$51,2,FALSE)</f>
        <v>-1</v>
      </c>
      <c r="BO80" s="9">
        <f>VLOOKUP(A80,'July 2020'!$B$42:$C$57,2,FALSE)</f>
        <v>5</v>
      </c>
      <c r="BP80" s="9">
        <f>VLOOKUP(A80,'August 2020'!B56:C71,2,FALSE)</f>
        <v>2</v>
      </c>
      <c r="BQ80" s="9">
        <f>VLOOKUP(A80,'September 2020'!$B$45:$C$61,2,FALSE)</f>
        <v>8</v>
      </c>
      <c r="BR80" s="9">
        <f>VLOOKUP(A80,'October 2020'!$B$40:$C$51,2,FALSE)</f>
        <v>10</v>
      </c>
      <c r="BS80" s="9">
        <f>VLOOKUP(A80,'November 2020'!$B$41:$C$55,2,FALSE)</f>
        <v>9</v>
      </c>
      <c r="BT80" s="9">
        <f>VLOOKUP(A80,'December 2020'!$B$40:$C$54,2,FALSE)</f>
        <v>9</v>
      </c>
      <c r="BU80" s="33">
        <f>VLOOKUP(A80,'January 2021'!$B$39:$C$52,2,FALSE)</f>
        <v>6</v>
      </c>
      <c r="BV80" s="33">
        <f>VLOOKUP(A80,'February 2021'!$B$38:$C$53,2,FALSE)</f>
        <v>8</v>
      </c>
      <c r="BW80" s="33">
        <f>VLOOKUP(A80,'March 2021'!$B$39:$C$52,2,FALSE)</f>
        <v>7</v>
      </c>
      <c r="BX80" s="33">
        <f>VLOOKUP(A80,'April 2021'!$B$41:$C$56,2,FALSE)</f>
        <v>9</v>
      </c>
      <c r="BY80" s="33">
        <f>VLOOKUP(A80,'May 2021'!$B$40:$C$54,2,FALSE)</f>
        <v>7</v>
      </c>
      <c r="BZ80" s="33">
        <f>VLOOKUP(A80,'June 2021'!$B$39:$C$53,2,FALSE)</f>
        <v>5</v>
      </c>
    </row>
    <row r="81" spans="1:78" x14ac:dyDescent="0.25">
      <c r="A81" s="6" t="s">
        <v>13</v>
      </c>
      <c r="B81" s="58">
        <f>VLOOKUP(A81,'January 2015'!$B$36:$C$46,2,FALSE)</f>
        <v>7</v>
      </c>
      <c r="C81" s="58">
        <f>VLOOKUP(A81,'February 2015'!$B$35:$C$48,2,FALSE)</f>
        <v>-2</v>
      </c>
      <c r="D81" s="58">
        <f>VLOOKUP(A81,'March 2015'!$B$40:$C$53,2,FALSE)</f>
        <v>-3</v>
      </c>
      <c r="E81" s="58">
        <v>0</v>
      </c>
      <c r="F81" s="58">
        <v>0</v>
      </c>
      <c r="G81" s="58">
        <v>0</v>
      </c>
      <c r="H81" s="58">
        <f>VLOOKUP(A81,'August 2015'!$B$36:$C$48,2,FALSE)</f>
        <v>-4</v>
      </c>
      <c r="I81" s="58">
        <f>VLOOKUP(A81,'September 2015'!$B$40:$C$55,2,FALSE)</f>
        <v>-4</v>
      </c>
      <c r="J81" s="58">
        <v>0</v>
      </c>
      <c r="K81" s="58">
        <f>VLOOKUP(A81,'November 2015'!$B$34:$C$45,2,FALSE)</f>
        <v>4</v>
      </c>
      <c r="L81" s="58">
        <f>VLOOKUP(A81,'December 2015'!$B$40:$C$55,2,FALSE)</f>
        <v>-3</v>
      </c>
      <c r="M81" s="58">
        <f>VLOOKUP(A81,'January 2016'!$B$39:$C$52,2,FALSE)</f>
        <v>5</v>
      </c>
      <c r="N81" s="58">
        <f>VLOOKUP(A81,'February 2016'!$B$38:$C$52,2,FALSE)</f>
        <v>4</v>
      </c>
      <c r="O81" s="58">
        <v>0</v>
      </c>
      <c r="P81" s="58">
        <f>VLOOKUP(A81,'April 2016'!$B$37:$C$53,2,FALSE)</f>
        <v>8</v>
      </c>
      <c r="Q81" s="58">
        <f>VLOOKUP(A81,'May 2016'!$B$43:$C$60,2,FALSE)</f>
        <v>5</v>
      </c>
      <c r="R81" s="58">
        <f>VLOOKUP(A81,'June 2016'!$B$40:$C$54,2,FALSE)</f>
        <v>1</v>
      </c>
      <c r="S81" s="58">
        <f>VLOOKUP(A81,'July 2016'!$B$41:$C$55,2,FALSE)</f>
        <v>-5</v>
      </c>
      <c r="T81" s="58">
        <f>VLOOKUP(A81,'August 2016'!$B$38:$C$53,2,FALSE)</f>
        <v>-7</v>
      </c>
      <c r="U81" s="58">
        <f>VLOOKUP(A81,'September 2016'!$B$39:$C$56,2,FALSE)</f>
        <v>-3</v>
      </c>
      <c r="V81" s="62">
        <v>0</v>
      </c>
      <c r="W81" s="58">
        <f>VLOOKUP(A81,'November 2016'!$B$41:$C$55,2,FALSE)</f>
        <v>-1</v>
      </c>
      <c r="X81" s="58">
        <f>VLOOKUP(A81,'December  2016'!$B$39:$C$50,2,FALSE)</f>
        <v>1</v>
      </c>
      <c r="Y81" s="58">
        <v>-2</v>
      </c>
      <c r="Z81" s="58">
        <v>-1</v>
      </c>
      <c r="AA81" s="58">
        <v>15</v>
      </c>
      <c r="AB81" s="58">
        <v>5</v>
      </c>
      <c r="AC81" s="58">
        <v>6</v>
      </c>
      <c r="AD81" s="58">
        <v>3</v>
      </c>
      <c r="AE81" s="58">
        <v>5</v>
      </c>
      <c r="AF81" s="58">
        <v>-1</v>
      </c>
      <c r="AG81" s="58">
        <v>2</v>
      </c>
      <c r="AH81" s="58">
        <v>8</v>
      </c>
      <c r="AI81" s="58">
        <v>8</v>
      </c>
      <c r="AJ81" s="58">
        <v>1</v>
      </c>
      <c r="AK81" s="58">
        <v>3</v>
      </c>
      <c r="AL81" s="58">
        <v>6</v>
      </c>
      <c r="AM81" s="58">
        <v>2</v>
      </c>
      <c r="AN81" s="49">
        <f>VLOOKUP(A81,'April 2018'!$B$40:$C$56,2,FALSE)</f>
        <v>13</v>
      </c>
      <c r="AO81" s="49">
        <f>VLOOKUP(A81,'May 2018'!$B$39:$C$54,2,FALSE)</f>
        <v>13</v>
      </c>
      <c r="AP81" s="49">
        <f>VLOOKUP(A81,'June 2018'!$B$40:$C$56,2,FALSE)</f>
        <v>10</v>
      </c>
      <c r="AQ81" s="49">
        <f>VLOOKUP(A81,'July 2018'!$B$40:$C$55,2,FALSE)</f>
        <v>15</v>
      </c>
      <c r="AR81" s="49">
        <f>VLOOKUP(A81,'August 2018'!$B$38:$C$54,2,FALSE)</f>
        <v>9</v>
      </c>
      <c r="AS81" s="49">
        <f>VLOOKUP(A81,'September 2018'!$B$37:$C$50,2,FALSE)</f>
        <v>8</v>
      </c>
      <c r="AT81" s="49">
        <f>VLOOKUP(A81,'October 2018'!$B$39:$C$54,2,FALSE)</f>
        <v>10</v>
      </c>
      <c r="AU81" s="49">
        <f>VLOOKUP(A81,'November 2018'!$B$37:$C$50,2,FALSE)</f>
        <v>7</v>
      </c>
      <c r="AV81" s="49">
        <v>0</v>
      </c>
      <c r="AW81" s="49">
        <f>VLOOKUP(A81,'January 2019'!$B$33:$C$47,2,FALSE)</f>
        <v>7</v>
      </c>
      <c r="AX81" s="49">
        <f>VLOOKUP(A81,'February 2019'!$B$37:$C$52,2,FALSE)</f>
        <v>9</v>
      </c>
      <c r="AY81" s="49">
        <v>4</v>
      </c>
      <c r="AZ81" s="49">
        <f>VLOOKUP(A81,'April 2019'!$B$41:$C$56,2,FALSE)</f>
        <v>13</v>
      </c>
      <c r="BA81" s="49">
        <f>VLOOKUP(A81,'May 2019'!$B$39:$C$53,2,FALSE)</f>
        <v>6</v>
      </c>
      <c r="BB81" s="49">
        <f>VLOOKUP(A81,'June 2019'!$B$39:$C$56,2,FALSE)</f>
        <v>5</v>
      </c>
      <c r="BC81" s="49">
        <f>VLOOKUP(A81,'July 2019'!$B$41:$C$58,2,FALSE)</f>
        <v>-8</v>
      </c>
      <c r="BD81" s="49">
        <f>VLOOKUP(A81,'August 2019'!$B$36:$C$48,2,FALSE)</f>
        <v>-4</v>
      </c>
      <c r="BE81" s="49">
        <f>VLOOKUP(A81,'September 2019'!$B$38:$C$51,2,FALSE)</f>
        <v>-2</v>
      </c>
      <c r="BF81" s="49">
        <f>VLOOKUP(A81,'October 2019'!$B$38:$C$54,2,FALSE)</f>
        <v>2</v>
      </c>
      <c r="BG81" s="49">
        <f>VLOOKUP(A81,'November 2019'!$B$41:$C$58,2,FALSE)</f>
        <v>3</v>
      </c>
      <c r="BH81" s="1">
        <f>VLOOKUP(A81,'December 2019'!$B$39:$C$55,2,FALSE)</f>
        <v>-3</v>
      </c>
      <c r="BI81" s="58">
        <v>-5</v>
      </c>
      <c r="BJ81" s="1">
        <v>2</v>
      </c>
      <c r="BK81" s="1">
        <f>VLOOKUP(A81,'March 2020'!$B$20:$C$37,2,FALSE)</f>
        <v>5</v>
      </c>
      <c r="BL81" s="58">
        <f>VLOOKUP(A81,'April 2020'!$B$40:$C$55,2,FALSE)</f>
        <v>-4</v>
      </c>
      <c r="BM81" s="1">
        <f>VLOOKUP(A81,'May 2020'!$B$39:$C$53,2,FALSE)</f>
        <v>1</v>
      </c>
      <c r="BN81" s="9">
        <f>VLOOKUP(A81,'June 2020'!$B$36:$C$51,2,FALSE)</f>
        <v>2</v>
      </c>
      <c r="BO81" s="9">
        <f>VLOOKUP(A81,'July 2020'!$B$42:$C$57,2,FALSE)</f>
        <v>9</v>
      </c>
      <c r="BP81" s="9">
        <f>VLOOKUP(A81,'August 2020'!B57:C72,2,FALSE)</f>
        <v>5</v>
      </c>
      <c r="BQ81" s="9">
        <f>VLOOKUP(A81,'September 2020'!$B$45:$C$61,2,FALSE)</f>
        <v>13</v>
      </c>
      <c r="BR81" s="9">
        <f>VLOOKUP(A81,'October 2020'!$B$40:$C$51,2,FALSE)</f>
        <v>2</v>
      </c>
      <c r="BS81" s="9">
        <f>VLOOKUP(A81,'November 2020'!$B$41:$C$55,2,FALSE)</f>
        <v>10</v>
      </c>
      <c r="BT81" s="9">
        <f>VLOOKUP(A81,'December 2020'!$B$40:$C$54,2,FALSE)</f>
        <v>2</v>
      </c>
      <c r="BU81" s="33">
        <f>VLOOKUP(A81,'January 2021'!$B$39:$C$52,2,FALSE)</f>
        <v>9</v>
      </c>
      <c r="BV81" s="33">
        <f>VLOOKUP(A81,'February 2021'!$B$38:$C$53,2,FALSE)</f>
        <v>11</v>
      </c>
      <c r="BW81" s="33">
        <f>VLOOKUP(A81,'March 2021'!$B$39:$C$52,2,FALSE)</f>
        <v>13</v>
      </c>
      <c r="BX81" s="33">
        <f>VLOOKUP(A81,'April 2021'!$B$41:$C$56,2,FALSE)</f>
        <v>14</v>
      </c>
      <c r="BY81" s="33">
        <f>VLOOKUP(A81,'May 2021'!$B$40:$C$54,2,FALSE)</f>
        <v>1</v>
      </c>
      <c r="BZ81" s="33">
        <f>VLOOKUP(A81,'June 2021'!$B$39:$C$53,2,FALSE)</f>
        <v>13</v>
      </c>
    </row>
    <row r="82" spans="1:78" x14ac:dyDescent="0.25">
      <c r="A82" s="6" t="s">
        <v>14</v>
      </c>
      <c r="B82" s="58">
        <v>0</v>
      </c>
      <c r="C82" s="58">
        <f>VLOOKUP(A82,'February 2015'!$B$35:$C$48,2,FALSE)</f>
        <v>3</v>
      </c>
      <c r="D82" s="58">
        <f>VLOOKUP(A82,'March 2015'!$B$40:$C$53,2,FALSE)</f>
        <v>8</v>
      </c>
      <c r="E82" s="58">
        <f>VLOOKUP(A82,'April 2015'!$B$37:$C$51,2,FALSE)</f>
        <v>5</v>
      </c>
      <c r="F82" s="58">
        <f>VLOOKUP(A82,'May 2015'!$B$34:$C$45,2,FALSE)</f>
        <v>7</v>
      </c>
      <c r="G82" s="58">
        <f>VLOOKUP(A82,'June 2015'!$B$36:$C$48,2,FALSE)</f>
        <v>4</v>
      </c>
      <c r="H82" s="58">
        <f>VLOOKUP(A82,'August 2015'!$B$36:$C$48,2,FALSE)</f>
        <v>-1</v>
      </c>
      <c r="I82" s="58">
        <f>VLOOKUP(A82,'September 2015'!$B$40:$C$55,2,FALSE)</f>
        <v>-2</v>
      </c>
      <c r="J82" s="58">
        <v>0</v>
      </c>
      <c r="K82" s="58">
        <f>VLOOKUP(A82,'November 2015'!$B$34:$C$45,2,FALSE)</f>
        <v>-2</v>
      </c>
      <c r="L82" s="58">
        <f>VLOOKUP(A82,'December 2015'!$B$40:$C$55,2,FALSE)</f>
        <v>-7</v>
      </c>
      <c r="M82" s="58">
        <f>VLOOKUP(A82,'January 2016'!$B$39:$C$52,2,FALSE)</f>
        <v>-5</v>
      </c>
      <c r="N82" s="58">
        <f>VLOOKUP(A82,'February 2016'!$B$38:$C$52,2,FALSE)</f>
        <v>-2</v>
      </c>
      <c r="O82" s="58">
        <f>VLOOKUP(A82,'March 2016'!$B$39:$C$52,2,FALSE)</f>
        <v>-1</v>
      </c>
      <c r="P82" s="58">
        <f>VLOOKUP(A82,'April 2016'!$B$37:$C$53,2,FALSE)</f>
        <v>2</v>
      </c>
      <c r="Q82" s="58">
        <f>VLOOKUP(A82,'May 2016'!$B$43:$C$60,2,FALSE)</f>
        <v>-5</v>
      </c>
      <c r="R82" s="58">
        <f>VLOOKUP(A82,'June 2016'!$B$40:$C$54,2,FALSE)</f>
        <v>-3</v>
      </c>
      <c r="S82" s="58">
        <f>VLOOKUP(A82,'July 2016'!$B$41:$C$55,2,FALSE)</f>
        <v>-3</v>
      </c>
      <c r="T82" s="58">
        <f>VLOOKUP(A82,'August 2016'!$B$38:$C$53,2,FALSE)</f>
        <v>-5</v>
      </c>
      <c r="U82" s="58">
        <f>VLOOKUP(A82,'September 2016'!$B$39:$C$56,2,FALSE)</f>
        <v>-2</v>
      </c>
      <c r="V82" s="62">
        <f>VLOOKUP(A82,'October 2016'!$B$40:$C$52,2,FALSE)</f>
        <v>-3</v>
      </c>
      <c r="W82" s="58">
        <f>VLOOKUP(A82,'November 2016'!$B$41:$C$55,2,FALSE)</f>
        <v>-5</v>
      </c>
      <c r="X82" s="58">
        <f>VLOOKUP(A82,'December  2016'!$B$39:$C$50,2,FALSE)</f>
        <v>-1</v>
      </c>
      <c r="Y82" s="58">
        <v>5</v>
      </c>
      <c r="Z82" s="58">
        <v>7</v>
      </c>
      <c r="AA82" s="58">
        <v>7</v>
      </c>
      <c r="AB82" s="58">
        <v>4</v>
      </c>
      <c r="AC82" s="58">
        <v>3</v>
      </c>
      <c r="AD82" s="58">
        <v>4</v>
      </c>
      <c r="AE82" s="58">
        <v>11</v>
      </c>
      <c r="AF82" s="58">
        <v>9</v>
      </c>
      <c r="AG82" s="58">
        <v>8</v>
      </c>
      <c r="AH82" s="58">
        <v>11</v>
      </c>
      <c r="AI82" s="58">
        <v>11</v>
      </c>
      <c r="AJ82" s="58">
        <v>5</v>
      </c>
      <c r="AK82" s="58">
        <v>5</v>
      </c>
      <c r="AL82" s="58">
        <v>8</v>
      </c>
      <c r="AM82" s="58">
        <v>9</v>
      </c>
      <c r="AN82" s="49">
        <f>VLOOKUP(A82,'April 2018'!$B$40:$C$56,2,FALSE)</f>
        <v>12</v>
      </c>
      <c r="AO82" s="49">
        <f>VLOOKUP(A82,'May 2018'!$B$39:$C$54,2,FALSE)</f>
        <v>2</v>
      </c>
      <c r="AP82" s="49">
        <f>VLOOKUP(A82,'June 2018'!$B$40:$C$56,2,FALSE)</f>
        <v>6</v>
      </c>
      <c r="AQ82" s="49">
        <v>0</v>
      </c>
      <c r="AR82" s="49">
        <f>VLOOKUP(A82,'August 2018'!$B$38:$C$54,2,FALSE)</f>
        <v>7</v>
      </c>
      <c r="AS82" s="49">
        <f>VLOOKUP(A82,'September 2018'!$B$37:$C$50,2,FALSE)</f>
        <v>1</v>
      </c>
      <c r="AT82" s="49">
        <f>VLOOKUP(A82,'October 2018'!$B$39:$C$54,2,FALSE)</f>
        <v>3</v>
      </c>
      <c r="AU82" s="49">
        <f>VLOOKUP(A82,'November 2018'!$B$37:$C$50,2,FALSE)</f>
        <v>4</v>
      </c>
      <c r="AV82" s="49">
        <f>INDEX('December 2018'!$C$34:$C$47,MATCH('MAIN Analysis'!A82,'December 2018'!$B$34:$B$47,0))</f>
        <v>5</v>
      </c>
      <c r="AW82" s="49">
        <f>VLOOKUP(A82,'January 2019'!$B$33:$C$47,2,FALSE)</f>
        <v>2</v>
      </c>
      <c r="AX82" s="49">
        <f>VLOOKUP(A82,'February 2019'!$B$37:$C$52,2,FALSE)</f>
        <v>3</v>
      </c>
      <c r="AY82" s="49">
        <v>0</v>
      </c>
      <c r="AZ82" s="49">
        <f>VLOOKUP(A82,'April 2019'!$B$41:$C$56,2,FALSE)</f>
        <v>-1</v>
      </c>
      <c r="BA82" s="49">
        <f>VLOOKUP(A82,'May 2019'!$B$39:$C$53,2,FALSE)</f>
        <v>1</v>
      </c>
      <c r="BB82" s="49">
        <f>VLOOKUP(A82,'June 2019'!$B$39:$C$56,2,FALSE)</f>
        <v>-4</v>
      </c>
      <c r="BC82" s="49">
        <f>VLOOKUP(A82,'July 2019'!$B$41:$C$58,2,FALSE)</f>
        <v>-6</v>
      </c>
      <c r="BD82" s="49">
        <f>VLOOKUP(A82,'August 2019'!$B$36:$C$48,2,FALSE)</f>
        <v>-6</v>
      </c>
      <c r="BE82" s="49">
        <v>0</v>
      </c>
      <c r="BF82" s="49">
        <f>VLOOKUP(A82,'October 2019'!$B$38:$C$54,2,FALSE)</f>
        <v>-3</v>
      </c>
      <c r="BG82" s="49">
        <f>VLOOKUP(A82,'November 2019'!$B$41:$C$58,2,FALSE)</f>
        <v>-3</v>
      </c>
      <c r="BH82" s="1">
        <f>VLOOKUP(A82,'December 2019'!$B$39:$C$55,2,FALSE)</f>
        <v>-10</v>
      </c>
      <c r="BI82" s="58">
        <v>-4</v>
      </c>
      <c r="BJ82" s="1">
        <v>-1</v>
      </c>
      <c r="BK82" s="1">
        <f>VLOOKUP(A82,'March 2020'!$B$20:$C$37,2,FALSE)</f>
        <v>-8</v>
      </c>
      <c r="BL82" s="58">
        <f>VLOOKUP(A82,'April 2020'!$B$40:$C$55,2,FALSE)</f>
        <v>-11</v>
      </c>
      <c r="BM82" s="1">
        <f>VLOOKUP(A82,'May 2020'!$B$39:$C$53,2,FALSE)</f>
        <v>6</v>
      </c>
      <c r="BN82" s="9">
        <f>VLOOKUP(A82,'June 2020'!$B$36:$C$51,2,FALSE)</f>
        <v>-2</v>
      </c>
      <c r="BO82" s="9">
        <f>VLOOKUP(A82,'July 2020'!$B$42:$C$57,2,FALSE)</f>
        <v>2</v>
      </c>
      <c r="BP82" s="9">
        <v>0</v>
      </c>
      <c r="BQ82" s="9">
        <f>VLOOKUP(A82,'September 2020'!$B$45:$C$61,2,FALSE)</f>
        <v>6</v>
      </c>
      <c r="BR82" s="9">
        <f>VLOOKUP(A82,'October 2020'!$B$40:$C$51,2,FALSE)</f>
        <v>4</v>
      </c>
      <c r="BS82" s="9">
        <f>VLOOKUP(A82,'November 2020'!$B$41:$C$55,2,FALSE)</f>
        <v>2</v>
      </c>
      <c r="BT82" s="9">
        <f>VLOOKUP(A82,'December 2020'!$B$40:$C$54,2,FALSE)</f>
        <v>3</v>
      </c>
      <c r="BU82" s="33">
        <f>VLOOKUP(A82,'January 2021'!$B$39:$C$52,2,FALSE)</f>
        <v>7</v>
      </c>
      <c r="BV82" s="33">
        <f>VLOOKUP(A82,'February 2021'!$B$38:$C$53,2,FALSE)</f>
        <v>6</v>
      </c>
      <c r="BW82" s="33">
        <f>VLOOKUP(A82,'March 2021'!$B$39:$C$52,2,FALSE)</f>
        <v>5</v>
      </c>
      <c r="BX82" s="33">
        <v>0</v>
      </c>
      <c r="BY82" s="33">
        <f>VLOOKUP(A82,'May 2021'!$B$40:$C$54,2,FALSE)</f>
        <v>2</v>
      </c>
      <c r="BZ82" s="33">
        <f>VLOOKUP(A82,'June 2021'!$B$39:$C$53,2,FALSE)</f>
        <v>3</v>
      </c>
    </row>
    <row r="83" spans="1:78" x14ac:dyDescent="0.25">
      <c r="A83" s="6" t="s">
        <v>15</v>
      </c>
      <c r="B83" s="58">
        <v>0</v>
      </c>
      <c r="C83" s="58">
        <v>0</v>
      </c>
      <c r="D83" s="58">
        <f>VLOOKUP(A83,'March 2015'!$B$40:$C$53,2,FALSE)</f>
        <v>-1</v>
      </c>
      <c r="E83" s="58">
        <f>VLOOKUP(A83,'April 2015'!$B$37:$C$51,2,FALSE)</f>
        <v>12</v>
      </c>
      <c r="F83" s="58">
        <f>VLOOKUP(A83,'May 2015'!$B$34:$C$45,2,FALSE)</f>
        <v>3</v>
      </c>
      <c r="G83" s="58">
        <f>VLOOKUP(A83,'June 2015'!$B$36:$C$48,2,FALSE)</f>
        <v>5</v>
      </c>
      <c r="H83" s="58">
        <f>VLOOKUP(A83,'August 2015'!$B$36:$C$48,2,FALSE)</f>
        <v>7</v>
      </c>
      <c r="I83" s="58">
        <f>VLOOKUP(A83,'September 2015'!$B$40:$C$55,2,FALSE)</f>
        <v>3</v>
      </c>
      <c r="J83" s="58">
        <f>VLOOKUP(A83,'October 2015'!$B$36:$C$48,2,FALSE)</f>
        <v>-3</v>
      </c>
      <c r="K83" s="58">
        <f>VLOOKUP(A83,'November 2015'!$B$34:$C$45,2,FALSE)</f>
        <v>-3</v>
      </c>
      <c r="L83" s="58">
        <f>VLOOKUP(A83,'December 2015'!$B$40:$C$55,2,FALSE)</f>
        <v>-8</v>
      </c>
      <c r="M83" s="58">
        <v>0</v>
      </c>
      <c r="N83" s="58">
        <f>VLOOKUP(A83,'February 2016'!$B$38:$C$52,2,FALSE)</f>
        <v>6</v>
      </c>
      <c r="O83" s="58">
        <f>VLOOKUP(A83,'March 2016'!$B$39:$C$52,2,FALSE)</f>
        <v>5</v>
      </c>
      <c r="P83" s="58">
        <f>VLOOKUP(A83,'April 2016'!$B$37:$C$53,2,FALSE)</f>
        <v>12</v>
      </c>
      <c r="Q83" s="58">
        <f>VLOOKUP(A83,'May 2016'!$B$43:$C$60,2,FALSE)</f>
        <v>-1</v>
      </c>
      <c r="R83" s="58">
        <f>VLOOKUP(A83,'June 2016'!$B$40:$C$54,2,FALSE)</f>
        <v>-2</v>
      </c>
      <c r="S83" s="58">
        <f>VLOOKUP(A83,'July 2016'!$B$41:$C$55,2,FALSE)</f>
        <v>-2</v>
      </c>
      <c r="T83" s="58">
        <f>VLOOKUP(A83,'August 2016'!$B$38:$C$53,2,FALSE)</f>
        <v>-6</v>
      </c>
      <c r="U83" s="58">
        <f>VLOOKUP(A83,'September 2016'!$B$39:$C$56,2,FALSE)</f>
        <v>3</v>
      </c>
      <c r="V83" s="62">
        <f>VLOOKUP(A83,'October 2016'!$B$40:$C$52,2,FALSE)</f>
        <v>-1</v>
      </c>
      <c r="W83" s="58">
        <f>VLOOKUP(A83,'November 2016'!$B$41:$C$55,2,FALSE)</f>
        <v>-2</v>
      </c>
      <c r="X83" s="58">
        <v>0</v>
      </c>
      <c r="Y83" s="58">
        <v>6</v>
      </c>
      <c r="Z83" s="58">
        <v>14</v>
      </c>
      <c r="AA83" s="58">
        <v>4</v>
      </c>
      <c r="AB83" s="58">
        <v>13</v>
      </c>
      <c r="AC83" s="58">
        <v>14</v>
      </c>
      <c r="AD83" s="58">
        <v>10</v>
      </c>
      <c r="AE83" s="58">
        <v>12</v>
      </c>
      <c r="AF83" s="58">
        <v>-2</v>
      </c>
      <c r="AG83" s="58">
        <v>0</v>
      </c>
      <c r="AH83" s="58">
        <v>3</v>
      </c>
      <c r="AI83" s="58">
        <v>12</v>
      </c>
      <c r="AJ83" s="58">
        <v>0</v>
      </c>
      <c r="AK83" s="58">
        <v>10</v>
      </c>
      <c r="AL83" s="58">
        <v>10</v>
      </c>
      <c r="AM83" s="58">
        <v>13</v>
      </c>
      <c r="AN83" s="49">
        <f>VLOOKUP(A83,'April 2018'!$B$40:$C$56,2,FALSE)</f>
        <v>1</v>
      </c>
      <c r="AO83" s="49">
        <f>VLOOKUP(A83,'May 2018'!$B$39:$C$54,2,FALSE)</f>
        <v>11</v>
      </c>
      <c r="AP83" s="49">
        <v>0</v>
      </c>
      <c r="AQ83" s="49">
        <f>VLOOKUP(A83,'July 2018'!$B$40:$C$55,2,FALSE)</f>
        <v>1</v>
      </c>
      <c r="AR83" s="49">
        <f>VLOOKUP(A83,'August 2018'!$B$38:$C$54,2,FALSE)</f>
        <v>1</v>
      </c>
      <c r="AS83" s="49">
        <f>VLOOKUP(A83,'September 2018'!$B$37:$C$50,2,FALSE)</f>
        <v>10</v>
      </c>
      <c r="AT83" s="49">
        <f>VLOOKUP(A83,'October 2018'!$B$39:$C$54,2,FALSE)</f>
        <v>12</v>
      </c>
      <c r="AU83" s="49">
        <f>VLOOKUP(A83,'November 2018'!$B$37:$C$50,2,FALSE)</f>
        <v>11</v>
      </c>
      <c r="AV83" s="49">
        <f>INDEX('December 2018'!$C$34:$C$47,MATCH('MAIN Analysis'!A83,'December 2018'!$B$34:$B$47,0))</f>
        <v>-3</v>
      </c>
      <c r="AW83" s="49">
        <f>VLOOKUP(A83,'January 2019'!$B$33:$C$47,2,FALSE)</f>
        <v>10</v>
      </c>
      <c r="AX83" s="49">
        <f>VLOOKUP(A83,'February 2019'!$B$37:$C$52,2,FALSE)</f>
        <v>-1</v>
      </c>
      <c r="AY83" s="49">
        <v>0</v>
      </c>
      <c r="AZ83" s="49">
        <f>VLOOKUP(A83,'April 2019'!$B$41:$C$56,2,FALSE)</f>
        <v>1</v>
      </c>
      <c r="BA83" s="49">
        <f>VLOOKUP(A83,'May 2019'!$B$39:$C$53,2,FALSE)</f>
        <v>8</v>
      </c>
      <c r="BB83" s="49">
        <f>VLOOKUP(A83,'June 2019'!$B$39:$C$56,2,FALSE)</f>
        <v>-1</v>
      </c>
      <c r="BC83" s="49">
        <f>VLOOKUP(A83,'July 2019'!$B$41:$C$58,2,FALSE)</f>
        <v>-1</v>
      </c>
      <c r="BD83" s="49">
        <f>VLOOKUP(A83,'August 2019'!$B$36:$C$48,2,FALSE)</f>
        <v>-3</v>
      </c>
      <c r="BE83" s="49">
        <f>VLOOKUP(A83,'September 2019'!$B$38:$C$51,2,FALSE)</f>
        <v>-3</v>
      </c>
      <c r="BF83" s="49">
        <f>VLOOKUP(A83,'October 2019'!$B$38:$C$54,2,FALSE)</f>
        <v>-4</v>
      </c>
      <c r="BG83" s="49">
        <f>VLOOKUP(A83,'November 2019'!$B$41:$C$58,2,FALSE)</f>
        <v>-5</v>
      </c>
      <c r="BH83" s="1">
        <v>0</v>
      </c>
      <c r="BI83" s="58">
        <v>-2</v>
      </c>
      <c r="BJ83" s="1">
        <v>8</v>
      </c>
      <c r="BK83" s="1">
        <f>VLOOKUP(A83,'March 2020'!$B$20:$C$37,2,FALSE)</f>
        <v>4</v>
      </c>
      <c r="BL83" s="58">
        <f>VLOOKUP(A83,'April 2020'!$B$40:$C$55,2,FALSE)</f>
        <v>-10</v>
      </c>
      <c r="BM83" s="1">
        <f>VLOOKUP(A83,'May 2020'!$B$39:$C$53,2,FALSE)</f>
        <v>3</v>
      </c>
      <c r="BN83" s="9">
        <f>VLOOKUP(A83,'June 2020'!$B$36:$C$51,2,FALSE)</f>
        <v>8</v>
      </c>
      <c r="BO83" s="9">
        <f>VLOOKUP(A83,'July 2020'!$B$42:$C$57,2,FALSE)</f>
        <v>11</v>
      </c>
      <c r="BP83" s="9">
        <f>VLOOKUP(A83,'August 2020'!B59:C74,2,FALSE)</f>
        <v>4</v>
      </c>
      <c r="BQ83" s="9">
        <f>VLOOKUP(A83,'September 2020'!$B$45:$C$61,2,FALSE)</f>
        <v>2</v>
      </c>
      <c r="BR83" s="9">
        <f>VLOOKUP(A83,'October 2020'!$B$40:$C$51,2,FALSE)</f>
        <v>9</v>
      </c>
      <c r="BS83" s="9">
        <f>VLOOKUP(A83,'November 2020'!$B$41:$C$55,2,FALSE)</f>
        <v>7</v>
      </c>
      <c r="BT83" s="9">
        <f>VLOOKUP(A83,'December 2020'!$B$40:$C$54,2,FALSE)</f>
        <v>6</v>
      </c>
      <c r="BU83" s="33">
        <f>VLOOKUP(A83,'January 2021'!$B$39:$C$52,2,FALSE)</f>
        <v>3</v>
      </c>
      <c r="BV83" s="33">
        <f>VLOOKUP(A83,'February 2021'!$B$38:$C$53,2,FALSE)</f>
        <v>5</v>
      </c>
      <c r="BW83" s="33">
        <f>VLOOKUP(A83,'March 2021'!$B$39:$C$52,2,FALSE)</f>
        <v>1</v>
      </c>
      <c r="BX83" s="33">
        <f>VLOOKUP(A83,'April 2021'!$B$41:$C$56,2,FALSE)</f>
        <v>7</v>
      </c>
      <c r="BY83" s="33">
        <f>VLOOKUP(A83,'May 2021'!$B$40:$C$54,2,FALSE)</f>
        <v>11</v>
      </c>
      <c r="BZ83" s="33">
        <f>VLOOKUP(A83,'June 2021'!$B$39:$C$53,2,FALSE)</f>
        <v>4</v>
      </c>
    </row>
    <row r="84" spans="1:78" x14ac:dyDescent="0.25">
      <c r="A84" s="6" t="s">
        <v>16</v>
      </c>
      <c r="B84" s="58">
        <f>VLOOKUP(A84,'January 2015'!$B$36:$C$46,2,FALSE)</f>
        <v>6</v>
      </c>
      <c r="C84" s="58">
        <f>VLOOKUP(A84,'February 2015'!$B$35:$C$48,2,FALSE)</f>
        <v>8</v>
      </c>
      <c r="D84" s="58">
        <f>VLOOKUP(A84,'March 2015'!$B$40:$C$53,2,FALSE)</f>
        <v>3</v>
      </c>
      <c r="E84" s="58">
        <f>VLOOKUP(A84,'April 2015'!$B$37:$C$51,2,FALSE)</f>
        <v>1</v>
      </c>
      <c r="F84" s="58">
        <f>VLOOKUP(A84,'May 2015'!$B$34:$C$45,2,FALSE)</f>
        <v>8</v>
      </c>
      <c r="G84" s="58">
        <f>VLOOKUP(A84,'June 2015'!$B$36:$C$48,2,FALSE)</f>
        <v>1</v>
      </c>
      <c r="H84" s="58">
        <f>VLOOKUP(A84,'August 2015'!$B$36:$C$48,2,FALSE)</f>
        <v>-5</v>
      </c>
      <c r="I84" s="58">
        <f>VLOOKUP(A84,'September 2015'!$B$40:$C$55,2,FALSE)</f>
        <v>-7</v>
      </c>
      <c r="J84" s="58">
        <f>VLOOKUP(A84,'October 2015'!$B$36:$C$48,2,FALSE)</f>
        <v>-5</v>
      </c>
      <c r="K84" s="58">
        <f>VLOOKUP(A84,'November 2015'!$B$34:$C$45,2,FALSE)</f>
        <v>-4</v>
      </c>
      <c r="L84" s="58">
        <f>VLOOKUP(A84,'December 2015'!$B$40:$C$55,2,FALSE)</f>
        <v>-2</v>
      </c>
      <c r="M84" s="58">
        <f>VLOOKUP(A84,'January 2016'!$B$39:$C$52,2,FALSE)</f>
        <v>4</v>
      </c>
      <c r="N84" s="58">
        <f>VLOOKUP(A84,'February 2016'!$B$38:$C$52,2,FALSE)</f>
        <v>5</v>
      </c>
      <c r="O84" s="58">
        <f>VLOOKUP(A84,'March 2016'!$B$39:$C$52,2,FALSE)</f>
        <v>11</v>
      </c>
      <c r="P84" s="58">
        <f>VLOOKUP(A84,'April 2016'!$B$37:$C$53,2,FALSE)</f>
        <v>9</v>
      </c>
      <c r="Q84" s="58">
        <f>VLOOKUP(A84,'May 2016'!$B$43:$C$60,2,FALSE)</f>
        <v>11</v>
      </c>
      <c r="R84" s="58">
        <f>VLOOKUP(A84,'June 2016'!$B$40:$C$54,2,FALSE)</f>
        <v>5</v>
      </c>
      <c r="S84" s="58">
        <f>VLOOKUP(A84,'July 2016'!$B$41:$C$55,2,FALSE)</f>
        <v>-1</v>
      </c>
      <c r="T84" s="58">
        <f>VLOOKUP(A84,'August 2016'!$B$38:$C$53,2,FALSE)</f>
        <v>6</v>
      </c>
      <c r="U84" s="58">
        <f>VLOOKUP(A84,'September 2016'!$B$39:$C$56,2,FALSE)</f>
        <v>5</v>
      </c>
      <c r="V84" s="62">
        <f>VLOOKUP(A84,'October 2016'!$B$40:$C$52,2,FALSE)</f>
        <v>-4</v>
      </c>
      <c r="W84" s="58">
        <f>VLOOKUP(A84,'November 2016'!$B$41:$C$55,2,FALSE)</f>
        <v>-3</v>
      </c>
      <c r="X84" s="58">
        <v>0</v>
      </c>
      <c r="Y84" s="58">
        <v>0</v>
      </c>
      <c r="Z84" s="58">
        <v>12</v>
      </c>
      <c r="AA84" s="58">
        <v>8</v>
      </c>
      <c r="AB84" s="58">
        <v>11</v>
      </c>
      <c r="AC84" s="58">
        <v>12</v>
      </c>
      <c r="AD84" s="58">
        <v>1</v>
      </c>
      <c r="AE84" s="58">
        <v>4</v>
      </c>
      <c r="AF84" s="58">
        <v>-3</v>
      </c>
      <c r="AG84" s="58">
        <v>0</v>
      </c>
      <c r="AH84" s="58">
        <v>-1</v>
      </c>
      <c r="AI84" s="58">
        <v>3</v>
      </c>
      <c r="AJ84" s="58">
        <v>8</v>
      </c>
      <c r="AK84" s="58">
        <v>8</v>
      </c>
      <c r="AL84" s="58">
        <v>13</v>
      </c>
      <c r="AM84" s="58">
        <v>6</v>
      </c>
      <c r="AN84" s="49">
        <f>VLOOKUP(A84,'April 2018'!$B$40:$C$56,2,FALSE)</f>
        <v>7</v>
      </c>
      <c r="AO84" s="49">
        <v>0</v>
      </c>
      <c r="AP84" s="49">
        <f>VLOOKUP(A84,'June 2018'!$B$40:$C$56,2,FALSE)</f>
        <v>7</v>
      </c>
      <c r="AQ84" s="49">
        <f>VLOOKUP(A84,'July 2018'!$B$40:$C$55,2,FALSE)</f>
        <v>-1</v>
      </c>
      <c r="AR84" s="49">
        <f>VLOOKUP(A84,'August 2018'!$B$38:$C$54,2,FALSE)</f>
        <v>-1</v>
      </c>
      <c r="AS84" s="49">
        <v>0</v>
      </c>
      <c r="AT84" s="49">
        <f>VLOOKUP(A84,'October 2018'!$B$39:$C$54,2,FALSE)</f>
        <v>-1</v>
      </c>
      <c r="AU84" s="49">
        <f>VLOOKUP(A84,'November 2018'!$B$37:$C$50,2,FALSE)</f>
        <v>1</v>
      </c>
      <c r="AV84" s="49">
        <f>INDEX('December 2018'!$C$34:$C$47,MATCH('MAIN Analysis'!A84,'December 2018'!$B$34:$B$47,0))</f>
        <v>8</v>
      </c>
      <c r="AW84" s="49">
        <v>0</v>
      </c>
      <c r="AX84" s="49">
        <f>VLOOKUP(A84,'February 2019'!$B$37:$C$52,2,FALSE)</f>
        <v>5</v>
      </c>
      <c r="AY84" s="49">
        <v>0</v>
      </c>
      <c r="AZ84" s="49">
        <f>VLOOKUP(A84,'April 2019'!$B$41:$C$56,2,FALSE)</f>
        <v>-2</v>
      </c>
      <c r="BA84" s="49">
        <f>VLOOKUP(A84,'May 2019'!$B$39:$C$53,2,FALSE)</f>
        <v>-2</v>
      </c>
      <c r="BB84" s="49">
        <f>VLOOKUP(A84,'June 2019'!$B$39:$C$56,2,FALSE)</f>
        <v>-3</v>
      </c>
      <c r="BC84" s="49">
        <f>VLOOKUP(A84,'July 2019'!$B$41:$C$58,2,FALSE)</f>
        <v>3</v>
      </c>
      <c r="BD84" s="49">
        <f>VLOOKUP(A84,'August 2019'!$B$36:$C$48,2,FALSE)</f>
        <v>-5</v>
      </c>
      <c r="BE84" s="49">
        <f>VLOOKUP(A84,'September 2019'!$B$38:$C$51,2,FALSE)</f>
        <v>-6</v>
      </c>
      <c r="BF84" s="49">
        <f>VLOOKUP(A84,'October 2019'!$B$38:$C$54,2,FALSE)</f>
        <v>-10</v>
      </c>
      <c r="BG84" s="49">
        <f>VLOOKUP(A84,'November 2019'!$B$41:$C$58,2,FALSE)</f>
        <v>-8</v>
      </c>
      <c r="BH84" s="1">
        <f>VLOOKUP(A84,'December 2019'!$B$39:$C$55,2,FALSE)</f>
        <v>-2</v>
      </c>
      <c r="BI84" s="58">
        <v>0</v>
      </c>
      <c r="BJ84" s="1">
        <v>7</v>
      </c>
      <c r="BK84" s="1">
        <f>VLOOKUP(A84,'March 2020'!$B$20:$C$37,2,FALSE)</f>
        <v>-7</v>
      </c>
      <c r="BL84" s="58">
        <f>VLOOKUP(A84,'April 2020'!$B$40:$C$55,2,FALSE)</f>
        <v>-1</v>
      </c>
      <c r="BM84" s="1">
        <f>VLOOKUP(A84,'May 2020'!$B$39:$C$53,2,FALSE)</f>
        <v>9</v>
      </c>
      <c r="BN84" s="9">
        <f>VLOOKUP(A84,'June 2020'!$B$36:$C$51,2,FALSE)</f>
        <v>-3</v>
      </c>
      <c r="BO84" s="9">
        <f>VLOOKUP(A84,'July 2020'!$B$42:$C$57,2,FALSE)</f>
        <v>16</v>
      </c>
      <c r="BP84" s="9">
        <f>VLOOKUP(A84,'August 2020'!B60:C75,2,FALSE)</f>
        <v>-5</v>
      </c>
      <c r="BQ84" s="9">
        <f>VLOOKUP(A84,'September 2020'!$B$45:$C$61,2,FALSE)</f>
        <v>5</v>
      </c>
      <c r="BR84" s="9">
        <f>VLOOKUP(A84,'October 2020'!$B$40:$C$51,2,FALSE)</f>
        <v>8</v>
      </c>
      <c r="BS84" s="9">
        <f>VLOOKUP(A84,'November 2020'!$B$41:$C$55,2,FALSE)</f>
        <v>8</v>
      </c>
      <c r="BT84" s="9">
        <f>VLOOKUP(A84,'December 2020'!$B$40:$C$54,2,FALSE)</f>
        <v>8</v>
      </c>
      <c r="BU84" s="33">
        <f>VLOOKUP(A84,'January 2021'!$B$39:$C$52,2,FALSE)</f>
        <v>11</v>
      </c>
      <c r="BV84" s="33">
        <f>VLOOKUP(A84,'February 2021'!$B$38:$C$53,2,FALSE)</f>
        <v>12</v>
      </c>
      <c r="BW84" s="33">
        <f>VLOOKUP(A84,'March 2021'!$B$39:$C$52,2,FALSE)</f>
        <v>9</v>
      </c>
      <c r="BX84" s="33">
        <f>VLOOKUP(A84,'April 2021'!$B$41:$C$56,2,FALSE)</f>
        <v>13</v>
      </c>
      <c r="BY84" s="33">
        <f>VLOOKUP(A84,'May 2021'!$B$40:$C$54,2,FALSE)</f>
        <v>10</v>
      </c>
      <c r="BZ84" s="33">
        <f>VLOOKUP(A84,'June 2021'!$B$39:$C$53,2,FALSE)</f>
        <v>9</v>
      </c>
    </row>
    <row r="85" spans="1:78" x14ac:dyDescent="0.25">
      <c r="A85" s="6" t="s">
        <v>17</v>
      </c>
      <c r="B85" s="58">
        <v>0</v>
      </c>
      <c r="C85" s="58">
        <f>VLOOKUP(A85,'February 2015'!$B$35:$C$48,2,FALSE)</f>
        <v>-3</v>
      </c>
      <c r="D85" s="58">
        <f>VLOOKUP(A85,'March 2015'!$B$40:$C$53,2,FALSE)</f>
        <v>-4</v>
      </c>
      <c r="E85" s="58">
        <v>0</v>
      </c>
      <c r="F85" s="58">
        <f>VLOOKUP(A85,'May 2015'!$B$34:$C$45,2,FALSE)</f>
        <v>11</v>
      </c>
      <c r="G85" s="58">
        <v>0</v>
      </c>
      <c r="H85" s="58">
        <v>0</v>
      </c>
      <c r="I85" s="58">
        <f>VLOOKUP(A85,'September 2015'!$B$40:$C$55,2,FALSE)</f>
        <v>-6</v>
      </c>
      <c r="J85" s="58">
        <f>VLOOKUP(A85,'October 2015'!$B$36:$C$48,2,FALSE)</f>
        <v>-4</v>
      </c>
      <c r="K85" s="58">
        <f>VLOOKUP(A85,'November 2015'!$B$34:$C$45,2,FALSE)</f>
        <v>-7</v>
      </c>
      <c r="L85" s="58">
        <f>VLOOKUP(A85,'December 2015'!$B$40:$C$55,2,FALSE)</f>
        <v>-9</v>
      </c>
      <c r="M85" s="58">
        <f>VLOOKUP(A85,'January 2016'!$B$39:$C$52,2,FALSE)</f>
        <v>-8</v>
      </c>
      <c r="N85" s="58">
        <f>VLOOKUP(A85,'February 2016'!$B$38:$C$52,2,FALSE)</f>
        <v>-5</v>
      </c>
      <c r="O85" s="58">
        <f>VLOOKUP(A85,'March 2016'!$B$39:$C$52,2,FALSE)</f>
        <v>-2</v>
      </c>
      <c r="P85" s="58">
        <v>0</v>
      </c>
      <c r="Q85" s="58">
        <f>VLOOKUP(A85,'May 2016'!$B$43:$C$60,2,FALSE)</f>
        <v>-6</v>
      </c>
      <c r="R85" s="58">
        <v>0</v>
      </c>
      <c r="S85" s="58">
        <f>VLOOKUP(A85,'July 2016'!$B$41:$C$55,2,FALSE)</f>
        <v>-6</v>
      </c>
      <c r="T85" s="58">
        <f>VLOOKUP(A85,'August 2016'!$B$38:$C$53,2,FALSE)</f>
        <v>-8</v>
      </c>
      <c r="U85" s="58">
        <f>VLOOKUP(A85,'September 2016'!$B$39:$C$56,2,FALSE)</f>
        <v>-7</v>
      </c>
      <c r="V85" s="62">
        <v>0</v>
      </c>
      <c r="W85" s="58">
        <v>0</v>
      </c>
      <c r="X85" s="58">
        <f>VLOOKUP(A85,'December  2016'!$B$39:$C$50,2,FALSE)</f>
        <v>9</v>
      </c>
      <c r="Y85" s="58">
        <v>9</v>
      </c>
      <c r="Z85" s="58">
        <v>10</v>
      </c>
      <c r="AA85" s="58">
        <v>16</v>
      </c>
      <c r="AB85" s="58">
        <v>14</v>
      </c>
      <c r="AC85" s="58">
        <v>-1</v>
      </c>
      <c r="AD85" s="58">
        <v>-2</v>
      </c>
      <c r="AE85" s="58">
        <v>0</v>
      </c>
      <c r="AF85" s="58">
        <v>-4</v>
      </c>
      <c r="AG85" s="58">
        <v>12</v>
      </c>
      <c r="AH85" s="58">
        <v>14</v>
      </c>
      <c r="AI85" s="58">
        <v>0</v>
      </c>
      <c r="AJ85" s="58">
        <v>13</v>
      </c>
      <c r="AK85" s="58">
        <v>11</v>
      </c>
      <c r="AL85" s="58">
        <v>-2</v>
      </c>
      <c r="AM85" s="58">
        <v>-2</v>
      </c>
      <c r="AN85" s="49">
        <f>VLOOKUP(A85,'April 2018'!$B$40:$C$56,2,FALSE)</f>
        <v>14</v>
      </c>
      <c r="AO85" s="49">
        <f>VLOOKUP(A85,'May 2018'!$B$39:$C$54,2,FALSE)</f>
        <v>-1</v>
      </c>
      <c r="AP85" s="49">
        <f>VLOOKUP(A85,'June 2018'!$B$40:$C$56,2,FALSE)</f>
        <v>-1</v>
      </c>
      <c r="AQ85" s="49">
        <f>VLOOKUP(A85,'July 2018'!$B$40:$C$55,2,FALSE)</f>
        <v>14</v>
      </c>
      <c r="AR85" s="49">
        <f>VLOOKUP(A85,'August 2018'!$B$38:$C$54,2,FALSE)</f>
        <v>14</v>
      </c>
      <c r="AS85" s="49">
        <f>VLOOKUP(A85,'September 2018'!$B$37:$C$50,2,FALSE)</f>
        <v>12</v>
      </c>
      <c r="AT85" s="49">
        <f>VLOOKUP(A85,'October 2018'!$B$39:$C$54,2,FALSE)</f>
        <v>11</v>
      </c>
      <c r="AU85" s="49">
        <f>VLOOKUP(A85,'November 2018'!$B$37:$C$50,2,FALSE)</f>
        <v>10</v>
      </c>
      <c r="AV85" s="49">
        <f>INDEX('December 2018'!$C$34:$C$47,MATCH('MAIN Analysis'!A85,'December 2018'!$B$34:$B$47,0))</f>
        <v>10</v>
      </c>
      <c r="AW85" s="49">
        <v>0</v>
      </c>
      <c r="AX85" s="49">
        <v>0</v>
      </c>
      <c r="AY85" s="49">
        <v>-4</v>
      </c>
      <c r="AZ85" s="49">
        <f>VLOOKUP(A85,'April 2019'!$B$41:$C$56,2,FALSE)</f>
        <v>-3</v>
      </c>
      <c r="BA85" s="49">
        <f>VLOOKUP(A85,'May 2019'!$B$39:$C$53,2,FALSE)</f>
        <v>-4</v>
      </c>
      <c r="BB85" s="49">
        <f>VLOOKUP(A85,'June 2019'!$B$39:$C$56,2,FALSE)</f>
        <v>-5</v>
      </c>
      <c r="BC85" s="49">
        <f>VLOOKUP(A85,'July 2019'!$B$41:$C$58,2,FALSE)</f>
        <v>-10</v>
      </c>
      <c r="BD85" s="49">
        <f>VLOOKUP(A85,'August 2019'!$B$36:$C$48,2,FALSE)</f>
        <v>-9</v>
      </c>
      <c r="BE85" s="49">
        <f>VLOOKUP(A85,'September 2019'!$B$38:$C$51,2,FALSE)</f>
        <v>-11</v>
      </c>
      <c r="BF85" s="49">
        <f>VLOOKUP(A85,'October 2019'!$B$38:$C$54,2,FALSE)</f>
        <v>-9</v>
      </c>
      <c r="BG85" s="49">
        <f>VLOOKUP(A85,'November 2019'!$B$41:$C$58,2,FALSE)</f>
        <v>7</v>
      </c>
      <c r="BH85" s="1">
        <f>VLOOKUP(A85,'December 2019'!$B$39:$C$55,2,FALSE)</f>
        <v>-14</v>
      </c>
      <c r="BI85" s="58">
        <v>-7</v>
      </c>
      <c r="BJ85" s="1">
        <v>-3</v>
      </c>
      <c r="BK85" s="1">
        <f>VLOOKUP(A85,'March 2020'!$B$20:$C$37,2,FALSE)</f>
        <v>7</v>
      </c>
      <c r="BL85" s="58">
        <v>0</v>
      </c>
      <c r="BM85" s="1">
        <v>0</v>
      </c>
      <c r="BN85" s="9">
        <v>0</v>
      </c>
      <c r="BO85" s="9">
        <v>0</v>
      </c>
      <c r="BP85" s="9">
        <v>0</v>
      </c>
      <c r="BQ85" s="9">
        <f>VLOOKUP(A85,'September 2020'!$B$45:$C$61,2,FALSE)</f>
        <v>-3</v>
      </c>
      <c r="BR85" s="9">
        <v>0</v>
      </c>
      <c r="BS85" s="9">
        <f>VLOOKUP(A85,'November 2020'!$B$41:$C$55,2,FALSE)</f>
        <v>14</v>
      </c>
      <c r="BT85" s="9">
        <f>VLOOKUP(A85,'December 2020'!$B$40:$C$54,2,FALSE)</f>
        <v>13</v>
      </c>
      <c r="BU85" s="33">
        <v>0</v>
      </c>
      <c r="BV85" s="33">
        <v>0</v>
      </c>
      <c r="BW85" s="33">
        <v>0</v>
      </c>
      <c r="BX85" s="33">
        <v>0</v>
      </c>
      <c r="BY85" s="33">
        <v>0</v>
      </c>
      <c r="BZ85" s="33">
        <v>0</v>
      </c>
    </row>
    <row r="86" spans="1:78" x14ac:dyDescent="0.25">
      <c r="A86" s="6" t="s">
        <v>18</v>
      </c>
      <c r="B86" s="58">
        <v>0</v>
      </c>
      <c r="C86" s="58">
        <v>0</v>
      </c>
      <c r="D86" s="58">
        <v>0</v>
      </c>
      <c r="E86" s="58">
        <v>0</v>
      </c>
      <c r="F86" s="58">
        <v>0</v>
      </c>
      <c r="G86" s="58">
        <v>0</v>
      </c>
      <c r="H86" s="58">
        <v>0</v>
      </c>
      <c r="I86" s="58">
        <v>0</v>
      </c>
      <c r="J86" s="58">
        <v>0</v>
      </c>
      <c r="K86" s="58">
        <v>0</v>
      </c>
      <c r="L86" s="58">
        <v>0</v>
      </c>
      <c r="M86" s="58">
        <v>0</v>
      </c>
      <c r="N86" s="58">
        <f>VLOOKUP(A86,'February 2016'!$B$38:$C$52,2,FALSE)</f>
        <v>9</v>
      </c>
      <c r="O86" s="58">
        <v>0</v>
      </c>
      <c r="P86" s="58">
        <f>VLOOKUP(A86,'April 2016'!$B$37:$C$53,2,FALSE)</f>
        <v>14</v>
      </c>
      <c r="Q86" s="58">
        <f>VLOOKUP(A86,'May 2016'!$B$43:$C$60,2,FALSE)</f>
        <v>12</v>
      </c>
      <c r="R86" s="58">
        <f>VLOOKUP(A86,'June 2016'!$B$40:$C$54,2,FALSE)</f>
        <v>11</v>
      </c>
      <c r="S86" s="58">
        <v>0</v>
      </c>
      <c r="T86" s="58">
        <v>0</v>
      </c>
      <c r="U86" s="58">
        <f>VLOOKUP(A86,'September 2016'!$B$39:$C$56,2,FALSE)</f>
        <v>-8</v>
      </c>
      <c r="V86" s="62">
        <v>0</v>
      </c>
      <c r="W86" s="58">
        <v>0</v>
      </c>
      <c r="X86" s="58">
        <v>0</v>
      </c>
      <c r="Y86" s="58">
        <v>-5</v>
      </c>
      <c r="Z86" s="58">
        <v>0</v>
      </c>
      <c r="AA86" s="58">
        <v>0</v>
      </c>
      <c r="AB86" s="58">
        <v>0</v>
      </c>
      <c r="AC86" s="58">
        <v>0</v>
      </c>
      <c r="AD86" s="58">
        <v>0</v>
      </c>
      <c r="AE86" s="58">
        <v>14</v>
      </c>
      <c r="AF86" s="58">
        <v>0</v>
      </c>
      <c r="AG86" s="58">
        <v>11</v>
      </c>
      <c r="AH86" s="58">
        <v>13</v>
      </c>
      <c r="AI86" s="58">
        <v>0</v>
      </c>
      <c r="AJ86" s="58">
        <v>0</v>
      </c>
      <c r="AK86" s="58">
        <v>0</v>
      </c>
      <c r="AL86" s="58">
        <v>0</v>
      </c>
      <c r="AM86" s="58">
        <v>0</v>
      </c>
      <c r="AN86" s="49">
        <v>0</v>
      </c>
      <c r="AO86" s="49">
        <v>0</v>
      </c>
      <c r="AP86" s="49">
        <f>VLOOKUP(A86,'June 2018'!$B$40:$C$56,2,FALSE)</f>
        <v>12</v>
      </c>
      <c r="AQ86" s="49">
        <f>VLOOKUP(A86,'July 2018'!$B$40:$C$55,2,FALSE)</f>
        <v>13</v>
      </c>
      <c r="AR86" s="49">
        <v>0</v>
      </c>
      <c r="AS86" s="49">
        <v>0</v>
      </c>
      <c r="AT86" s="49">
        <f>VLOOKUP(A86,'October 2018'!$B$39:$C$54,2,FALSE)</f>
        <v>-3</v>
      </c>
      <c r="AU86" s="49">
        <v>0</v>
      </c>
      <c r="AV86" s="49">
        <v>0</v>
      </c>
      <c r="AW86" s="49">
        <f>VLOOKUP(A86,'January 2019'!$B$33:$C$47,2,FALSE)</f>
        <v>14</v>
      </c>
      <c r="AX86" s="49">
        <v>0</v>
      </c>
      <c r="AY86" s="49">
        <v>0</v>
      </c>
      <c r="AZ86" s="49">
        <v>0</v>
      </c>
      <c r="BA86" s="49">
        <v>0</v>
      </c>
      <c r="BB86" s="49">
        <f>VLOOKUP(A86,'June 2019'!$B$39:$C$56,2,FALSE)</f>
        <v>13</v>
      </c>
      <c r="BC86" s="49">
        <f>VLOOKUP(A86,'July 2019'!$B$41:$C$58,2,FALSE)</f>
        <v>8</v>
      </c>
      <c r="BD86" s="49">
        <v>0</v>
      </c>
      <c r="BE86" s="49">
        <f>VLOOKUP(A86,'September 2019'!$B$38:$C$51,2,FALSE)</f>
        <v>-10</v>
      </c>
      <c r="BF86" s="49">
        <f>VLOOKUP(A86,'October 2019'!$B$38:$C$54,2,FALSE)</f>
        <v>-6</v>
      </c>
      <c r="BG86" s="49">
        <f>VLOOKUP(A86,'November 2019'!$B$41:$C$58,2,FALSE)</f>
        <v>-7</v>
      </c>
      <c r="BH86" s="1">
        <f>VLOOKUP(A86,'December 2019'!$B$39:$C$55,2,FALSE)</f>
        <v>-13</v>
      </c>
      <c r="BI86" s="58">
        <v>6</v>
      </c>
      <c r="BJ86" s="1">
        <v>12</v>
      </c>
      <c r="BK86" s="1">
        <f>VLOOKUP(A86,'March 2020'!$B$20:$C$37,2,FALSE)</f>
        <v>9</v>
      </c>
      <c r="BL86" s="58">
        <v>0</v>
      </c>
      <c r="BM86" s="1">
        <f>VLOOKUP(A86,'May 2020'!$B$39:$C$53,2,FALSE)</f>
        <v>3</v>
      </c>
      <c r="BN86" s="9">
        <f>VLOOKUP(A86,'June 2020'!$B$36:$C$51,2,FALSE)</f>
        <v>11</v>
      </c>
      <c r="BO86" s="9">
        <f>VLOOKUP(A86,'July 2020'!$B$42:$C$57,2,FALSE)</f>
        <v>15</v>
      </c>
      <c r="BP86" s="9">
        <v>0</v>
      </c>
      <c r="BQ86" s="9">
        <f>VLOOKUP(A86,'September 2020'!$B$45:$C$61,2,FALSE)</f>
        <v>14</v>
      </c>
      <c r="BR86" s="9">
        <v>0</v>
      </c>
      <c r="BS86" s="9">
        <f>VLOOKUP(A86,'November 2020'!$B$41:$C$55,2,FALSE)</f>
        <v>12</v>
      </c>
      <c r="BT86" s="9">
        <f>VLOOKUP(A86,'December 2020'!$B$40:$C$54,2,FALSE)</f>
        <v>11</v>
      </c>
      <c r="BU86" s="33">
        <f>VLOOKUP(A86,'January 2021'!$B$39:$C$52,2,FALSE)</f>
        <v>10</v>
      </c>
      <c r="BV86" s="33">
        <f>VLOOKUP(A86,'February 2021'!$B$38:$C$53,2,FALSE)</f>
        <v>7</v>
      </c>
      <c r="BW86" s="33">
        <v>0</v>
      </c>
      <c r="BX86" s="33">
        <f>VLOOKUP(A86,'April 2021'!$B$41:$C$56,2,FALSE)</f>
        <v>4</v>
      </c>
      <c r="BY86" s="33">
        <f>VLOOKUP(A86,'May 2021'!$B$40:$C$54,2,FALSE)</f>
        <v>8</v>
      </c>
      <c r="BZ86" s="33">
        <f>VLOOKUP(A86,'June 2021'!$B$39:$C$53,2,FALSE)</f>
        <v>8</v>
      </c>
    </row>
    <row r="87" spans="1:78" x14ac:dyDescent="0.25">
      <c r="BI87" s="56"/>
    </row>
    <row r="88" spans="1:78" ht="18.75" x14ac:dyDescent="0.25">
      <c r="A88" s="19" t="s">
        <v>92</v>
      </c>
      <c r="B88" s="60" t="s">
        <v>814</v>
      </c>
      <c r="C88" s="60" t="s">
        <v>813</v>
      </c>
      <c r="D88" s="60" t="s">
        <v>809</v>
      </c>
      <c r="E88" s="60" t="s">
        <v>761</v>
      </c>
      <c r="F88" s="60" t="s">
        <v>760</v>
      </c>
      <c r="G88" s="60" t="s">
        <v>80</v>
      </c>
      <c r="H88" s="60" t="s">
        <v>808</v>
      </c>
      <c r="I88" s="60" t="s">
        <v>805</v>
      </c>
      <c r="J88" s="60" t="s">
        <v>804</v>
      </c>
      <c r="K88" s="60" t="s">
        <v>803</v>
      </c>
      <c r="L88" s="60" t="s">
        <v>802</v>
      </c>
      <c r="M88" s="60" t="s">
        <v>801</v>
      </c>
      <c r="N88" s="60" t="s">
        <v>800</v>
      </c>
      <c r="O88" s="60" t="s">
        <v>799</v>
      </c>
      <c r="P88" s="60" t="s">
        <v>798</v>
      </c>
      <c r="Q88" s="60" t="s">
        <v>797</v>
      </c>
      <c r="R88" s="60" t="s">
        <v>796</v>
      </c>
      <c r="S88" s="60" t="s">
        <v>795</v>
      </c>
      <c r="T88" s="60" t="s">
        <v>794</v>
      </c>
      <c r="U88" s="60" t="s">
        <v>793</v>
      </c>
      <c r="V88" s="69" t="s">
        <v>792</v>
      </c>
      <c r="W88" s="60" t="s">
        <v>791</v>
      </c>
      <c r="X88" s="60" t="s">
        <v>790</v>
      </c>
      <c r="Y88" s="60" t="s">
        <v>22</v>
      </c>
      <c r="Z88" s="60" t="s">
        <v>23</v>
      </c>
      <c r="AA88" s="60" t="s">
        <v>24</v>
      </c>
      <c r="AB88" s="60" t="s">
        <v>25</v>
      </c>
      <c r="AC88" s="60" t="s">
        <v>43</v>
      </c>
      <c r="AD88" s="60" t="s">
        <v>44</v>
      </c>
      <c r="AE88" s="60" t="s">
        <v>46</v>
      </c>
      <c r="AF88" s="60" t="s">
        <v>47</v>
      </c>
      <c r="AG88" s="60" t="s">
        <v>48</v>
      </c>
      <c r="AH88" s="60" t="s">
        <v>835</v>
      </c>
      <c r="AI88" s="60" t="s">
        <v>836</v>
      </c>
      <c r="AJ88" s="60" t="s">
        <v>837</v>
      </c>
      <c r="AK88" s="60" t="s">
        <v>838</v>
      </c>
      <c r="AL88" s="60" t="s">
        <v>839</v>
      </c>
      <c r="AM88" s="53" t="s">
        <v>789</v>
      </c>
      <c r="AN88" s="53" t="s">
        <v>778</v>
      </c>
      <c r="AO88" s="53" t="s">
        <v>777</v>
      </c>
      <c r="AP88" s="53" t="s">
        <v>776</v>
      </c>
      <c r="AQ88" s="53" t="s">
        <v>775</v>
      </c>
      <c r="AR88" s="53" t="s">
        <v>774</v>
      </c>
      <c r="AS88" s="53" t="s">
        <v>773</v>
      </c>
      <c r="AT88" s="53" t="s">
        <v>772</v>
      </c>
      <c r="AU88" s="53" t="s">
        <v>771</v>
      </c>
      <c r="AV88" s="53" t="s">
        <v>770</v>
      </c>
      <c r="AW88" s="71" t="s">
        <v>769</v>
      </c>
      <c r="AX88" s="71" t="s">
        <v>768</v>
      </c>
      <c r="AY88" s="71" t="s">
        <v>767</v>
      </c>
      <c r="AZ88" s="71" t="s">
        <v>766</v>
      </c>
      <c r="BA88" s="53" t="s">
        <v>765</v>
      </c>
      <c r="BB88" s="71" t="s">
        <v>60</v>
      </c>
      <c r="BC88" s="71" t="s">
        <v>61</v>
      </c>
      <c r="BD88" s="71" t="s">
        <v>62</v>
      </c>
      <c r="BE88" s="71" t="s">
        <v>63</v>
      </c>
      <c r="BF88" s="71" t="s">
        <v>64</v>
      </c>
      <c r="BG88" s="54" t="s">
        <v>65</v>
      </c>
      <c r="BH88" s="53" t="s">
        <v>66</v>
      </c>
      <c r="BI88" s="76" t="s">
        <v>764</v>
      </c>
      <c r="BJ88" s="53" t="s">
        <v>763</v>
      </c>
      <c r="BK88" s="53" t="s">
        <v>762</v>
      </c>
      <c r="BL88" s="76" t="s">
        <v>761</v>
      </c>
      <c r="BM88" s="70" t="s">
        <v>760</v>
      </c>
      <c r="BN88" s="70" t="s">
        <v>80</v>
      </c>
      <c r="BO88" s="70" t="s">
        <v>81</v>
      </c>
      <c r="BP88" s="70" t="s">
        <v>82</v>
      </c>
      <c r="BQ88" s="70" t="s">
        <v>83</v>
      </c>
      <c r="BR88" s="70" t="s">
        <v>107</v>
      </c>
      <c r="BS88" s="75" t="s">
        <v>759</v>
      </c>
      <c r="BT88" s="75" t="s">
        <v>899</v>
      </c>
      <c r="BU88" s="84">
        <v>44197</v>
      </c>
      <c r="BV88" s="84">
        <v>44228</v>
      </c>
      <c r="BW88" s="84">
        <v>44276</v>
      </c>
      <c r="BX88" s="84">
        <v>44307</v>
      </c>
      <c r="BY88" s="84" t="s">
        <v>1167</v>
      </c>
      <c r="BZ88" s="84" t="s">
        <v>1195</v>
      </c>
    </row>
    <row r="89" spans="1:78" x14ac:dyDescent="0.25">
      <c r="A89" s="6" t="s">
        <v>1</v>
      </c>
      <c r="B89" s="58">
        <v>0</v>
      </c>
      <c r="C89" s="58">
        <f>VLOOKUP(A89,'February 2015'!$B$51:$C$64,2,FALSE)</f>
        <v>-4</v>
      </c>
      <c r="D89" s="58">
        <f>VLOOKUP(A89,'March 2015'!$B$56:$C$69,2,FALSE)</f>
        <v>-6</v>
      </c>
      <c r="E89" s="58">
        <f>VLOOKUP(A89,'April 2015'!$B$54:$C$67,2,FALSE)</f>
        <v>-3</v>
      </c>
      <c r="F89" s="58">
        <f>VLOOKUP(A89,'May 2015'!$B$48:$C$62,2,FALSE)</f>
        <v>14</v>
      </c>
      <c r="G89" s="58">
        <f>VLOOKUP(A89,'June 2015'!$B$51:$C$63,2,FALSE)</f>
        <v>10</v>
      </c>
      <c r="H89" s="58">
        <v>0</v>
      </c>
      <c r="I89" s="58">
        <v>0</v>
      </c>
      <c r="J89" s="57">
        <v>0</v>
      </c>
      <c r="K89" s="58">
        <f>VLOOKUP(A89,'November 2015'!$B$48:$C$61,2,FALSE)</f>
        <v>9</v>
      </c>
      <c r="L89" s="58">
        <f>VLOOKUP(A89,'December 2015'!$B$58:$C$73,2,FALSE)</f>
        <v>7</v>
      </c>
      <c r="M89" s="58">
        <v>0</v>
      </c>
      <c r="N89" s="58">
        <f>VLOOKUP(A89,'February 2016'!$B$55:$C$68,2,FALSE)</f>
        <v>6</v>
      </c>
      <c r="O89" s="58">
        <v>0</v>
      </c>
      <c r="P89" s="58">
        <f>VLOOKUP(A89,'April 2016'!$B$56:$C$71,2,FALSE)</f>
        <v>10</v>
      </c>
      <c r="Q89" s="58">
        <f>VLOOKUP(A89,'May 2016'!$B$63:$C$78,2,FALSE)</f>
        <v>10</v>
      </c>
      <c r="R89" s="58">
        <f>VLOOKUP(A89,'June 2016'!$B$57:$C$69,2,FALSE)</f>
        <v>7</v>
      </c>
      <c r="S89" s="58">
        <f>VLOOKUP(A89,'July 2016'!$B$58:$C$72,2,FALSE)</f>
        <v>8</v>
      </c>
      <c r="T89" s="58">
        <f>VLOOKUP(A89,'August 2016'!$B$56:$C$69,2,FALSE)</f>
        <v>-1</v>
      </c>
      <c r="U89" s="58">
        <f>VLOOKUP(A89,'September 2016'!$B$59:$C$73,2,FALSE)</f>
        <v>7</v>
      </c>
      <c r="V89" s="62">
        <f>VLOOKUP(A89,'October 2016'!$B$55:$C$70,2,FALSE)</f>
        <v>11</v>
      </c>
      <c r="W89" s="58">
        <f>VLOOKUP(A89,'November 2016'!$B$58:$C$73,2,FALSE)</f>
        <v>-7</v>
      </c>
      <c r="X89" s="58">
        <f>VLOOKUP(A89,'December  2016'!$B$53:$C$67,2,FALSE)</f>
        <v>9</v>
      </c>
      <c r="Y89" s="58">
        <v>10</v>
      </c>
      <c r="Z89" s="58">
        <v>10</v>
      </c>
      <c r="AA89" s="58">
        <v>-1</v>
      </c>
      <c r="AB89" s="58">
        <v>0</v>
      </c>
      <c r="AC89" s="58">
        <v>-5</v>
      </c>
      <c r="AD89" s="58">
        <v>14</v>
      </c>
      <c r="AE89" s="58">
        <v>0</v>
      </c>
      <c r="AF89" s="58">
        <v>13</v>
      </c>
      <c r="AG89" s="58">
        <v>13</v>
      </c>
      <c r="AH89" s="58">
        <v>15</v>
      </c>
      <c r="AI89" s="58">
        <v>11</v>
      </c>
      <c r="AJ89" s="58">
        <v>0</v>
      </c>
      <c r="AK89" s="58">
        <v>0</v>
      </c>
      <c r="AL89" s="58">
        <v>0</v>
      </c>
      <c r="AM89" s="58">
        <v>10</v>
      </c>
      <c r="AN89" s="49">
        <f>VLOOKUP(A89,'April 2018'!$B$58:$C$72,2,FALSE)</f>
        <v>-1</v>
      </c>
      <c r="AO89" s="49">
        <f>VLOOKUP(A89,'May 2018'!$B$57:$C$72,2,FALSE)</f>
        <v>13</v>
      </c>
      <c r="AP89" s="49">
        <f>VLOOKUP(A89,'June 2018'!$B$59:$C$71,2,FALSE)</f>
        <v>13</v>
      </c>
      <c r="AQ89" s="49">
        <f>VLOOKUP(A89,'July 2018'!$B$58:$C$72,2,FALSE)</f>
        <v>12</v>
      </c>
      <c r="AR89" s="49">
        <v>0</v>
      </c>
      <c r="AS89" s="49">
        <f>VLOOKUP(A89,'September 2018'!$B$53:$C$67,2,FALSE)</f>
        <v>12</v>
      </c>
      <c r="AT89" s="49">
        <v>0</v>
      </c>
      <c r="AU89" s="49">
        <v>0</v>
      </c>
      <c r="AV89" s="49">
        <f>VLOOKUP(A89,'December 2018'!$B$50:$C$61,2,FALSE)</f>
        <v>9</v>
      </c>
      <c r="AW89" s="49">
        <f>VLOOKUP(A89,'January 2019'!$B$50:$C$63,2,FALSE)</f>
        <v>9</v>
      </c>
      <c r="AX89" s="49">
        <v>0</v>
      </c>
      <c r="AY89" s="49">
        <v>13</v>
      </c>
      <c r="AZ89" s="49">
        <v>0</v>
      </c>
      <c r="BA89" s="49">
        <f>VLOOKUP(A89,'May 2019'!$B$56:$C$68,2,FALSE)</f>
        <v>11</v>
      </c>
      <c r="BB89" s="49">
        <f>VLOOKUP(A89,'June 2019'!$B$59:$C$74,2,FALSE)</f>
        <v>8</v>
      </c>
      <c r="BC89" s="49">
        <v>0</v>
      </c>
      <c r="BD89" s="49">
        <f>VLOOKUP(A89,'August 2019'!$B$51:$C$65,2,FALSE)</f>
        <v>5</v>
      </c>
      <c r="BE89" s="49">
        <f>VLOOKUP(A89,'September 2019'!$B$54:$C$68,2,FALSE)</f>
        <v>3</v>
      </c>
      <c r="BF89" s="49">
        <f>VLOOKUP(A89,'October 2019'!$B$57:$C$70,2,FALSE)</f>
        <v>4</v>
      </c>
      <c r="BG89" s="49">
        <v>0</v>
      </c>
      <c r="BH89" s="1">
        <f>VLOOKUP(A89,'December 2019'!$B$58:$C$70,2,FALSE)</f>
        <v>-6</v>
      </c>
      <c r="BI89" s="58">
        <v>-8</v>
      </c>
      <c r="BJ89" s="1">
        <v>-6</v>
      </c>
      <c r="BK89" s="1">
        <f>VLOOKUP(A89,'March 2020'!$B$54:$C$69,2,FALSE)</f>
        <v>-12</v>
      </c>
      <c r="BL89" s="58">
        <f>VLOOKUP(A89,'April 2020'!$B$58:$C$74,2,FALSE)</f>
        <v>-13</v>
      </c>
      <c r="BM89" s="1">
        <f>VLOOKUP(A89,'May 2020'!$B$56:$C$73,2,FALSE)</f>
        <v>-15</v>
      </c>
      <c r="BN89" s="9">
        <v>0</v>
      </c>
      <c r="BO89" s="9">
        <f>VLOOKUP(A89,'July 2020'!$B$62:$C$76,2,FALSE)</f>
        <v>-6</v>
      </c>
      <c r="BP89" s="9">
        <f>VLOOKUP(A89,'August 2020'!$B$65:$C$79,2,FALSE)</f>
        <v>8</v>
      </c>
      <c r="BQ89" s="9">
        <f>VLOOKUP(A89,'September 2020'!$B$66:$C$81,2,FALSE)</f>
        <v>8</v>
      </c>
      <c r="BR89" s="9">
        <v>0</v>
      </c>
      <c r="BS89" s="9">
        <f>VLOOKUP(A89,'November 2020'!$B$58:$C$72,2,FALSE)</f>
        <v>7</v>
      </c>
      <c r="BT89" s="9">
        <v>0</v>
      </c>
      <c r="BU89" s="33">
        <f>VLOOKUP(A89,'January 2021'!$B$55:$C$67,2,FALSE)</f>
        <v>-5</v>
      </c>
      <c r="BV89" s="33">
        <f>VLOOKUP(A89,'February 2021'!$B$56:$C$70,2,FALSE)</f>
        <v>10</v>
      </c>
      <c r="BW89" s="33">
        <f>VLOOKUP(A89,'March 2021'!$B$55:$C$68,2,FALSE)</f>
        <v>13</v>
      </c>
      <c r="BX89" s="33">
        <f>VLOOKUP(A89,'April 2021'!$B$59:$C$73,2,FALSE)</f>
        <v>9</v>
      </c>
      <c r="BY89" s="33">
        <f>VLOOKUP(A89,'May 2021'!$B$57:$C$68,2,FALSE)</f>
        <v>8</v>
      </c>
      <c r="BZ89" s="33">
        <f>VLOOKUP('MAIN Analysis'!A89,'June 2021'!$B$56:$C$70,2,FALSE)</f>
        <v>-2</v>
      </c>
    </row>
    <row r="90" spans="1:78" x14ac:dyDescent="0.25">
      <c r="A90" s="6" t="s">
        <v>2</v>
      </c>
      <c r="B90" s="58">
        <f>VLOOKUP(A90,'January 2015'!$B$49:$C$61,2,FALSE)</f>
        <v>6</v>
      </c>
      <c r="C90" s="58">
        <f>VLOOKUP(A90,'February 2015'!$B$51:$C$64,2,FALSE)</f>
        <v>8</v>
      </c>
      <c r="D90" s="58">
        <f>VLOOKUP(A90,'March 2015'!$B$56:$C$69,2,FALSE)</f>
        <v>-1</v>
      </c>
      <c r="E90" s="58">
        <f>VLOOKUP(A90,'April 2015'!$B$54:$C$67,2,FALSE)</f>
        <v>6</v>
      </c>
      <c r="F90" s="58">
        <f>VLOOKUP(A90,'May 2015'!$B$48:$C$62,2,FALSE)</f>
        <v>3</v>
      </c>
      <c r="G90" s="58">
        <v>0</v>
      </c>
      <c r="H90" s="58">
        <f>VLOOKUP(A90,'August 2015'!$B$51:$C$64,2,FALSE)</f>
        <v>-2</v>
      </c>
      <c r="I90" s="58">
        <f>VLOOKUP(A90,'September 2015'!$B$58:$C$74,2,FALSE)</f>
        <v>1</v>
      </c>
      <c r="J90" s="57">
        <v>0</v>
      </c>
      <c r="K90" s="58">
        <f>VLOOKUP(A90,'November 2015'!$B$48:$C$61,2,FALSE)</f>
        <v>1</v>
      </c>
      <c r="L90" s="58">
        <f>VLOOKUP(A90,'December 2015'!$B$58:$C$73,2,FALSE)</f>
        <v>1</v>
      </c>
      <c r="M90" s="58">
        <f>VLOOKUP(A90,'January 2016'!$B$55:$C$68,2,FALSE)</f>
        <v>3</v>
      </c>
      <c r="N90" s="58">
        <f>VLOOKUP(A90,'February 2016'!$B$55:$C$68,2,FALSE)</f>
        <v>4</v>
      </c>
      <c r="O90" s="58">
        <v>0</v>
      </c>
      <c r="P90" s="58">
        <v>0</v>
      </c>
      <c r="Q90" s="58">
        <f>VLOOKUP(A90,'May 2016'!$B$63:$C$78,2,FALSE)</f>
        <v>3</v>
      </c>
      <c r="R90" s="58">
        <f>VLOOKUP(A90,'June 2016'!$B$57:$C$69,2,FALSE)</f>
        <v>3</v>
      </c>
      <c r="S90" s="58">
        <f>VLOOKUP(A90,'July 2016'!$B$58:$C$72,2,FALSE)</f>
        <v>4</v>
      </c>
      <c r="T90" s="58">
        <v>0</v>
      </c>
      <c r="U90" s="58">
        <v>0</v>
      </c>
      <c r="V90" s="62">
        <f>VLOOKUP(A90,'October 2016'!$B$55:$C$70,2,FALSE)</f>
        <v>9</v>
      </c>
      <c r="W90" s="58">
        <f>VLOOKUP(A90,'November 2016'!$B$58:$C$73,2,FALSE)</f>
        <v>5</v>
      </c>
      <c r="X90" s="58">
        <f>VLOOKUP(A90,'December  2016'!$B$53:$C$67,2,FALSE)</f>
        <v>6</v>
      </c>
      <c r="Y90" s="58">
        <v>4</v>
      </c>
      <c r="Z90" s="58">
        <v>-3</v>
      </c>
      <c r="AA90" s="58">
        <v>2</v>
      </c>
      <c r="AB90" s="58">
        <v>1</v>
      </c>
      <c r="AC90" s="58">
        <v>8</v>
      </c>
      <c r="AD90" s="58">
        <v>0</v>
      </c>
      <c r="AE90" s="58">
        <v>3</v>
      </c>
      <c r="AF90" s="58">
        <v>0</v>
      </c>
      <c r="AG90" s="58">
        <v>0</v>
      </c>
      <c r="AH90" s="58">
        <v>1</v>
      </c>
      <c r="AI90" s="58">
        <v>4</v>
      </c>
      <c r="AJ90" s="58">
        <v>3</v>
      </c>
      <c r="AK90" s="58">
        <v>-2</v>
      </c>
      <c r="AL90" s="58">
        <v>3</v>
      </c>
      <c r="AM90" s="58">
        <v>9</v>
      </c>
      <c r="AN90" s="49">
        <f>VLOOKUP(A90,'April 2018'!$B$58:$C$72,2,FALSE)</f>
        <v>11</v>
      </c>
      <c r="AO90" s="49">
        <f>VLOOKUP(A90,'May 2018'!$B$57:$C$72,2,FALSE)</f>
        <v>7</v>
      </c>
      <c r="AP90" s="49">
        <f>VLOOKUP(A90,'June 2018'!$B$59:$C$71,2,FALSE)</f>
        <v>2</v>
      </c>
      <c r="AQ90" s="49">
        <f>VLOOKUP(A90,'July 2018'!$B$58:$C$72,2,FALSE)</f>
        <v>11</v>
      </c>
      <c r="AR90" s="49">
        <f>VLOOKUP(A90,'August 2018'!$B$57:$C$70,2,FALSE)</f>
        <v>10</v>
      </c>
      <c r="AS90" s="49">
        <f>VLOOKUP(A90,'September 2018'!$B$53:$C$67,2,FALSE)</f>
        <v>11</v>
      </c>
      <c r="AT90" s="49">
        <f>VLOOKUP(A90,'October 2018'!$B$57:$C$69,2,FALSE)</f>
        <v>11</v>
      </c>
      <c r="AU90" s="49">
        <f>VLOOKUP(A90,'November 2018'!$B$53:$C$66,2,FALSE)</f>
        <v>4</v>
      </c>
      <c r="AV90" s="49">
        <f>VLOOKUP(A90,'December 2018'!$B$50:$C$61,2,FALSE)</f>
        <v>1</v>
      </c>
      <c r="AW90" s="49">
        <v>0</v>
      </c>
      <c r="AX90" s="49">
        <v>0</v>
      </c>
      <c r="AY90" s="49">
        <v>6</v>
      </c>
      <c r="AZ90" s="49">
        <f>VLOOKUP(A90,'April 2019'!$B$59:$C$72,2,FALSE)</f>
        <v>8</v>
      </c>
      <c r="BA90" s="49">
        <f>VLOOKUP(A90,'May 2019'!$B$56:$C$68,2,FALSE)</f>
        <v>3</v>
      </c>
      <c r="BB90" s="49">
        <f>VLOOKUP(A90,'June 2019'!$B$59:$C$74,2,FALSE)</f>
        <v>5</v>
      </c>
      <c r="BC90" s="49">
        <f>VLOOKUP(A90,'July 2019'!$B$61:$C$75,2,FALSE)</f>
        <v>-1</v>
      </c>
      <c r="BD90" s="49">
        <f>VLOOKUP(A90,'August 2019'!$B$51:$C$65,2,FALSE)</f>
        <v>4</v>
      </c>
      <c r="BE90" s="49">
        <f>VLOOKUP(A90,'September 2019'!$B$54:$C$68,2,FALSE)</f>
        <v>4</v>
      </c>
      <c r="BF90" s="49">
        <v>0</v>
      </c>
      <c r="BG90" s="49">
        <v>0</v>
      </c>
      <c r="BH90" s="1">
        <v>0</v>
      </c>
      <c r="BI90" s="58">
        <v>-2</v>
      </c>
      <c r="BJ90" s="1">
        <v>-3</v>
      </c>
      <c r="BK90" s="1">
        <f>VLOOKUP(A90,'March 2020'!$B$54:$C$69,2,FALSE)</f>
        <v>-4</v>
      </c>
      <c r="BL90" s="58">
        <f>VLOOKUP(A90,'April 2020'!$B$58:$C$74,2,FALSE)</f>
        <v>-5</v>
      </c>
      <c r="BM90" s="1">
        <f>VLOOKUP(A90,'May 2020'!$B$56:$C$73,2,FALSE)</f>
        <v>-3</v>
      </c>
      <c r="BN90" s="9">
        <v>0</v>
      </c>
      <c r="BO90" s="9">
        <f>VLOOKUP(A90,'July 2020'!$B$62:$C$76,2,FALSE)</f>
        <v>-3</v>
      </c>
      <c r="BP90" s="9">
        <f>VLOOKUP(A90,'August 2020'!$B$65:$C$79,2,FALSE)</f>
        <v>1</v>
      </c>
      <c r="BQ90" s="9">
        <f>VLOOKUP(A90,'September 2020'!$B$66:$C$81,2,FALSE)</f>
        <v>6</v>
      </c>
      <c r="BR90" s="9">
        <f>VLOOKUP(A90,'October 2020'!$B$54:$C$69,2,FALSE)</f>
        <v>-2</v>
      </c>
      <c r="BS90" s="9">
        <v>0</v>
      </c>
      <c r="BT90" s="9">
        <f>VLOOKUP(A90,'December 2020'!$B$57:$C$69,2,FALSE)</f>
        <v>5</v>
      </c>
      <c r="BU90" s="33">
        <f>VLOOKUP(A90,'January 2021'!$B$55:$C$67,2,FALSE)</f>
        <v>-2</v>
      </c>
      <c r="BV90" s="33">
        <f>VLOOKUP(A90,'February 2021'!$B$56:$C$70,2,FALSE)</f>
        <v>8</v>
      </c>
      <c r="BW90" s="33">
        <v>0</v>
      </c>
      <c r="BX90" s="33">
        <f>VLOOKUP(A90,'April 2021'!$B$59:$C$73,2,FALSE)</f>
        <v>2</v>
      </c>
      <c r="BY90" s="33">
        <f>VLOOKUP(A90,'May 2021'!$B$57:$C$68,2,FALSE)</f>
        <v>3</v>
      </c>
      <c r="BZ90" s="33">
        <f>VLOOKUP('MAIN Analysis'!A90,'June 2021'!$B$56:$C$70,2,FALSE)</f>
        <v>7</v>
      </c>
    </row>
    <row r="91" spans="1:78" x14ac:dyDescent="0.25">
      <c r="A91" s="6" t="s">
        <v>3</v>
      </c>
      <c r="B91" s="58">
        <f>VLOOKUP(A91,'January 2015'!$B$49:$C$61,2,FALSE)</f>
        <v>2</v>
      </c>
      <c r="C91" s="58">
        <f>VLOOKUP(A91,'February 2015'!$B$51:$C$64,2,FALSE)</f>
        <v>5</v>
      </c>
      <c r="D91" s="58">
        <f>VLOOKUP(A91,'March 2015'!$B$56:$C$69,2,FALSE)</f>
        <v>-2</v>
      </c>
      <c r="E91" s="58">
        <f>VLOOKUP(A91,'April 2015'!$B$54:$C$67,2,FALSE)</f>
        <v>3</v>
      </c>
      <c r="F91" s="58">
        <f>VLOOKUP(A91,'May 2015'!$B$48:$C$62,2,FALSE)</f>
        <v>11</v>
      </c>
      <c r="G91" s="58">
        <f>VLOOKUP(A91,'June 2015'!$B$51:$C$63,2,FALSE)</f>
        <v>4</v>
      </c>
      <c r="H91" s="58">
        <f>VLOOKUP(A91,'August 2015'!$B$51:$C$64,2,FALSE)</f>
        <v>1</v>
      </c>
      <c r="I91" s="58">
        <f>VLOOKUP(A91,'September 2015'!$B$58:$C$74,2,FALSE)</f>
        <v>3</v>
      </c>
      <c r="J91" s="57">
        <v>1</v>
      </c>
      <c r="K91" s="58">
        <f>VLOOKUP(A91,'November 2015'!$B$48:$C$61,2,FALSE)</f>
        <v>4</v>
      </c>
      <c r="L91" s="58">
        <f>VLOOKUP(A91,'December 2015'!$B$58:$C$73,2,FALSE)</f>
        <v>-1</v>
      </c>
      <c r="M91" s="58">
        <f>VLOOKUP(A91,'January 2016'!$B$55:$C$68,2,FALSE)</f>
        <v>-4</v>
      </c>
      <c r="N91" s="58">
        <f>VLOOKUP(A91,'February 2016'!$B$55:$C$68,2,FALSE)</f>
        <v>2</v>
      </c>
      <c r="O91" s="58">
        <f>VLOOKUP(A91,'March 2016'!$B$55:$C$69,2,FALSE)</f>
        <v>1</v>
      </c>
      <c r="P91" s="58">
        <f>VLOOKUP(A91,'April 2016'!$B$56:$C$71,2,FALSE)</f>
        <v>3</v>
      </c>
      <c r="Q91" s="58">
        <v>0</v>
      </c>
      <c r="R91" s="58">
        <f>VLOOKUP(A91,'June 2016'!$B$57:$C$69,2,FALSE)</f>
        <v>-1</v>
      </c>
      <c r="S91" s="58">
        <f>VLOOKUP(A91,'July 2016'!$B$58:$C$72,2,FALSE)</f>
        <v>2</v>
      </c>
      <c r="T91" s="58">
        <v>0</v>
      </c>
      <c r="U91" s="58">
        <f>VLOOKUP(A91,'September 2016'!$B$59:$C$73,2,FALSE)</f>
        <v>3</v>
      </c>
      <c r="V91" s="62">
        <f>VLOOKUP(A91,'October 2016'!$B$55:$C$70,2,FALSE)</f>
        <v>4</v>
      </c>
      <c r="W91" s="58">
        <f>VLOOKUP(A91,'November 2016'!$B$58:$C$73,2,FALSE)</f>
        <v>-2</v>
      </c>
      <c r="X91" s="58">
        <f>VLOOKUP(A91,'December  2016'!$B$53:$C$67,2,FALSE)</f>
        <v>-2</v>
      </c>
      <c r="Y91" s="58">
        <v>8</v>
      </c>
      <c r="Z91" s="58">
        <v>3</v>
      </c>
      <c r="AA91" s="58">
        <v>6</v>
      </c>
      <c r="AB91" s="58">
        <v>8</v>
      </c>
      <c r="AC91" s="58">
        <v>6</v>
      </c>
      <c r="AD91" s="58">
        <v>10</v>
      </c>
      <c r="AE91" s="58">
        <v>10</v>
      </c>
      <c r="AF91" s="58">
        <v>11</v>
      </c>
      <c r="AG91" s="58">
        <v>3</v>
      </c>
      <c r="AH91" s="58">
        <v>11</v>
      </c>
      <c r="AI91" s="58">
        <v>6</v>
      </c>
      <c r="AJ91" s="58">
        <v>6</v>
      </c>
      <c r="AK91" s="58">
        <v>-1</v>
      </c>
      <c r="AL91" s="58">
        <v>2</v>
      </c>
      <c r="AM91" s="58">
        <v>-1</v>
      </c>
      <c r="AN91" s="49">
        <f>VLOOKUP(A91,'April 2018'!$B$58:$C$72,2,FALSE)</f>
        <v>6</v>
      </c>
      <c r="AO91" s="49">
        <f>VLOOKUP(A91,'May 2018'!$B$57:$C$72,2,FALSE)</f>
        <v>10</v>
      </c>
      <c r="AP91" s="49">
        <f>VLOOKUP(A91,'June 2018'!$B$59:$C$71,2,FALSE)</f>
        <v>6</v>
      </c>
      <c r="AQ91" s="49">
        <f>VLOOKUP(A91,'July 2018'!$B$58:$C$72,2,FALSE)</f>
        <v>8</v>
      </c>
      <c r="AR91" s="49">
        <f>VLOOKUP(A91,'August 2018'!$B$57:$C$70,2,FALSE)</f>
        <v>8</v>
      </c>
      <c r="AS91" s="49">
        <f>VLOOKUP(A91,'September 2018'!$B$53:$C$67,2,FALSE)</f>
        <v>8</v>
      </c>
      <c r="AT91" s="49">
        <f>VLOOKUP(A91,'October 2018'!$B$57:$C$69,2,FALSE)</f>
        <v>9</v>
      </c>
      <c r="AU91" s="49">
        <f>VLOOKUP(A91,'November 2018'!$B$53:$C$66,2,FALSE)</f>
        <v>3</v>
      </c>
      <c r="AV91" s="49">
        <f>VLOOKUP(A91,'December 2018'!$B$50:$C$61,2,FALSE)</f>
        <v>6</v>
      </c>
      <c r="AW91" s="49">
        <v>0</v>
      </c>
      <c r="AX91" s="49">
        <f>VLOOKUP(A91,'February 2019'!$B$55:$C$66,2,FALSE)</f>
        <v>7</v>
      </c>
      <c r="AY91" s="49">
        <v>9</v>
      </c>
      <c r="AZ91" s="49">
        <f>VLOOKUP(A91,'April 2019'!$B$59:$C$72,2,FALSE)</f>
        <v>6</v>
      </c>
      <c r="BA91" s="49">
        <f>VLOOKUP(A91,'May 2019'!$B$56:$C$68,2,FALSE)</f>
        <v>6</v>
      </c>
      <c r="BB91" s="49">
        <f>VLOOKUP(A91,'June 2019'!$B$59:$C$74,2,FALSE)</f>
        <v>3</v>
      </c>
      <c r="BC91" s="49">
        <f>VLOOKUP(A91,'July 2019'!$B$61:$C$75,2,FALSE)</f>
        <v>7</v>
      </c>
      <c r="BD91" s="49">
        <v>0</v>
      </c>
      <c r="BE91" s="49">
        <f>VLOOKUP(A91,'September 2019'!$B$54:$C$68,2,FALSE)</f>
        <v>2</v>
      </c>
      <c r="BF91" s="49">
        <f>VLOOKUP(A91,'October 2019'!$B$57:$C$70,2,FALSE)</f>
        <v>1</v>
      </c>
      <c r="BG91" s="49">
        <f>VLOOKUP(A91,'November 2019'!$B$61:$C$74,2,FALSE)</f>
        <v>2</v>
      </c>
      <c r="BH91" s="1">
        <v>0</v>
      </c>
      <c r="BI91" s="58">
        <v>0</v>
      </c>
      <c r="BJ91" s="1">
        <v>3</v>
      </c>
      <c r="BK91" s="1">
        <f>VLOOKUP(A91,'March 2020'!$B$54:$C$69,2,FALSE)</f>
        <v>2</v>
      </c>
      <c r="BL91" s="58">
        <f>VLOOKUP(A91,'April 2020'!$B$58:$C$74,2,FALSE)</f>
        <v>-1</v>
      </c>
      <c r="BM91" s="1">
        <f>VLOOKUP(A91,'May 2020'!$B$56:$C$73,2,FALSE)</f>
        <v>-5</v>
      </c>
      <c r="BN91" s="9">
        <f>VLOOKUP(A91,'June 2020'!$B$55:$C$70,2,FALSE)</f>
        <v>2</v>
      </c>
      <c r="BO91" s="9">
        <v>0</v>
      </c>
      <c r="BP91" s="9">
        <f>VLOOKUP(A91,'August 2020'!$B$65:$C$79,2,FALSE)</f>
        <v>7</v>
      </c>
      <c r="BQ91" s="9">
        <f>VLOOKUP(A91,'September 2020'!$B$66:$C$81,2,FALSE)</f>
        <v>3</v>
      </c>
      <c r="BR91" s="9">
        <f>VLOOKUP(A91,'October 2020'!$B$54:$C$69,2,FALSE)</f>
        <v>9</v>
      </c>
      <c r="BS91" s="9">
        <f>VLOOKUP(A91,'November 2020'!$B$58:$C$72,2,FALSE)</f>
        <v>-3</v>
      </c>
      <c r="BT91" s="9">
        <f>VLOOKUP(A91,'December 2020'!$B$57:$C$69,2,FALSE)</f>
        <v>-3</v>
      </c>
      <c r="BU91" s="33">
        <f>VLOOKUP(A91,'January 2021'!$B$55:$C$67,2,FALSE)</f>
        <v>-1</v>
      </c>
      <c r="BV91" s="33">
        <f>VLOOKUP(A91,'February 2021'!$B$56:$C$70,2,FALSE)</f>
        <v>5</v>
      </c>
      <c r="BW91" s="33">
        <f>VLOOKUP(A91,'March 2021'!$B$55:$C$68,2,FALSE)</f>
        <v>2</v>
      </c>
      <c r="BX91" s="33">
        <f>VLOOKUP(A91,'April 2021'!$B$59:$C$73,2,FALSE)</f>
        <v>8</v>
      </c>
      <c r="BY91" s="33">
        <f>VLOOKUP(A91,'May 2021'!$B$57:$C$68,2,FALSE)</f>
        <v>1</v>
      </c>
      <c r="BZ91" s="33">
        <f>VLOOKUP('MAIN Analysis'!A91,'June 2021'!$B$56:$C$70,2,FALSE)</f>
        <v>-1</v>
      </c>
    </row>
    <row r="92" spans="1:78" x14ac:dyDescent="0.25">
      <c r="A92" s="6" t="s">
        <v>4</v>
      </c>
      <c r="B92" s="58">
        <f>VLOOKUP(A92,'January 2015'!$B$49:$C$61,2,FALSE)</f>
        <v>-4</v>
      </c>
      <c r="C92" s="58">
        <f>VLOOKUP(A92,'February 2015'!$B$51:$C$64,2,FALSE)</f>
        <v>9</v>
      </c>
      <c r="D92" s="58">
        <f>VLOOKUP(A92,'March 2015'!$B$56:$C$69,2,FALSE)</f>
        <v>6</v>
      </c>
      <c r="E92" s="58">
        <f>VLOOKUP(A92,'April 2015'!$B$54:$C$67,2,FALSE)</f>
        <v>10</v>
      </c>
      <c r="F92" s="58">
        <v>0</v>
      </c>
      <c r="G92" s="58">
        <f>VLOOKUP(A92,'June 2015'!$B$51:$C$63,2,FALSE)</f>
        <v>7</v>
      </c>
      <c r="H92" s="58">
        <f>VLOOKUP(A92,'August 2015'!$B$51:$C$64,2,FALSE)</f>
        <v>6</v>
      </c>
      <c r="I92" s="58">
        <f>VLOOKUP(A92,'September 2015'!$B$58:$C$74,2,FALSE)</f>
        <v>5</v>
      </c>
      <c r="J92" s="57">
        <f>VLOOKUP(A92,'October 2015'!$B$51:$C$62,2,FALSE)</f>
        <v>4</v>
      </c>
      <c r="K92" s="58">
        <f>VLOOKUP(A92,'November 2015'!$B$48:$C$61,2,FALSE)</f>
        <v>6</v>
      </c>
      <c r="L92" s="58">
        <v>0</v>
      </c>
      <c r="M92" s="58">
        <v>0</v>
      </c>
      <c r="N92" s="58">
        <v>0</v>
      </c>
      <c r="O92" s="58">
        <f>VLOOKUP(A92,'March 2016'!$B$55:$C$69,2,FALSE)</f>
        <v>5</v>
      </c>
      <c r="P92" s="58">
        <f>VLOOKUP(A92,'April 2016'!$B$56:$C$71,2,FALSE)</f>
        <v>4</v>
      </c>
      <c r="Q92" s="58">
        <f>VLOOKUP(A92,'May 2016'!$B$63:$C$78,2,FALSE)</f>
        <v>-4</v>
      </c>
      <c r="R92" s="58">
        <v>0</v>
      </c>
      <c r="S92" s="58">
        <f>VLOOKUP(A92,'July 2016'!$B$58:$C$72,2,FALSE)</f>
        <v>6</v>
      </c>
      <c r="T92" s="58">
        <f>VLOOKUP(A92,'August 2016'!$B$56:$C$69,2,FALSE)</f>
        <v>1</v>
      </c>
      <c r="U92" s="58">
        <f>VLOOKUP(A92,'September 2016'!$B$59:$C$73,2,FALSE)</f>
        <v>6</v>
      </c>
      <c r="V92" s="62">
        <f>VLOOKUP(A92,'October 2016'!$B$55:$C$70,2,FALSE)</f>
        <v>2</v>
      </c>
      <c r="W92" s="58">
        <f>VLOOKUP(A92,'November 2016'!$B$58:$C$73,2,FALSE)</f>
        <v>6</v>
      </c>
      <c r="X92" s="58">
        <f>VLOOKUP(A92,'December  2016'!$B$53:$C$67,2,FALSE)</f>
        <v>7</v>
      </c>
      <c r="Y92" s="58">
        <v>1</v>
      </c>
      <c r="Z92" s="58">
        <v>5</v>
      </c>
      <c r="AA92" s="58">
        <v>11</v>
      </c>
      <c r="AB92" s="58">
        <v>9</v>
      </c>
      <c r="AC92" s="58">
        <v>10</v>
      </c>
      <c r="AD92" s="58">
        <v>3</v>
      </c>
      <c r="AE92" s="58">
        <v>-2</v>
      </c>
      <c r="AF92" s="58">
        <v>4</v>
      </c>
      <c r="AG92" s="58">
        <v>9</v>
      </c>
      <c r="AH92" s="58">
        <v>13</v>
      </c>
      <c r="AI92" s="58">
        <v>5</v>
      </c>
      <c r="AJ92" s="58">
        <v>2</v>
      </c>
      <c r="AK92" s="58">
        <v>3</v>
      </c>
      <c r="AL92" s="58">
        <v>0</v>
      </c>
      <c r="AM92" s="58">
        <v>0</v>
      </c>
      <c r="AN92" s="49">
        <f>VLOOKUP(A92,'April 2018'!$B$58:$C$72,2,FALSE)</f>
        <v>8</v>
      </c>
      <c r="AO92" s="49">
        <f>VLOOKUP(A92,'May 2018'!$B$57:$C$72,2,FALSE)</f>
        <v>-1</v>
      </c>
      <c r="AP92" s="49">
        <f>VLOOKUP(A92,'June 2018'!$B$59:$C$71,2,FALSE)</f>
        <v>3</v>
      </c>
      <c r="AQ92" s="49">
        <f>VLOOKUP(A92,'July 2018'!$B$58:$C$72,2,FALSE)</f>
        <v>6</v>
      </c>
      <c r="AR92" s="49">
        <f>VLOOKUP(A92,'August 2018'!$B$57:$C$70,2,FALSE)</f>
        <v>-3</v>
      </c>
      <c r="AS92" s="49">
        <v>0</v>
      </c>
      <c r="AT92" s="49">
        <v>0</v>
      </c>
      <c r="AU92" s="49">
        <f>VLOOKUP(A92,'November 2018'!$B$53:$C$66,2,FALSE)</f>
        <v>-3</v>
      </c>
      <c r="AV92" s="49">
        <f>VLOOKUP(A92,'December 2018'!$B$50:$C$61,2,FALSE)</f>
        <v>-2</v>
      </c>
      <c r="AW92" s="49">
        <f>VLOOKUP(A92,'January 2019'!$B$50:$C$63,2,FALSE)</f>
        <v>-2</v>
      </c>
      <c r="AX92" s="49">
        <f>VLOOKUP(A92,'February 2019'!$B$55:$C$66,2,FALSE)</f>
        <v>9</v>
      </c>
      <c r="AY92" s="49">
        <v>4</v>
      </c>
      <c r="AZ92" s="49">
        <v>0</v>
      </c>
      <c r="BA92" s="49">
        <v>0</v>
      </c>
      <c r="BB92" s="49">
        <v>0</v>
      </c>
      <c r="BC92" s="49">
        <f>VLOOKUP(A92,'July 2019'!$B$61:$C$75,2,FALSE)</f>
        <v>-5</v>
      </c>
      <c r="BD92" s="49">
        <f>VLOOKUP(A92,'August 2019'!$B$51:$C$65,2,FALSE)</f>
        <v>2</v>
      </c>
      <c r="BE92" s="49">
        <v>0</v>
      </c>
      <c r="BF92" s="49">
        <f>VLOOKUP(A92,'October 2019'!$B$57:$C$70,2,FALSE)</f>
        <v>2</v>
      </c>
      <c r="BG92" s="49">
        <f>VLOOKUP(A92,'November 2019'!$B$61:$C$74,2,FALSE)</f>
        <v>-3</v>
      </c>
      <c r="BH92" s="1">
        <f>VLOOKUP(A92,'December 2019'!$B$58:$C$70,2,FALSE)</f>
        <v>-3</v>
      </c>
      <c r="BI92" s="58">
        <v>0</v>
      </c>
      <c r="BJ92" s="1">
        <v>0</v>
      </c>
      <c r="BK92" s="1">
        <v>0</v>
      </c>
      <c r="BL92" s="58">
        <f>VLOOKUP(A92,'April 2020'!$B$58:$C$74,2,FALSE)</f>
        <v>-7</v>
      </c>
      <c r="BM92" s="1">
        <f>VLOOKUP(A92,'May 2020'!$B$56:$C$73,2,FALSE)</f>
        <v>-2</v>
      </c>
      <c r="BN92" s="9">
        <f>VLOOKUP(A92,'June 2020'!$B$55:$C$70,2,FALSE)</f>
        <v>4</v>
      </c>
      <c r="BO92" s="9">
        <v>0</v>
      </c>
      <c r="BP92" s="9">
        <f>VLOOKUP(A92,'August 2020'!$B$65:$C$79,2,FALSE)</f>
        <v>6</v>
      </c>
      <c r="BQ92" s="9">
        <f>VLOOKUP(A92,'September 2020'!$B$66:$C$81,2,FALSE)</f>
        <v>-4</v>
      </c>
      <c r="BR92" s="9">
        <f>VLOOKUP(A92,'October 2020'!$B$54:$C$69,2,FALSE)</f>
        <v>5</v>
      </c>
      <c r="BS92" s="9">
        <f>VLOOKUP(A92,'November 2020'!$B$58:$C$72,2,FALSE)</f>
        <v>6</v>
      </c>
      <c r="BT92" s="9">
        <v>0</v>
      </c>
      <c r="BU92" s="33">
        <f>VLOOKUP(A92,'January 2021'!$B$55:$C$67,2,FALSE)</f>
        <v>2</v>
      </c>
      <c r="BV92" s="33">
        <v>0</v>
      </c>
      <c r="BW92" s="33">
        <f>VLOOKUP(A92,'March 2021'!$B$55:$C$68,2,FALSE)</f>
        <v>8</v>
      </c>
      <c r="BX92" s="33">
        <f>VLOOKUP(A92,'April 2021'!$B$59:$C$73,2,FALSE)</f>
        <v>6</v>
      </c>
      <c r="BY92" s="33">
        <f>VLOOKUP(A92,'May 2021'!$B$57:$C$68,2,FALSE)</f>
        <v>-2</v>
      </c>
      <c r="BZ92" s="33">
        <f>VLOOKUP('MAIN Analysis'!A92,'June 2021'!$B$56:$C$70,2,FALSE)</f>
        <v>-3</v>
      </c>
    </row>
    <row r="93" spans="1:78" x14ac:dyDescent="0.25">
      <c r="A93" s="6" t="s">
        <v>5</v>
      </c>
      <c r="B93" s="58">
        <f>VLOOKUP(A93,'January 2015'!$B$49:$C$61,2,FALSE)</f>
        <v>-3</v>
      </c>
      <c r="C93" s="58">
        <f>VLOOKUP(A93,'February 2015'!$B$51:$C$64,2,FALSE)</f>
        <v>-3</v>
      </c>
      <c r="D93" s="58">
        <f>VLOOKUP(A93,'March 2015'!$B$56:$C$69,2,FALSE)</f>
        <v>-3</v>
      </c>
      <c r="E93" s="58">
        <f>VLOOKUP(A93,'April 2015'!$B$54:$C$67,2,FALSE)</f>
        <v>-2</v>
      </c>
      <c r="F93" s="58">
        <f>VLOOKUP(A93,'May 2015'!$B$48:$C$62,2,FALSE)</f>
        <v>-1</v>
      </c>
      <c r="G93" s="58">
        <v>0</v>
      </c>
      <c r="H93" s="58">
        <f>VLOOKUP(A93,'August 2015'!$B$51:$C$64,2,FALSE)</f>
        <v>-3</v>
      </c>
      <c r="I93" s="58">
        <f>VLOOKUP(A93,'September 2015'!$B$58:$C$74,2,FALSE)</f>
        <v>-5</v>
      </c>
      <c r="J93" s="57">
        <f>VLOOKUP(A93,'October 2015'!$B$51:$C$62,2,FALSE)</f>
        <v>-4</v>
      </c>
      <c r="K93" s="58">
        <f>VLOOKUP(A93,'November 2015'!$B$48:$C$61,2,FALSE)</f>
        <v>-1</v>
      </c>
      <c r="L93" s="58">
        <f>VLOOKUP(A93,'December 2015'!$B$58:$C$73,2,FALSE)</f>
        <v>-6</v>
      </c>
      <c r="M93" s="58">
        <f>VLOOKUP(A93,'January 2016'!$B$55:$C$68,2,FALSE)</f>
        <v>-2</v>
      </c>
      <c r="N93" s="58">
        <f>VLOOKUP(A93,'February 2016'!$B$55:$C$68,2,FALSE)</f>
        <v>-4</v>
      </c>
      <c r="O93" s="58">
        <f>VLOOKUP(A93,'March 2016'!$B$55:$C$69,2,FALSE)</f>
        <v>-2</v>
      </c>
      <c r="P93" s="58">
        <f>VLOOKUP(A93,'April 2016'!$B$56:$C$71,2,FALSE)</f>
        <v>2</v>
      </c>
      <c r="Q93" s="58">
        <f>VLOOKUP(A93,'May 2016'!$B$63:$C$78,2,FALSE)</f>
        <v>1</v>
      </c>
      <c r="R93" s="58">
        <f>VLOOKUP(A93,'June 2016'!$B$57:$C$69,2,FALSE)</f>
        <v>2</v>
      </c>
      <c r="S93" s="58">
        <f>VLOOKUP(A93,'July 2016'!$B$58:$C$72,2,FALSE)</f>
        <v>-1</v>
      </c>
      <c r="T93" s="58">
        <f>VLOOKUP(A93,'August 2016'!$B$56:$C$69,2,FALSE)</f>
        <v>2</v>
      </c>
      <c r="U93" s="58">
        <f>VLOOKUP(A93,'September 2016'!$B$59:$C$73,2,FALSE)</f>
        <v>1</v>
      </c>
      <c r="V93" s="62">
        <v>0</v>
      </c>
      <c r="W93" s="58">
        <f>VLOOKUP(A93,'November 2016'!$B$58:$C$73,2,FALSE)</f>
        <v>3</v>
      </c>
      <c r="X93" s="58">
        <f>VLOOKUP(A93,'December  2016'!$B$53:$C$67,2,FALSE)</f>
        <v>2</v>
      </c>
      <c r="Y93" s="58">
        <v>2</v>
      </c>
      <c r="Z93" s="58">
        <v>7</v>
      </c>
      <c r="AA93" s="58">
        <v>5</v>
      </c>
      <c r="AB93" s="58">
        <v>4</v>
      </c>
      <c r="AC93" s="58">
        <v>7</v>
      </c>
      <c r="AD93" s="58">
        <v>7</v>
      </c>
      <c r="AE93" s="58">
        <v>0</v>
      </c>
      <c r="AF93" s="58">
        <v>1</v>
      </c>
      <c r="AG93" s="58">
        <v>2</v>
      </c>
      <c r="AH93" s="58">
        <v>2</v>
      </c>
      <c r="AI93" s="58">
        <v>9</v>
      </c>
      <c r="AJ93" s="58">
        <v>9</v>
      </c>
      <c r="AK93" s="58">
        <v>2</v>
      </c>
      <c r="AL93" s="58">
        <v>7</v>
      </c>
      <c r="AM93" s="58">
        <v>3</v>
      </c>
      <c r="AN93" s="49">
        <f>VLOOKUP(A93,'April 2018'!$B$58:$C$72,2,FALSE)</f>
        <v>5</v>
      </c>
      <c r="AO93" s="49">
        <f>VLOOKUP(A93,'May 2018'!$B$57:$C$72,2,FALSE)</f>
        <v>3</v>
      </c>
      <c r="AP93" s="49">
        <f>VLOOKUP(A93,'June 2018'!$B$59:$C$71,2,FALSE)</f>
        <v>11</v>
      </c>
      <c r="AQ93" s="49">
        <f>VLOOKUP(A93,'July 2018'!$B$58:$C$72,2,FALSE)</f>
        <v>9</v>
      </c>
      <c r="AR93" s="49">
        <f>VLOOKUP(A93,'August 2018'!$B$57:$C$70,2,FALSE)</f>
        <v>9</v>
      </c>
      <c r="AS93" s="49">
        <f>VLOOKUP(A93,'September 2018'!$B$53:$C$67,2,FALSE)</f>
        <v>6</v>
      </c>
      <c r="AT93" s="49">
        <f>VLOOKUP(A93,'October 2018'!$B$57:$C$69,2,FALSE)</f>
        <v>8</v>
      </c>
      <c r="AU93" s="49">
        <f>VLOOKUP(A93,'November 2018'!$B$53:$C$66,2,FALSE)</f>
        <v>10</v>
      </c>
      <c r="AV93" s="49">
        <f>VLOOKUP(A93,'December 2018'!$B$50:$C$61,2,FALSE)</f>
        <v>3</v>
      </c>
      <c r="AW93" s="49">
        <f>VLOOKUP(A93,'January 2019'!$B$50:$C$63,2,FALSE)</f>
        <v>8</v>
      </c>
      <c r="AX93" s="49">
        <f>VLOOKUP(A93,'February 2019'!$B$55:$C$66,2,FALSE)</f>
        <v>4</v>
      </c>
      <c r="AY93" s="49">
        <v>7</v>
      </c>
      <c r="AZ93" s="49">
        <f>VLOOKUP(A93,'April 2019'!$B$59:$C$72,2,FALSE)</f>
        <v>7</v>
      </c>
      <c r="BA93" s="49">
        <f>VLOOKUP(A93,'May 2019'!$B$56:$C$68,2,FALSE)</f>
        <v>7</v>
      </c>
      <c r="BB93" s="49">
        <f>VLOOKUP(A93,'June 2019'!$B$59:$C$74,2,FALSE)</f>
        <v>6</v>
      </c>
      <c r="BC93" s="49">
        <v>0</v>
      </c>
      <c r="BD93" s="49">
        <f>VLOOKUP(A93,'August 2019'!$B$51:$C$65,2,FALSE)</f>
        <v>-2</v>
      </c>
      <c r="BE93" s="49">
        <f>VLOOKUP(A93,'September 2019'!$B$54:$C$68,2,FALSE)</f>
        <v>-2</v>
      </c>
      <c r="BF93" s="49">
        <f>VLOOKUP(A93,'October 2019'!$B$57:$C$70,2,FALSE)</f>
        <v>-3</v>
      </c>
      <c r="BG93" s="49">
        <f>VLOOKUP(A93,'November 2019'!$B$61:$C$74,2,FALSE)</f>
        <v>4</v>
      </c>
      <c r="BH93" s="1">
        <f>VLOOKUP(A93,'December 2019'!$B$58:$C$70,2,FALSE)</f>
        <v>1</v>
      </c>
      <c r="BI93" s="58">
        <v>1</v>
      </c>
      <c r="BJ93" s="1">
        <v>1</v>
      </c>
      <c r="BK93" s="1">
        <f>VLOOKUP(A93,'March 2020'!$B$54:$C$69,2,FALSE)</f>
        <v>1</v>
      </c>
      <c r="BL93" s="58">
        <f>VLOOKUP(A93,'April 2020'!$B$58:$C$74,2,FALSE)</f>
        <v>-3</v>
      </c>
      <c r="BM93" s="1">
        <f>VLOOKUP(A93,'May 2020'!$B$56:$C$73,2,FALSE)</f>
        <v>-8</v>
      </c>
      <c r="BN93" s="9">
        <f>VLOOKUP(A93,'June 2020'!$B$55:$C$70,2,FALSE)</f>
        <v>3</v>
      </c>
      <c r="BO93" s="9">
        <f>VLOOKUP(A93,'July 2020'!$B$62:$C$76,2,FALSE)</f>
        <v>1</v>
      </c>
      <c r="BP93" s="9">
        <f>VLOOKUP(A93,'August 2020'!$B$65:$C$79,2,FALSE)</f>
        <v>3</v>
      </c>
      <c r="BQ93" s="9">
        <f>VLOOKUP(A93,'September 2020'!$B$66:$C$81,2,FALSE)</f>
        <v>5</v>
      </c>
      <c r="BR93" s="9">
        <f>VLOOKUP(A93,'October 2020'!$B$54:$C$69,2,FALSE)</f>
        <v>4</v>
      </c>
      <c r="BS93" s="9">
        <f>VLOOKUP(A93,'November 2020'!$B$58:$C$72,2,FALSE)</f>
        <v>-2</v>
      </c>
      <c r="BT93" s="9">
        <f>VLOOKUP(A93,'December 2020'!$B$57:$C$69,2,FALSE)</f>
        <v>3</v>
      </c>
      <c r="BU93" s="33">
        <v>0</v>
      </c>
      <c r="BV93" s="33">
        <f>VLOOKUP(A93,'February 2021'!$B$56:$C$70,2,FALSE)</f>
        <v>3</v>
      </c>
      <c r="BW93" s="33">
        <f>VLOOKUP(A93,'March 2021'!$B$55:$C$68,2,FALSE)</f>
        <v>9</v>
      </c>
      <c r="BX93" s="33">
        <f>VLOOKUP(A93,'April 2021'!$B$59:$C$73,2,FALSE)</f>
        <v>1</v>
      </c>
      <c r="BY93" s="33">
        <v>0</v>
      </c>
      <c r="BZ93" s="33">
        <f>VLOOKUP('MAIN Analysis'!A93,'June 2021'!$B$56:$C$70,2,FALSE)</f>
        <v>2</v>
      </c>
    </row>
    <row r="94" spans="1:78" x14ac:dyDescent="0.25">
      <c r="A94" s="6" t="s">
        <v>6</v>
      </c>
      <c r="B94" s="58">
        <v>0</v>
      </c>
      <c r="C94" s="58">
        <f>VLOOKUP(A94,'February 2015'!$B$51:$C$64,2,FALSE)</f>
        <v>6</v>
      </c>
      <c r="D94" s="58">
        <v>0</v>
      </c>
      <c r="E94" s="58">
        <f>VLOOKUP(A94,'April 2015'!$B$54:$C$67,2,FALSE)</f>
        <v>9</v>
      </c>
      <c r="F94" s="58">
        <f>VLOOKUP(A94,'May 2015'!$B$48:$C$62,2,FALSE)</f>
        <v>10</v>
      </c>
      <c r="G94" s="58">
        <f>VLOOKUP(A94,'June 2015'!$B$51:$C$63,2,FALSE)</f>
        <v>9</v>
      </c>
      <c r="H94" s="58">
        <v>0</v>
      </c>
      <c r="I94" s="58">
        <f>VLOOKUP(A94,'September 2015'!$B$58:$C$74,2,FALSE)</f>
        <v>7</v>
      </c>
      <c r="J94" s="57">
        <v>0</v>
      </c>
      <c r="K94" s="58">
        <f>VLOOKUP(A94,'November 2015'!$B$48:$C$61,2,FALSE)</f>
        <v>5</v>
      </c>
      <c r="L94" s="58">
        <f>VLOOKUP(A94,'December 2015'!$B$58:$C$73,2,FALSE)</f>
        <v>4</v>
      </c>
      <c r="M94" s="58">
        <v>0</v>
      </c>
      <c r="N94" s="58">
        <f>VLOOKUP(A94,'February 2016'!$B$55:$C$68,2,FALSE)</f>
        <v>5</v>
      </c>
      <c r="O94" s="58">
        <f>VLOOKUP(A94,'March 2016'!$B$55:$C$69,2,FALSE)</f>
        <v>4</v>
      </c>
      <c r="P94" s="58">
        <f>VLOOKUP(A94,'April 2016'!$B$56:$C$71,2,FALSE)</f>
        <v>5</v>
      </c>
      <c r="Q94" s="58">
        <f>VLOOKUP(A94,'May 2016'!$B$63:$C$78,2,FALSE)</f>
        <v>-1</v>
      </c>
      <c r="R94" s="58">
        <f>VLOOKUP(A94,'June 2016'!$B$57:$C$69,2,FALSE)</f>
        <v>5</v>
      </c>
      <c r="S94" s="58">
        <f>VLOOKUP(A94,'July 2016'!$B$58:$C$72,2,FALSE)</f>
        <v>5</v>
      </c>
      <c r="T94" s="58">
        <f>VLOOKUP(A94,'August 2016'!$B$56:$C$69,2,FALSE)</f>
        <v>-6</v>
      </c>
      <c r="U94" s="58">
        <f>VLOOKUP(A94,'September 2016'!$B$59:$C$73,2,FALSE)</f>
        <v>4</v>
      </c>
      <c r="V94" s="62">
        <f>VLOOKUP(A94,'October 2016'!$B$55:$C$70,2,FALSE)</f>
        <v>8</v>
      </c>
      <c r="W94" s="58">
        <v>0</v>
      </c>
      <c r="X94" s="58">
        <v>0</v>
      </c>
      <c r="Y94" s="58">
        <v>0</v>
      </c>
      <c r="Z94" s="58">
        <v>-5</v>
      </c>
      <c r="AA94" s="58">
        <v>12</v>
      </c>
      <c r="AB94" s="58">
        <v>11</v>
      </c>
      <c r="AC94" s="58">
        <v>11</v>
      </c>
      <c r="AD94" s="58">
        <v>13</v>
      </c>
      <c r="AE94" s="58">
        <v>6</v>
      </c>
      <c r="AF94" s="58">
        <v>0</v>
      </c>
      <c r="AG94" s="58">
        <v>0</v>
      </c>
      <c r="AH94" s="58">
        <v>7</v>
      </c>
      <c r="AI94" s="58">
        <v>0</v>
      </c>
      <c r="AJ94" s="58">
        <v>0</v>
      </c>
      <c r="AK94" s="58">
        <v>-6</v>
      </c>
      <c r="AL94" s="58">
        <v>0</v>
      </c>
      <c r="AM94" s="58">
        <v>11</v>
      </c>
      <c r="AN94" s="49">
        <f>VLOOKUP(A94,'April 2018'!$B$58:$C$72,2,FALSE)</f>
        <v>-3</v>
      </c>
      <c r="AO94" s="49">
        <f>VLOOKUP(A94,'May 2018'!$B$57:$C$72,2,FALSE)</f>
        <v>8</v>
      </c>
      <c r="AP94" s="49">
        <v>0</v>
      </c>
      <c r="AQ94" s="49">
        <v>0</v>
      </c>
      <c r="AR94" s="49">
        <v>0</v>
      </c>
      <c r="AS94" s="49">
        <f>VLOOKUP(A94,'September 2018'!$B$53:$C$67,2,FALSE)</f>
        <v>-1</v>
      </c>
      <c r="AT94" s="49">
        <f>VLOOKUP(A94,'October 2018'!$B$57:$C$69,2,FALSE)</f>
        <v>10</v>
      </c>
      <c r="AU94" s="49">
        <f>VLOOKUP(A94,'November 2018'!$B$53:$C$66,2,FALSE)</f>
        <v>9</v>
      </c>
      <c r="AV94" s="49">
        <v>0</v>
      </c>
      <c r="AW94" s="49">
        <f>VLOOKUP(A94,'January 2019'!$B$50:$C$63,2,FALSE)</f>
        <v>-3</v>
      </c>
      <c r="AX94" s="49">
        <v>0</v>
      </c>
      <c r="AY94" s="49">
        <v>11</v>
      </c>
      <c r="AZ94" s="49">
        <f>VLOOKUP(A94,'April 2019'!$B$59:$C$72,2,FALSE)</f>
        <v>9</v>
      </c>
      <c r="BA94" s="49">
        <f>VLOOKUP(A94,'May 2019'!$B$56:$C$68,2,FALSE)</f>
        <v>9</v>
      </c>
      <c r="BB94" s="49">
        <f>VLOOKUP(A94,'June 2019'!$B$59:$C$74,2,FALSE)</f>
        <v>12</v>
      </c>
      <c r="BC94" s="49">
        <f>VLOOKUP(A94,'July 2019'!$B$61:$C$75,2,FALSE)</f>
        <v>9</v>
      </c>
      <c r="BD94" s="49">
        <f>VLOOKUP(A94,'August 2019'!$B$51:$C$65,2,FALSE)</f>
        <v>6</v>
      </c>
      <c r="BE94" s="49">
        <v>0</v>
      </c>
      <c r="BF94" s="49">
        <f>VLOOKUP(A94,'October 2019'!$B$57:$C$70,2,FALSE)</f>
        <v>3</v>
      </c>
      <c r="BG94" s="49">
        <v>0</v>
      </c>
      <c r="BH94" s="1">
        <v>0</v>
      </c>
      <c r="BI94" s="58">
        <v>3</v>
      </c>
      <c r="BJ94" s="1">
        <v>0</v>
      </c>
      <c r="BK94" s="1">
        <f>VLOOKUP(A94,'March 2020'!$B$54:$C$69,2,FALSE)</f>
        <v>-5</v>
      </c>
      <c r="BL94" s="58">
        <f>VLOOKUP(A94,'April 2020'!$B$58:$C$74,2,FALSE)</f>
        <v>-15</v>
      </c>
      <c r="BM94" s="1">
        <f>VLOOKUP(A94,'May 2020'!$B$56:$C$73,2,FALSE)</f>
        <v>-14</v>
      </c>
      <c r="BN94" s="9">
        <f>VLOOKUP(A94,'June 2020'!$B$55:$C$70,2,FALSE)</f>
        <v>-4</v>
      </c>
      <c r="BO94" s="9">
        <f>VLOOKUP(A94,'July 2020'!$B$62:$C$76,2,FALSE)</f>
        <v>3</v>
      </c>
      <c r="BP94" s="9">
        <f>VLOOKUP(A94,'August 2020'!$B$65:$C$79,2,FALSE)</f>
        <v>-4</v>
      </c>
      <c r="BQ94" s="9">
        <f>VLOOKUP(A94,'September 2020'!$B$66:$C$81,2,FALSE)</f>
        <v>7</v>
      </c>
      <c r="BR94" s="9">
        <v>0</v>
      </c>
      <c r="BS94" s="9">
        <v>0</v>
      </c>
      <c r="BT94" s="9">
        <f>VLOOKUP(A94,'December 2020'!$B$57:$C$69,2,FALSE)</f>
        <v>7</v>
      </c>
      <c r="BU94" s="33">
        <v>0</v>
      </c>
      <c r="BV94" s="33">
        <f>VLOOKUP(A94,'February 2021'!$B$56:$C$70,2,FALSE)</f>
        <v>-3</v>
      </c>
      <c r="BW94" s="33">
        <f>VLOOKUP(A94,'March 2021'!$B$55:$C$68,2,FALSE)</f>
        <v>5</v>
      </c>
      <c r="BX94" s="33">
        <f>VLOOKUP(A94,'April 2021'!$B$59:$C$73,2,FALSE)</f>
        <v>12</v>
      </c>
      <c r="BY94" s="33">
        <f>VLOOKUP(A94,'May 2021'!$B$57:$C$68,2,FALSE)</f>
        <v>6</v>
      </c>
      <c r="BZ94" s="33">
        <f>VLOOKUP('MAIN Analysis'!A94,'June 2021'!$B$56:$C$70,2,FALSE)</f>
        <v>8</v>
      </c>
    </row>
    <row r="95" spans="1:78" x14ac:dyDescent="0.25">
      <c r="A95" s="6" t="s">
        <v>7</v>
      </c>
      <c r="B95" s="58">
        <f>VLOOKUP(A95,'January 2015'!$B$49:$C$61,2,FALSE)</f>
        <v>4</v>
      </c>
      <c r="C95" s="58">
        <f>VLOOKUP(A95,'February 2015'!$B$51:$C$64,2,FALSE)</f>
        <v>1</v>
      </c>
      <c r="D95" s="58">
        <f>VLOOKUP(A95,'March 2015'!$B$56:$C$69,2,FALSE)</f>
        <v>5</v>
      </c>
      <c r="E95" s="58">
        <v>0</v>
      </c>
      <c r="F95" s="58">
        <f>VLOOKUP(A95,'May 2015'!$B$48:$C$62,2,FALSE)</f>
        <v>4</v>
      </c>
      <c r="G95" s="58">
        <f>VLOOKUP(A95,'June 2015'!$B$51:$C$63,2,FALSE)</f>
        <v>3</v>
      </c>
      <c r="H95" s="58">
        <f>VLOOKUP(A95,'August 2015'!$B$51:$C$64,2,FALSE)</f>
        <v>5</v>
      </c>
      <c r="I95" s="58">
        <f>VLOOKUP(A95,'September 2015'!$B$58:$C$74,2,FALSE)</f>
        <v>6</v>
      </c>
      <c r="J95" s="57">
        <v>0</v>
      </c>
      <c r="K95" s="58">
        <f>VLOOKUP(A95,'November 2015'!$B$48:$C$61,2,FALSE)</f>
        <v>7</v>
      </c>
      <c r="L95" s="58">
        <f>VLOOKUP(A95,'December 2015'!$B$58:$C$73,2,FALSE)</f>
        <v>5</v>
      </c>
      <c r="M95" s="58">
        <f>VLOOKUP(A95,'January 2016'!$B$55:$C$68,2,FALSE)</f>
        <v>-6</v>
      </c>
      <c r="N95" s="58">
        <f>VLOOKUP(A95,'February 2016'!$B$55:$C$68,2,FALSE)</f>
        <v>3</v>
      </c>
      <c r="O95" s="58">
        <f>VLOOKUP(A95,'March 2016'!$B$55:$C$69,2,FALSE)</f>
        <v>-8</v>
      </c>
      <c r="P95" s="58">
        <f>VLOOKUP(A95,'April 2016'!$B$56:$C$71,2,FALSE)</f>
        <v>8</v>
      </c>
      <c r="Q95" s="58">
        <f>VLOOKUP(A95,'May 2016'!$B$63:$C$78,2,FALSE)</f>
        <v>5</v>
      </c>
      <c r="R95" s="58">
        <v>0</v>
      </c>
      <c r="S95" s="58">
        <v>0</v>
      </c>
      <c r="T95" s="58">
        <f>VLOOKUP(A95,'August 2016'!$B$56:$C$69,2,FALSE)</f>
        <v>4</v>
      </c>
      <c r="U95" s="58">
        <f>VLOOKUP(A95,'September 2016'!$B$59:$C$73,2,FALSE)</f>
        <v>2</v>
      </c>
      <c r="V95" s="62">
        <f>VLOOKUP(A95,'October 2016'!$B$55:$C$70,2,FALSE)</f>
        <v>7</v>
      </c>
      <c r="W95" s="58">
        <f>VLOOKUP(A95,'November 2016'!$B$58:$C$73,2,FALSE)</f>
        <v>4</v>
      </c>
      <c r="X95" s="58">
        <f>VLOOKUP(A95,'December  2016'!$B$53:$C$67,2,FALSE)</f>
        <v>4</v>
      </c>
      <c r="Y95" s="58">
        <v>9</v>
      </c>
      <c r="Z95" s="58">
        <v>6</v>
      </c>
      <c r="AA95" s="58">
        <v>9</v>
      </c>
      <c r="AB95" s="58">
        <v>7</v>
      </c>
      <c r="AC95" s="58">
        <v>4</v>
      </c>
      <c r="AD95" s="58">
        <v>12</v>
      </c>
      <c r="AE95" s="58">
        <v>11</v>
      </c>
      <c r="AF95" s="58">
        <v>10</v>
      </c>
      <c r="AG95" s="58">
        <v>10</v>
      </c>
      <c r="AH95" s="58">
        <v>12</v>
      </c>
      <c r="AI95" s="58">
        <v>7</v>
      </c>
      <c r="AJ95" s="58">
        <v>8</v>
      </c>
      <c r="AK95" s="58">
        <v>0</v>
      </c>
      <c r="AL95" s="58">
        <v>0</v>
      </c>
      <c r="AM95" s="58">
        <v>12</v>
      </c>
      <c r="AN95" s="49">
        <f>VLOOKUP(A95,'April 2018'!$B$58:$C$72,2,FALSE)</f>
        <v>12</v>
      </c>
      <c r="AO95" s="49">
        <f>VLOOKUP(A95,'May 2018'!$B$57:$C$72,2,FALSE)</f>
        <v>1</v>
      </c>
      <c r="AP95" s="49">
        <f>VLOOKUP(A95,'June 2018'!$B$59:$C$71,2,FALSE)</f>
        <v>12</v>
      </c>
      <c r="AQ95" s="49">
        <f>VLOOKUP(A95,'July 2018'!$B$58:$C$72,2,FALSE)</f>
        <v>3</v>
      </c>
      <c r="AR95" s="49">
        <f>VLOOKUP(A95,'August 2018'!$B$57:$C$70,2,FALSE)</f>
        <v>5</v>
      </c>
      <c r="AS95" s="49">
        <f>VLOOKUP(A95,'September 2018'!$B$53:$C$67,2,FALSE)</f>
        <v>9</v>
      </c>
      <c r="AT95" s="49">
        <f>VLOOKUP(A95,'October 2018'!$B$57:$C$69,2,FALSE)</f>
        <v>7</v>
      </c>
      <c r="AU95" s="49">
        <f>VLOOKUP(A95,'November 2018'!$B$53:$C$66,2,FALSE)</f>
        <v>8</v>
      </c>
      <c r="AV95" s="49">
        <f>VLOOKUP(A95,'December 2018'!$B$50:$C$61,2,FALSE)</f>
        <v>8</v>
      </c>
      <c r="AW95" s="49">
        <f>VLOOKUP(A95,'January 2019'!$B$50:$C$63,2,FALSE)</f>
        <v>4</v>
      </c>
      <c r="AX95" s="49">
        <v>0</v>
      </c>
      <c r="AY95" s="49">
        <v>5</v>
      </c>
      <c r="AZ95" s="49">
        <f>VLOOKUP(A95,'April 2019'!$B$59:$C$72,2,FALSE)</f>
        <v>5</v>
      </c>
      <c r="BA95" s="49">
        <f>VLOOKUP(A95,'May 2019'!$B$56:$C$68,2,FALSE)</f>
        <v>5</v>
      </c>
      <c r="BB95" s="49">
        <f>VLOOKUP(A95,'June 2019'!$B$59:$C$74,2,FALSE)</f>
        <v>10</v>
      </c>
      <c r="BC95" s="49">
        <f>VLOOKUP(A95,'July 2019'!$B$61:$C$75,2,FALSE)</f>
        <v>3</v>
      </c>
      <c r="BD95" s="49">
        <f>VLOOKUP(A95,'August 2019'!$B$51:$C$65,2,FALSE)</f>
        <v>1</v>
      </c>
      <c r="BE95" s="49">
        <f>VLOOKUP(A95,'September 2019'!$B$54:$C$68,2,FALSE)</f>
        <v>-8</v>
      </c>
      <c r="BF95" s="49">
        <f>VLOOKUP(A95,'October 2019'!$B$57:$C$70,2,FALSE)</f>
        <v>-4</v>
      </c>
      <c r="BG95" s="49">
        <f>VLOOKUP(A95,'November 2019'!$B$61:$C$74,2,FALSE)</f>
        <v>5</v>
      </c>
      <c r="BH95" s="1">
        <v>0</v>
      </c>
      <c r="BI95" s="58">
        <v>2</v>
      </c>
      <c r="BJ95" s="1">
        <v>-8</v>
      </c>
      <c r="BK95" s="1">
        <v>0</v>
      </c>
      <c r="BL95" s="58">
        <v>0</v>
      </c>
      <c r="BM95" s="1">
        <f>VLOOKUP(A95,'May 2020'!$B$56:$C$73,2,FALSE)</f>
        <v>1</v>
      </c>
      <c r="BN95" s="9">
        <f>VLOOKUP(A95,'June 2020'!$B$55:$C$70,2,FALSE)</f>
        <v>-5</v>
      </c>
      <c r="BO95" s="9">
        <f>VLOOKUP(A95,'July 2020'!$B$62:$C$76,2,FALSE)</f>
        <v>-9</v>
      </c>
      <c r="BP95" s="9">
        <f>VLOOKUP(A95,'August 2020'!$B$65:$C$79,2,FALSE)</f>
        <v>-2</v>
      </c>
      <c r="BQ95" s="9">
        <f>VLOOKUP(A95,'September 2020'!$B$66:$C$81,2,FALSE)</f>
        <v>4</v>
      </c>
      <c r="BR95" s="9">
        <f>VLOOKUP(A95,'October 2020'!$B$54:$C$69,2,FALSE)</f>
        <v>-3</v>
      </c>
      <c r="BS95" s="9">
        <f>VLOOKUP(A95,'November 2020'!$B$58:$C$72,2,FALSE)</f>
        <v>-5</v>
      </c>
      <c r="BT95" s="9">
        <v>0</v>
      </c>
      <c r="BU95" s="33">
        <f>VLOOKUP(A95,'January 2021'!$B$55:$C$67,2,FALSE)</f>
        <v>-6</v>
      </c>
      <c r="BV95" s="33">
        <f>VLOOKUP(A95,'February 2021'!$B$56:$C$70,2,FALSE)</f>
        <v>-1</v>
      </c>
      <c r="BW95" s="33">
        <f>VLOOKUP(A95,'March 2021'!$B$55:$C$68,2,FALSE)</f>
        <v>6</v>
      </c>
      <c r="BX95" s="33">
        <f>VLOOKUP(A95,'April 2021'!$B$59:$C$73,2,FALSE)</f>
        <v>-1</v>
      </c>
      <c r="BY95" s="33">
        <v>0</v>
      </c>
      <c r="BZ95" s="33">
        <v>0</v>
      </c>
    </row>
    <row r="96" spans="1:78" x14ac:dyDescent="0.25">
      <c r="A96" s="6" t="s">
        <v>8</v>
      </c>
      <c r="B96" s="58">
        <f>VLOOKUP(A96,'January 2015'!$B$49:$C$61,2,FALSE)</f>
        <v>7</v>
      </c>
      <c r="C96" s="58">
        <f>VLOOKUP(A96,'February 2015'!$B$51:$C$64,2,FALSE)</f>
        <v>10</v>
      </c>
      <c r="D96" s="58">
        <f>VLOOKUP(A96,'March 2015'!$B$56:$C$69,2,FALSE)</f>
        <v>7</v>
      </c>
      <c r="E96" s="58">
        <f>VLOOKUP(A96,'April 2015'!$B$54:$C$67,2,FALSE)</f>
        <v>11</v>
      </c>
      <c r="F96" s="58">
        <f>VLOOKUP(A96,'May 2015'!$B$48:$C$62,2,FALSE)</f>
        <v>13</v>
      </c>
      <c r="G96" s="58">
        <v>0</v>
      </c>
      <c r="H96" s="58">
        <v>0</v>
      </c>
      <c r="I96" s="58">
        <f>VLOOKUP(A96,'September 2015'!$B$58:$C$74,2,FALSE)</f>
        <v>8</v>
      </c>
      <c r="J96" s="57">
        <f>VLOOKUP(A96,'October 2015'!$B$51:$C$62,2,FALSE)</f>
        <v>5</v>
      </c>
      <c r="K96" s="58">
        <f>VLOOKUP(A96,'November 2015'!$B$48:$C$61,2,FALSE)</f>
        <v>8</v>
      </c>
      <c r="L96" s="58">
        <f>VLOOKUP(A96,'December 2015'!$B$58:$C$73,2,FALSE)</f>
        <v>6</v>
      </c>
      <c r="M96" s="58">
        <f>VLOOKUP(A96,'January 2016'!$B$55:$C$68,2,FALSE)</f>
        <v>4</v>
      </c>
      <c r="N96" s="58">
        <v>0</v>
      </c>
      <c r="O96" s="58">
        <f>VLOOKUP(A96,'March 2016'!$B$55:$C$69,2,FALSE)</f>
        <v>6</v>
      </c>
      <c r="P96" s="58">
        <f>VLOOKUP(A96,'April 2016'!$B$56:$C$71,2,FALSE)</f>
        <v>9</v>
      </c>
      <c r="Q96" s="58">
        <f>VLOOKUP(A96,'May 2016'!$B$63:$C$78,2,FALSE)</f>
        <v>8</v>
      </c>
      <c r="R96" s="58">
        <f>VLOOKUP(A96,'June 2016'!$B$57:$C$69,2,FALSE)</f>
        <v>6</v>
      </c>
      <c r="S96" s="58">
        <f>VLOOKUP(A96,'July 2016'!$B$58:$C$72,2,FALSE)</f>
        <v>7</v>
      </c>
      <c r="T96" s="58">
        <f>VLOOKUP(A96,'August 2016'!$B$56:$C$69,2,FALSE)</f>
        <v>5</v>
      </c>
      <c r="U96" s="58">
        <f>VLOOKUP(A96,'September 2016'!$B$59:$C$73,2,FALSE)</f>
        <v>-1</v>
      </c>
      <c r="V96" s="62">
        <f>VLOOKUP(A96,'October 2016'!$B$55:$C$70,2,FALSE)</f>
        <v>10</v>
      </c>
      <c r="W96" s="58">
        <f>VLOOKUP(A96,'November 2016'!$B$58:$C$73,2,FALSE)</f>
        <v>7</v>
      </c>
      <c r="X96" s="58">
        <f>VLOOKUP(A96,'December  2016'!$B$53:$C$67,2,FALSE)</f>
        <v>8</v>
      </c>
      <c r="Y96" s="58">
        <v>-1</v>
      </c>
      <c r="Z96" s="58">
        <v>9</v>
      </c>
      <c r="AA96" s="58">
        <v>13</v>
      </c>
      <c r="AB96" s="58">
        <v>10</v>
      </c>
      <c r="AC96" s="58">
        <v>0</v>
      </c>
      <c r="AD96" s="58">
        <v>9</v>
      </c>
      <c r="AE96" s="58">
        <v>7</v>
      </c>
      <c r="AF96" s="58">
        <v>8</v>
      </c>
      <c r="AG96" s="58">
        <v>8</v>
      </c>
      <c r="AH96" s="58">
        <v>14</v>
      </c>
      <c r="AI96" s="58">
        <v>0</v>
      </c>
      <c r="AJ96" s="58">
        <v>0</v>
      </c>
      <c r="AK96" s="58">
        <v>-5</v>
      </c>
      <c r="AL96" s="58">
        <v>11</v>
      </c>
      <c r="AM96" s="58">
        <v>0</v>
      </c>
      <c r="AN96" s="49">
        <f>VLOOKUP(A96,'April 2018'!$B$58:$C$72,2,FALSE)</f>
        <v>-2</v>
      </c>
      <c r="AO96" s="49">
        <f>VLOOKUP(A96,'May 2018'!$B$57:$C$72,2,FALSE)</f>
        <v>-2</v>
      </c>
      <c r="AP96" s="49">
        <v>0</v>
      </c>
      <c r="AQ96" s="49">
        <v>0</v>
      </c>
      <c r="AR96" s="49">
        <f>VLOOKUP(A96,'August 2018'!$B$57:$C$70,2,FALSE)</f>
        <v>-4</v>
      </c>
      <c r="AS96" s="49">
        <f>VLOOKUP(A96,'September 2018'!$B$53:$C$67,2,FALSE)</f>
        <v>-3</v>
      </c>
      <c r="AT96" s="49">
        <f>VLOOKUP(A96,'October 2018'!$B$57:$C$69,2,FALSE)</f>
        <v>-1</v>
      </c>
      <c r="AU96" s="49">
        <v>0</v>
      </c>
      <c r="AV96" s="49">
        <f>VLOOKUP(A96,'December 2018'!$B$50:$C$61,2,FALSE)</f>
        <v>-3</v>
      </c>
      <c r="AW96" s="49">
        <f>VLOOKUP(A96,'January 2019'!$B$50:$C$63,2,FALSE)</f>
        <v>-4</v>
      </c>
      <c r="AX96" s="49">
        <v>0</v>
      </c>
      <c r="AY96" s="49">
        <v>10</v>
      </c>
      <c r="AZ96" s="49">
        <v>0</v>
      </c>
      <c r="BA96" s="49">
        <f>VLOOKUP(A96,'May 2019'!$B$56:$C$68,2,FALSE)</f>
        <v>10</v>
      </c>
      <c r="BB96" s="49">
        <f>VLOOKUP(A96,'June 2019'!$B$59:$C$74,2,FALSE)</f>
        <v>11</v>
      </c>
      <c r="BC96" s="49">
        <f>VLOOKUP(A96,'July 2019'!$B$61:$C$75,2,FALSE)</f>
        <v>8</v>
      </c>
      <c r="BD96" s="49">
        <f>VLOOKUP(A96,'August 2019'!$B$51:$C$65,2,FALSE)</f>
        <v>-8</v>
      </c>
      <c r="BE96" s="49">
        <f>VLOOKUP(A96,'September 2019'!$B$54:$C$68,2,FALSE)</f>
        <v>-11</v>
      </c>
      <c r="BF96" s="49">
        <f>VLOOKUP(A96,'October 2019'!$B$57:$C$70,2,FALSE)</f>
        <v>5</v>
      </c>
      <c r="BG96" s="49">
        <f>VLOOKUP(A96,'November 2019'!$B$61:$C$74,2,FALSE)</f>
        <v>-8</v>
      </c>
      <c r="BH96" s="1">
        <f>VLOOKUP(A96,'December 2019'!$B$58:$C$70,2,FALSE)</f>
        <v>-9</v>
      </c>
      <c r="BI96" s="58">
        <v>0</v>
      </c>
      <c r="BJ96" s="1">
        <v>0</v>
      </c>
      <c r="BK96" s="1">
        <f>VLOOKUP(A96,'March 2020'!$B$54:$C$69,2,FALSE)</f>
        <v>3</v>
      </c>
      <c r="BL96" s="58">
        <f>VLOOKUP(A96,'April 2020'!$B$58:$C$74,2,FALSE)</f>
        <v>-16</v>
      </c>
      <c r="BM96" s="1">
        <f>VLOOKUP(A96,'May 2020'!$B$56:$C$73,2,FALSE)</f>
        <v>-16</v>
      </c>
      <c r="BN96" s="9">
        <f>VLOOKUP(A96,'June 2020'!$B$55:$C$70,2,FALSE)</f>
        <v>-11</v>
      </c>
      <c r="BO96" s="9">
        <f>VLOOKUP(A96,'July 2020'!$B$62:$C$76,2,FALSE)</f>
        <v>4</v>
      </c>
      <c r="BP96" s="9">
        <f>VLOOKUP(A96,'August 2020'!$B$65:$C$79,2,FALSE)</f>
        <v>0</v>
      </c>
      <c r="BQ96" s="9">
        <f>VLOOKUP(A96,'September 2020'!$B$66:$C$81,2,FALSE)</f>
        <v>1</v>
      </c>
      <c r="BR96" s="9">
        <f>VLOOKUP(A96,'October 2020'!$B$54:$C$69,2,FALSE)</f>
        <v>-5</v>
      </c>
      <c r="BS96" s="9">
        <f>VLOOKUP(A96,'November 2020'!$B$58:$C$72,2,FALSE)</f>
        <v>-7</v>
      </c>
      <c r="BT96" s="9">
        <f>VLOOKUP(A96,'December 2020'!$B$57:$C$69,2,FALSE)</f>
        <v>-5</v>
      </c>
      <c r="BU96" s="33">
        <f>VLOOKUP(A96,'January 2021'!$B$55:$C$67,2,FALSE)</f>
        <v>-7</v>
      </c>
      <c r="BV96" s="33">
        <f>VLOOKUP(A96,'February 2021'!$B$56:$C$70,2,FALSE)</f>
        <v>-4</v>
      </c>
      <c r="BW96" s="33">
        <f>VLOOKUP(A96,'March 2021'!$B$55:$C$68,2,FALSE)</f>
        <v>10</v>
      </c>
      <c r="BX96" s="33">
        <f>VLOOKUP(A96,'April 2021'!$B$59:$C$73,2,FALSE)</f>
        <v>13</v>
      </c>
      <c r="BY96" s="33">
        <f>VLOOKUP(A96,'May 2021'!$B$57:$C$68,2,FALSE)</f>
        <v>-3</v>
      </c>
      <c r="BZ96" s="33">
        <f>VLOOKUP('MAIN Analysis'!A96,'June 2021'!$B$56:$C$70,2,FALSE)</f>
        <v>-5</v>
      </c>
    </row>
    <row r="97" spans="1:113" x14ac:dyDescent="0.25">
      <c r="A97" s="6" t="s">
        <v>9</v>
      </c>
      <c r="B97" s="58">
        <f>VLOOKUP(A97,'January 2015'!$B$49:$C$61,2,FALSE)</f>
        <v>9</v>
      </c>
      <c r="C97" s="58">
        <v>0</v>
      </c>
      <c r="D97" s="58">
        <f>VLOOKUP(A97,'March 2015'!$B$56:$C$69,2,FALSE)</f>
        <v>-5</v>
      </c>
      <c r="E97" s="58">
        <f>VLOOKUP(A97,'April 2015'!$B$54:$C$67,2,FALSE)</f>
        <v>8</v>
      </c>
      <c r="F97" s="58">
        <f>VLOOKUP(A97,'May 2015'!$B$48:$C$62,2,FALSE)</f>
        <v>12</v>
      </c>
      <c r="G97" s="58">
        <f>VLOOKUP(A97,'June 2015'!$B$51:$C$63,2,FALSE)</f>
        <v>-1</v>
      </c>
      <c r="H97" s="58">
        <f>VLOOKUP(A97,'August 2015'!$B$51:$C$64,2,FALSE)</f>
        <v>-8</v>
      </c>
      <c r="I97" s="58">
        <f>VLOOKUP(A97,'September 2015'!$B$58:$C$74,2,FALSE)</f>
        <v>-7</v>
      </c>
      <c r="J97" s="57">
        <f>VLOOKUP(A97,'October 2015'!$B$51:$C$62,2,FALSE)</f>
        <v>-7</v>
      </c>
      <c r="K97" s="58">
        <f>VLOOKUP(A97,'November 2015'!$B$48:$C$61,2,FALSE)</f>
        <v>-4</v>
      </c>
      <c r="L97" s="58">
        <f>VLOOKUP(A97,'December 2015'!$B$58:$C$73,2,FALSE)</f>
        <v>-8</v>
      </c>
      <c r="M97" s="58">
        <f>VLOOKUP(A97,'January 2016'!$B$55:$C$68,2,FALSE)</f>
        <v>-10</v>
      </c>
      <c r="N97" s="58">
        <f>VLOOKUP(A97,'February 2016'!$B$55:$C$68,2,FALSE)</f>
        <v>-8</v>
      </c>
      <c r="O97" s="58">
        <f>VLOOKUP(A97,'March 2016'!$B$55:$C$69,2,FALSE)</f>
        <v>-9</v>
      </c>
      <c r="P97" s="58">
        <f>VLOOKUP(A97,'April 2016'!$B$56:$C$71,2,FALSE)</f>
        <v>-4</v>
      </c>
      <c r="Q97" s="58">
        <f>VLOOKUP(A97,'May 2016'!$B$63:$C$78,2,FALSE)</f>
        <v>-5</v>
      </c>
      <c r="R97" s="58">
        <f>VLOOKUP(A97,'June 2016'!$B$57:$C$69,2,FALSE)</f>
        <v>-6</v>
      </c>
      <c r="S97" s="58">
        <f>VLOOKUP(A97,'July 2016'!$B$58:$C$72,2,FALSE)</f>
        <v>-3</v>
      </c>
      <c r="T97" s="58">
        <f>VLOOKUP(A97,'August 2016'!$B$56:$C$69,2,FALSE)</f>
        <v>-5</v>
      </c>
      <c r="U97" s="58">
        <f>VLOOKUP(A97,'September 2016'!$B$59:$C$73,2,FALSE)</f>
        <v>-8</v>
      </c>
      <c r="V97" s="62">
        <f>VLOOKUP(A97,'October 2016'!$B$55:$C$70,2,FALSE)</f>
        <v>-4</v>
      </c>
      <c r="W97" s="58">
        <f>VLOOKUP(A97,'November 2016'!$B$58:$C$73,2,FALSE)</f>
        <v>-6</v>
      </c>
      <c r="X97" s="58">
        <v>0</v>
      </c>
      <c r="Y97" s="58">
        <v>-4</v>
      </c>
      <c r="Z97" s="58">
        <v>2</v>
      </c>
      <c r="AA97" s="58">
        <v>-2</v>
      </c>
      <c r="AB97" s="58">
        <v>-3</v>
      </c>
      <c r="AC97" s="58">
        <v>2</v>
      </c>
      <c r="AD97" s="58">
        <v>-1</v>
      </c>
      <c r="AE97" s="58">
        <v>0</v>
      </c>
      <c r="AF97" s="58">
        <v>3</v>
      </c>
      <c r="AG97" s="58">
        <v>1</v>
      </c>
      <c r="AH97" s="58">
        <v>9</v>
      </c>
      <c r="AI97" s="58">
        <v>1</v>
      </c>
      <c r="AJ97" s="58">
        <v>5</v>
      </c>
      <c r="AK97" s="58">
        <v>5</v>
      </c>
      <c r="AL97" s="58">
        <v>10</v>
      </c>
      <c r="AM97" s="58">
        <v>7</v>
      </c>
      <c r="AN97" s="49">
        <f>VLOOKUP(A97,'April 2018'!$B$58:$C$72,2,FALSE)</f>
        <v>7</v>
      </c>
      <c r="AO97" s="49">
        <f>VLOOKUP(A97,'May 2018'!$B$57:$C$72,2,FALSE)</f>
        <v>12</v>
      </c>
      <c r="AP97" s="49">
        <f>VLOOKUP(A97,'June 2018'!$B$59:$C$71,2,FALSE)</f>
        <v>9</v>
      </c>
      <c r="AQ97" s="49">
        <f>VLOOKUP(A97,'July 2018'!$B$58:$C$72,2,FALSE)</f>
        <v>7</v>
      </c>
      <c r="AR97" s="49">
        <f>VLOOKUP(A97,'August 2018'!$B$57:$C$70,2,FALSE)</f>
        <v>7</v>
      </c>
      <c r="AS97" s="49">
        <f>VLOOKUP(A97,'September 2018'!$B$53:$C$67,2,FALSE)</f>
        <v>10</v>
      </c>
      <c r="AT97" s="49">
        <v>0</v>
      </c>
      <c r="AU97" s="49">
        <f>VLOOKUP(A97,'November 2018'!$B$53:$C$66,2,FALSE)</f>
        <v>5</v>
      </c>
      <c r="AV97" s="49">
        <v>0</v>
      </c>
      <c r="AW97" s="49">
        <v>0</v>
      </c>
      <c r="AX97" s="49">
        <v>0</v>
      </c>
      <c r="AY97" s="49">
        <v>3</v>
      </c>
      <c r="AZ97" s="49">
        <f>VLOOKUP(A97,'April 2019'!$B$59:$C$72,2,FALSE)</f>
        <v>-2</v>
      </c>
      <c r="BA97" s="49">
        <v>0</v>
      </c>
      <c r="BB97" s="49">
        <f>VLOOKUP(A97,'June 2019'!$B$59:$C$74,2,FALSE)</f>
        <v>9</v>
      </c>
      <c r="BC97" s="49">
        <f>VLOOKUP(A97,'July 2019'!$B$61:$C$75,2,FALSE)</f>
        <v>5</v>
      </c>
      <c r="BD97" s="49">
        <f>VLOOKUP(A97,'August 2019'!$B$51:$C$65,2,FALSE)</f>
        <v>3</v>
      </c>
      <c r="BE97" s="49">
        <v>0</v>
      </c>
      <c r="BF97" s="49">
        <v>0</v>
      </c>
      <c r="BG97" s="49">
        <f>VLOOKUP(A97,'November 2019'!$B$61:$C$74,2,FALSE)</f>
        <v>-7</v>
      </c>
      <c r="BH97" s="1">
        <f>VLOOKUP(A97,'December 2019'!$B$58:$C$70,2,FALSE)</f>
        <v>-8</v>
      </c>
      <c r="BI97" s="58">
        <v>-10</v>
      </c>
      <c r="BJ97" s="1">
        <v>-9</v>
      </c>
      <c r="BK97" s="1">
        <f>VLOOKUP(A97,'March 2020'!$B$54:$C$69,2,FALSE)</f>
        <v>-13</v>
      </c>
      <c r="BL97" s="58">
        <f>VLOOKUP(A97,'April 2020'!$B$58:$C$74,2,FALSE)</f>
        <v>-8</v>
      </c>
      <c r="BM97" s="1">
        <f>VLOOKUP(A97,'May 2020'!$B$56:$C$73,2,FALSE)</f>
        <v>-11</v>
      </c>
      <c r="BN97" s="9">
        <f>VLOOKUP(A97,'June 2020'!$B$55:$C$70,2,FALSE)</f>
        <v>-10</v>
      </c>
      <c r="BO97" s="9">
        <f>VLOOKUP(A97,'July 2020'!$B$62:$C$76,2,FALSE)</f>
        <v>-5</v>
      </c>
      <c r="BP97" s="9">
        <f>VLOOKUP(A97,'August 2020'!$B$65:$C$79,2,FALSE)</f>
        <v>-6</v>
      </c>
      <c r="BQ97" s="9">
        <f>VLOOKUP(A97,'September 2020'!$B$66:$C$81,2,FALSE)</f>
        <v>-7</v>
      </c>
      <c r="BR97" s="9">
        <f>VLOOKUP(A97,'October 2020'!$B$54:$C$69,2,FALSE)</f>
        <v>-4</v>
      </c>
      <c r="BS97" s="9">
        <f>VLOOKUP(A97,'November 2020'!$B$58:$C$72,2,FALSE)</f>
        <v>-6</v>
      </c>
      <c r="BT97" s="9">
        <f>VLOOKUP(A97,'December 2020'!$B$57:$C$69,2,FALSE)</f>
        <v>-4</v>
      </c>
      <c r="BU97" s="33">
        <f>VLOOKUP(A97,'January 2021'!$B$55:$C$67,2,FALSE)</f>
        <v>-4</v>
      </c>
      <c r="BV97" s="33">
        <f>VLOOKUP(A97,'February 2021'!$B$56:$C$70,2,FALSE)</f>
        <v>-2</v>
      </c>
      <c r="BW97" s="33">
        <v>0</v>
      </c>
      <c r="BX97" s="33">
        <v>0</v>
      </c>
      <c r="BY97" s="33">
        <v>0</v>
      </c>
      <c r="BZ97" s="33">
        <f>VLOOKUP('MAIN Analysis'!A97,'June 2021'!$B$56:$C$70,2,FALSE)</f>
        <v>-4</v>
      </c>
    </row>
    <row r="98" spans="1:113" x14ac:dyDescent="0.25">
      <c r="A98" s="6" t="s">
        <v>10</v>
      </c>
      <c r="B98" s="58">
        <f>VLOOKUP(A98,'January 2015'!$B$49:$C$61,2,FALSE)</f>
        <v>1</v>
      </c>
      <c r="C98" s="58">
        <f>VLOOKUP(A98,'February 2015'!$B$51:$C$64,2,FALSE)</f>
        <v>-1</v>
      </c>
      <c r="D98" s="58">
        <v>0</v>
      </c>
      <c r="E98" s="58">
        <f>VLOOKUP(A98,'April 2015'!$B$54:$C$67,2,FALSE)</f>
        <v>-1</v>
      </c>
      <c r="F98" s="58">
        <f>VLOOKUP(A98,'May 2015'!$B$48:$C$62,2,FALSE)</f>
        <v>2</v>
      </c>
      <c r="G98" s="58">
        <f>VLOOKUP(A98,'June 2015'!$B$51:$C$63,2,FALSE)</f>
        <v>2</v>
      </c>
      <c r="H98" s="58">
        <f>VLOOKUP(A98,'August 2015'!$B$51:$C$64,2,FALSE)</f>
        <v>2</v>
      </c>
      <c r="I98" s="58">
        <f>VLOOKUP(A98,'September 2015'!$B$58:$C$74,2,FALSE)</f>
        <v>-1</v>
      </c>
      <c r="J98" s="57">
        <f>VLOOKUP(A98,'October 2015'!$B$51:$C$62,2,FALSE)</f>
        <v>2</v>
      </c>
      <c r="K98" s="58">
        <f>VLOOKUP(A98,'November 2015'!$B$48:$C$61,2,FALSE)</f>
        <v>2</v>
      </c>
      <c r="L98" s="58">
        <f>VLOOKUP(A98,'December 2015'!$B$58:$C$73,2,FALSE)</f>
        <v>2</v>
      </c>
      <c r="M98" s="58">
        <f>VLOOKUP(A98,'January 2016'!$B$55:$C$68,2,FALSE)</f>
        <v>-8</v>
      </c>
      <c r="N98" s="58">
        <f>VLOOKUP(A98,'February 2016'!$B$55:$C$68,2,FALSE)</f>
        <v>-1</v>
      </c>
      <c r="O98" s="58">
        <f>VLOOKUP(A98,'March 2016'!$B$55:$C$69,2,FALSE)</f>
        <v>-3</v>
      </c>
      <c r="P98" s="58">
        <f>VLOOKUP(A98,'April 2016'!$B$56:$C$71,2,FALSE)</f>
        <v>1</v>
      </c>
      <c r="Q98" s="58">
        <f>VLOOKUP(A98,'May 2016'!$B$63:$C$78,2,FALSE)</f>
        <v>-3</v>
      </c>
      <c r="R98" s="58">
        <f>VLOOKUP(A98,'June 2016'!$B$57:$C$69,2,FALSE)</f>
        <v>1</v>
      </c>
      <c r="S98" s="58">
        <f>VLOOKUP(A98,'July 2016'!$B$58:$C$72,2,FALSE)</f>
        <v>3</v>
      </c>
      <c r="T98" s="58">
        <f>VLOOKUP(A98,'August 2016'!$B$56:$C$69,2,FALSE)</f>
        <v>-2</v>
      </c>
      <c r="U98" s="58">
        <f>VLOOKUP(A98,'September 2016'!$B$59:$C$73,2,FALSE)</f>
        <v>-3</v>
      </c>
      <c r="V98" s="62">
        <f>VLOOKUP(A98,'October 2016'!$B$55:$C$70,2,FALSE)</f>
        <v>3</v>
      </c>
      <c r="W98" s="58">
        <f>VLOOKUP(A98,'November 2016'!$B$58:$C$73,2,FALSE)</f>
        <v>-5</v>
      </c>
      <c r="X98" s="58">
        <f>VLOOKUP(A98,'December  2016'!$B$53:$C$67,2,FALSE)</f>
        <v>1</v>
      </c>
      <c r="Y98" s="58">
        <v>5</v>
      </c>
      <c r="Z98" s="58">
        <v>4</v>
      </c>
      <c r="AA98" s="58">
        <v>1</v>
      </c>
      <c r="AB98" s="58">
        <v>-1</v>
      </c>
      <c r="AC98" s="58">
        <v>-2</v>
      </c>
      <c r="AD98" s="58">
        <v>4</v>
      </c>
      <c r="AE98" s="58">
        <v>8</v>
      </c>
      <c r="AF98" s="58">
        <v>5</v>
      </c>
      <c r="AG98" s="58">
        <v>-2</v>
      </c>
      <c r="AH98" s="58">
        <v>3</v>
      </c>
      <c r="AI98" s="58">
        <v>3</v>
      </c>
      <c r="AJ98" s="58">
        <v>4</v>
      </c>
      <c r="AK98" s="58">
        <v>-3</v>
      </c>
      <c r="AL98" s="58">
        <v>0</v>
      </c>
      <c r="AM98" s="58">
        <v>1</v>
      </c>
      <c r="AN98" s="49">
        <f>VLOOKUP(A98,'April 2018'!$B$58:$C$72,2,FALSE)</f>
        <v>3</v>
      </c>
      <c r="AO98" s="49">
        <f>VLOOKUP(A98,'May 2018'!$B$57:$C$72,2,FALSE)</f>
        <v>9</v>
      </c>
      <c r="AP98" s="49">
        <f>VLOOKUP(A98,'June 2018'!$B$59:$C$71,2,FALSE)</f>
        <v>1</v>
      </c>
      <c r="AQ98" s="49">
        <f>VLOOKUP(A98,'July 2018'!$B$58:$C$72,2,FALSE)</f>
        <v>1</v>
      </c>
      <c r="AR98" s="49">
        <f>VLOOKUP(A98,'August 2018'!$B$57:$C$70,2,FALSE)</f>
        <v>2</v>
      </c>
      <c r="AS98" s="49">
        <f>VLOOKUP(A98,'September 2018'!$B$53:$C$67,2,FALSE)</f>
        <v>1</v>
      </c>
      <c r="AT98" s="49">
        <f>VLOOKUP(A98,'October 2018'!$B$57:$C$69,2,FALSE)</f>
        <v>5</v>
      </c>
      <c r="AU98" s="49">
        <f>VLOOKUP(A98,'November 2018'!$B$53:$C$66,2,FALSE)</f>
        <v>7</v>
      </c>
      <c r="AV98" s="49">
        <f>VLOOKUP(A98,'December 2018'!$B$50:$C$61,2,FALSE)</f>
        <v>5</v>
      </c>
      <c r="AW98" s="49">
        <f>VLOOKUP(A98,'January 2019'!$B$50:$C$63,2,FALSE)</f>
        <v>2</v>
      </c>
      <c r="AX98" s="49">
        <f>VLOOKUP(A98,'February 2019'!$B$55:$C$66,2,FALSE)</f>
        <v>1</v>
      </c>
      <c r="AY98" s="49">
        <v>0</v>
      </c>
      <c r="AZ98" s="49">
        <f>VLOOKUP(A98,'April 2019'!$B$59:$C$72,2,FALSE)</f>
        <v>3</v>
      </c>
      <c r="BA98" s="49">
        <f>VLOOKUP(A98,'May 2019'!$B$56:$C$68,2,FALSE)</f>
        <v>4</v>
      </c>
      <c r="BB98" s="49">
        <f>VLOOKUP(A98,'June 2019'!$B$59:$C$74,2,FALSE)</f>
        <v>2</v>
      </c>
      <c r="BC98" s="49">
        <f>VLOOKUP(A98,'July 2019'!$B$61:$C$75,2,FALSE)</f>
        <v>1</v>
      </c>
      <c r="BD98" s="49">
        <v>0</v>
      </c>
      <c r="BE98" s="49">
        <f>VLOOKUP(A98,'September 2019'!$B$54:$C$68,2,FALSE)</f>
        <v>1</v>
      </c>
      <c r="BF98" s="49">
        <f>VLOOKUP(A98,'October 2019'!$B$57:$C$70,2,FALSE)</f>
        <v>-5</v>
      </c>
      <c r="BG98" s="49">
        <f>VLOOKUP(A98,'November 2019'!$B$61:$C$74,2,FALSE)</f>
        <v>1</v>
      </c>
      <c r="BH98" s="1">
        <f>VLOOKUP(A98,'December 2019'!$B$58:$C$70,2,FALSE)</f>
        <v>-2</v>
      </c>
      <c r="BI98" s="58">
        <v>-1</v>
      </c>
      <c r="BJ98" s="1">
        <v>-1</v>
      </c>
      <c r="BK98" s="1">
        <f>VLOOKUP(A98,'March 2020'!$B$54:$C$69,2,FALSE)</f>
        <v>-2</v>
      </c>
      <c r="BL98" s="58">
        <f>VLOOKUP(A98,'April 2020'!$B$58:$C$74,2,FALSE)</f>
        <v>-2</v>
      </c>
      <c r="BM98" s="1">
        <f>VLOOKUP(A98,'May 2020'!$B$56:$C$73,2,FALSE)</f>
        <v>-4</v>
      </c>
      <c r="BN98" s="9">
        <f>VLOOKUP(A98,'June 2020'!$B$55:$C$70,2,FALSE)</f>
        <v>1</v>
      </c>
      <c r="BO98" s="9">
        <f>VLOOKUP(A98,'July 2020'!$B$62:$C$76,2,FALSE)</f>
        <v>-4</v>
      </c>
      <c r="BP98" s="9">
        <f>VLOOKUP(A98,'August 2020'!$B$65:$C$79,2,FALSE)</f>
        <v>-1</v>
      </c>
      <c r="BQ98" s="9">
        <f>VLOOKUP(A98,'September 2020'!$B$66:$C$81,2,FALSE)</f>
        <v>2</v>
      </c>
      <c r="BR98" s="9">
        <f>VLOOKUP(A98,'October 2020'!$B$54:$C$69,2,FALSE)</f>
        <v>1</v>
      </c>
      <c r="BS98" s="9">
        <f>VLOOKUP(A98,'November 2020'!$B$58:$C$72,2,FALSE)</f>
        <v>1</v>
      </c>
      <c r="BT98" s="9">
        <f>VLOOKUP(A98,'December 2020'!$B$57:$C$69,2,FALSE)</f>
        <v>2</v>
      </c>
      <c r="BU98" s="33">
        <f>VLOOKUP(A98,'January 2021'!$B$55:$C$67,2,FALSE)</f>
        <v>1</v>
      </c>
      <c r="BV98" s="33">
        <f>VLOOKUP(A98,'February 2021'!$B$56:$C$70,2,FALSE)</f>
        <v>6</v>
      </c>
      <c r="BW98" s="33">
        <f>VLOOKUP(A98,'March 2021'!$B$55:$C$68,2,FALSE)</f>
        <v>1</v>
      </c>
      <c r="BX98" s="33">
        <v>0</v>
      </c>
      <c r="BY98" s="33">
        <f>VLOOKUP(A98,'May 2021'!$B$57:$C$68,2,FALSE)</f>
        <v>-1</v>
      </c>
      <c r="BZ98" s="33">
        <f>VLOOKUP('MAIN Analysis'!A98,'June 2021'!$B$56:$C$70,2,FALSE)</f>
        <v>4</v>
      </c>
    </row>
    <row r="99" spans="1:113" x14ac:dyDescent="0.25">
      <c r="A99" s="6" t="s">
        <v>11</v>
      </c>
      <c r="B99" s="58">
        <f>VLOOKUP(A99,'January 2015'!$B$49:$C$61,2,FALSE)</f>
        <v>-1</v>
      </c>
      <c r="C99" s="58">
        <f>VLOOKUP(A99,'February 2015'!$B$51:$C$64,2,FALSE)</f>
        <v>2</v>
      </c>
      <c r="D99" s="58">
        <f>VLOOKUP(A99,'March 2015'!$B$56:$C$69,2,FALSE)</f>
        <v>2</v>
      </c>
      <c r="E99" s="58">
        <f>VLOOKUP(A99,'April 2015'!$B$54:$C$67,2,FALSE)</f>
        <v>5</v>
      </c>
      <c r="F99" s="58">
        <f>VLOOKUP(A99,'May 2015'!$B$48:$C$62,2,FALSE)</f>
        <v>7</v>
      </c>
      <c r="G99" s="58">
        <f>VLOOKUP(A99,'June 2015'!$B$51:$C$63,2,FALSE)</f>
        <v>-2</v>
      </c>
      <c r="H99" s="58">
        <f>VLOOKUP(A99,'August 2015'!$B$51:$C$64,2,FALSE)</f>
        <v>3</v>
      </c>
      <c r="I99" s="58">
        <f>VLOOKUP(A99,'September 2015'!$B$58:$C$74,2,FALSE)</f>
        <v>4</v>
      </c>
      <c r="J99" s="57">
        <f>VLOOKUP(A99,'October 2015'!$B$51:$C$62,2,FALSE)</f>
        <v>-1</v>
      </c>
      <c r="K99" s="58">
        <f>VLOOKUP(A99,'November 2015'!$B$48:$C$61,2,FALSE)</f>
        <v>-2</v>
      </c>
      <c r="L99" s="58">
        <f>VLOOKUP(A99,'December 2015'!$B$58:$C$73,2,FALSE)</f>
        <v>-2</v>
      </c>
      <c r="M99" s="58">
        <f>VLOOKUP(A99,'January 2016'!$B$55:$C$68,2,FALSE)</f>
        <v>1</v>
      </c>
      <c r="N99" s="58">
        <f>VLOOKUP(A99,'February 2016'!$B$55:$C$68,2,FALSE)</f>
        <v>-2</v>
      </c>
      <c r="O99" s="58">
        <f>VLOOKUP(A99,'March 2016'!$B$55:$C$69,2,FALSE)</f>
        <v>3</v>
      </c>
      <c r="P99" s="58">
        <f>VLOOKUP(A99,'April 2016'!$B$56:$C$71,2,FALSE)</f>
        <v>6</v>
      </c>
      <c r="Q99" s="58">
        <f>VLOOKUP(A99,'May 2016'!$B$63:$C$78,2,FALSE)</f>
        <v>2</v>
      </c>
      <c r="R99" s="58">
        <f>VLOOKUP(A99,'June 2016'!$B$57:$C$69,2,FALSE)</f>
        <v>-4</v>
      </c>
      <c r="S99" s="58">
        <f>VLOOKUP(A99,'July 2016'!$B$58:$C$72,2,FALSE)</f>
        <v>-4</v>
      </c>
      <c r="T99" s="58">
        <f>VLOOKUP(A99,'August 2016'!$B$56:$C$69,2,FALSE)</f>
        <v>-3</v>
      </c>
      <c r="U99" s="58">
        <f>VLOOKUP(A99,'September 2016'!$B$59:$C$73,2,FALSE)</f>
        <v>-2</v>
      </c>
      <c r="V99" s="62">
        <f>VLOOKUP(A99,'October 2016'!$B$55:$C$70,2,FALSE)</f>
        <v>5</v>
      </c>
      <c r="W99" s="58">
        <f>VLOOKUP(A99,'November 2016'!$B$58:$C$73,2,FALSE)</f>
        <v>1</v>
      </c>
      <c r="X99" s="58">
        <f>VLOOKUP(A99,'December  2016'!$B$53:$C$67,2,FALSE)</f>
        <v>3</v>
      </c>
      <c r="Y99" s="58">
        <v>7</v>
      </c>
      <c r="Z99" s="58">
        <v>8</v>
      </c>
      <c r="AA99" s="58">
        <v>8</v>
      </c>
      <c r="AB99" s="58">
        <v>2</v>
      </c>
      <c r="AC99" s="58">
        <v>5</v>
      </c>
      <c r="AD99" s="58">
        <v>2</v>
      </c>
      <c r="AE99" s="58">
        <v>1</v>
      </c>
      <c r="AF99" s="58">
        <v>12</v>
      </c>
      <c r="AG99" s="58">
        <v>11</v>
      </c>
      <c r="AH99" s="58">
        <v>10</v>
      </c>
      <c r="AI99" s="58">
        <v>10</v>
      </c>
      <c r="AJ99" s="58">
        <v>10</v>
      </c>
      <c r="AK99" s="58">
        <v>7</v>
      </c>
      <c r="AL99" s="58">
        <v>8</v>
      </c>
      <c r="AM99" s="58">
        <v>5</v>
      </c>
      <c r="AN99" s="49">
        <f>VLOOKUP(A99,'April 2018'!$B$58:$C$72,2,FALSE)</f>
        <v>9</v>
      </c>
      <c r="AO99" s="49">
        <f>VLOOKUP(A99,'May 2018'!$B$57:$C$72,2,FALSE)</f>
        <v>2</v>
      </c>
      <c r="AP99" s="49">
        <f>VLOOKUP(A99,'June 2018'!$B$59:$C$71,2,FALSE)</f>
        <v>7</v>
      </c>
      <c r="AQ99" s="49">
        <f>VLOOKUP(A99,'July 2018'!$B$58:$C$72,2,FALSE)</f>
        <v>5</v>
      </c>
      <c r="AR99" s="49">
        <f>VLOOKUP(A99,'August 2018'!$B$57:$C$70,2,FALSE)</f>
        <v>3</v>
      </c>
      <c r="AS99" s="49">
        <f>VLOOKUP(A99,'September 2018'!$B$53:$C$67,2,FALSE)</f>
        <v>5</v>
      </c>
      <c r="AT99" s="49">
        <f>VLOOKUP(A99,'October 2018'!$B$57:$C$69,2,FALSE)</f>
        <v>3</v>
      </c>
      <c r="AU99" s="49">
        <f>VLOOKUP(A99,'November 2018'!$B$53:$C$66,2,FALSE)</f>
        <v>1</v>
      </c>
      <c r="AV99" s="49">
        <f>VLOOKUP(A99,'December 2018'!$B$50:$C$61,2,FALSE)</f>
        <v>2</v>
      </c>
      <c r="AW99" s="49">
        <f>VLOOKUP(A99,'January 2019'!$B$50:$C$63,2,FALSE)</f>
        <v>5</v>
      </c>
      <c r="AX99" s="49">
        <f>VLOOKUP(A99,'February 2019'!$B$55:$C$66,2,FALSE)</f>
        <v>3</v>
      </c>
      <c r="AY99" s="49">
        <v>-1</v>
      </c>
      <c r="AZ99" s="49">
        <f>VLOOKUP(A99,'April 2019'!$B$59:$C$72,2,FALSE)</f>
        <v>4</v>
      </c>
      <c r="BA99" s="49">
        <f>VLOOKUP(A99,'May 2019'!$B$56:$C$68,2,FALSE)</f>
        <v>1</v>
      </c>
      <c r="BB99" s="49">
        <f>VLOOKUP(A99,'June 2019'!$B$59:$C$74,2,FALSE)</f>
        <v>4</v>
      </c>
      <c r="BC99" s="49">
        <f>VLOOKUP(A99,'July 2019'!$B$61:$C$75,2,FALSE)</f>
        <v>2</v>
      </c>
      <c r="BD99" s="49">
        <f>VLOOKUP(A99,'August 2019'!$B$51:$C$65,2,FALSE)</f>
        <v>-1</v>
      </c>
      <c r="BE99" s="49">
        <f>VLOOKUP(A99,'September 2019'!$B$54:$C$68,2,FALSE)</f>
        <v>-1</v>
      </c>
      <c r="BF99" s="49">
        <f>VLOOKUP(A99,'October 2019'!$B$57:$C$70,2,FALSE)</f>
        <v>-6</v>
      </c>
      <c r="BG99" s="49">
        <f>VLOOKUP(A99,'November 2019'!$B$61:$C$74,2,FALSE)</f>
        <v>-1</v>
      </c>
      <c r="BH99" s="1">
        <f>VLOOKUP(A99,'December 2019'!$B$58:$C$70,2,FALSE)</f>
        <v>-1</v>
      </c>
      <c r="BI99" s="58">
        <v>-5</v>
      </c>
      <c r="BJ99" s="1">
        <v>-4</v>
      </c>
      <c r="BK99" s="1">
        <f>VLOOKUP(A99,'March 2020'!$B$54:$C$69,2,FALSE)</f>
        <v>-1</v>
      </c>
      <c r="BL99" s="58">
        <f>VLOOKUP(A99,'April 2020'!$B$58:$C$74,2,FALSE)</f>
        <v>-12</v>
      </c>
      <c r="BM99" s="1">
        <f>VLOOKUP(A99,'May 2020'!$B$56:$C$73,2,FALSE)</f>
        <v>-10</v>
      </c>
      <c r="BN99" s="9">
        <f>VLOOKUP(A99,'June 2020'!$B$55:$C$70,2,FALSE)</f>
        <v>-2</v>
      </c>
      <c r="BO99" s="9">
        <f>VLOOKUP(A99,'July 2020'!$B$62:$C$76,2,FALSE)</f>
        <v>-1</v>
      </c>
      <c r="BP99" s="9">
        <v>0</v>
      </c>
      <c r="BQ99" s="9">
        <f>VLOOKUP(A99,'September 2020'!$B$66:$C$81,2,FALSE)</f>
        <v>-2</v>
      </c>
      <c r="BR99" s="9">
        <f>VLOOKUP(A99,'October 2020'!$B$54:$C$69,2,FALSE)</f>
        <v>3</v>
      </c>
      <c r="BS99" s="9">
        <f>VLOOKUP(A99,'November 2020'!$B$58:$C$72,2,FALSE)</f>
        <v>3</v>
      </c>
      <c r="BT99" s="9">
        <f>VLOOKUP(A99,'December 2020'!$B$57:$C$69,2,FALSE)</f>
        <v>1</v>
      </c>
      <c r="BU99" s="33">
        <f>VLOOKUP(A99,'January 2021'!$B$55:$C$67,2,FALSE)</f>
        <v>3</v>
      </c>
      <c r="BV99" s="33">
        <f>VLOOKUP(A99,'February 2021'!$B$56:$C$70,2,FALSE)</f>
        <v>7</v>
      </c>
      <c r="BW99" s="33">
        <f>VLOOKUP(A99,'March 2021'!$B$55:$C$68,2,FALSE)</f>
        <v>11</v>
      </c>
      <c r="BX99" s="33">
        <f>VLOOKUP(A99,'April 2021'!$B$59:$C$73,2,FALSE)</f>
        <v>5</v>
      </c>
      <c r="BY99" s="33">
        <f>VLOOKUP(A99,'May 2021'!$B$57:$C$68,2,FALSE)</f>
        <v>2</v>
      </c>
      <c r="BZ99" s="33">
        <f>VLOOKUP('MAIN Analysis'!A99,'June 2021'!$B$56:$C$70,2,FALSE)</f>
        <v>5</v>
      </c>
    </row>
    <row r="100" spans="1:113" x14ac:dyDescent="0.25">
      <c r="A100" s="6" t="s">
        <v>12</v>
      </c>
      <c r="B100" s="58">
        <f>VLOOKUP(A100,'January 2015'!$B$49:$C$61,2,FALSE)</f>
        <v>3</v>
      </c>
      <c r="C100" s="58">
        <f>VLOOKUP(A100,'February 2015'!$B$51:$C$64,2,FALSE)</f>
        <v>3</v>
      </c>
      <c r="D100" s="58">
        <v>0</v>
      </c>
      <c r="E100" s="58">
        <f>VLOOKUP(A100,'April 2015'!$B$54:$C$67,2,FALSE)</f>
        <v>2</v>
      </c>
      <c r="F100" s="58">
        <f>VLOOKUP(A100,'May 2015'!$B$48:$C$62,2,FALSE)</f>
        <v>9</v>
      </c>
      <c r="G100" s="58">
        <f>VLOOKUP(A100,'June 2015'!$B$51:$C$63,2,FALSE)</f>
        <v>8</v>
      </c>
      <c r="H100" s="58">
        <f>VLOOKUP(A100,'August 2015'!$B$51:$C$64,2,FALSE)</f>
        <v>4</v>
      </c>
      <c r="I100" s="58">
        <f>VLOOKUP(A100,'September 2015'!$B$58:$C$74,2,FALSE)</f>
        <v>-4</v>
      </c>
      <c r="J100" s="57">
        <f>VLOOKUP(A100,'October 2015'!$B$51:$C$62,2,FALSE)</f>
        <v>3</v>
      </c>
      <c r="K100" s="58">
        <v>0</v>
      </c>
      <c r="L100" s="58">
        <f>VLOOKUP(A100,'December 2015'!$B$58:$C$73,2,FALSE)</f>
        <v>-4</v>
      </c>
      <c r="M100" s="58">
        <f>VLOOKUP(A100,'January 2016'!$B$55:$C$68,2,FALSE)</f>
        <v>-1</v>
      </c>
      <c r="N100" s="58">
        <v>0</v>
      </c>
      <c r="O100" s="58">
        <f>VLOOKUP(A100,'March 2016'!$B$55:$C$69,2,FALSE)</f>
        <v>2</v>
      </c>
      <c r="P100" s="58">
        <f>VLOOKUP(A100,'April 2016'!$B$56:$C$71,2,FALSE)</f>
        <v>-2</v>
      </c>
      <c r="Q100" s="58">
        <f>VLOOKUP(A100,'May 2016'!$B$63:$C$78,2,FALSE)</f>
        <v>-2</v>
      </c>
      <c r="R100" s="58">
        <f>VLOOKUP(A100,'June 2016'!$B$57:$C$69,2,FALSE)</f>
        <v>-3</v>
      </c>
      <c r="S100" s="58">
        <f>VLOOKUP(A100,'July 2016'!$B$58:$C$72,2,FALSE)</f>
        <v>1</v>
      </c>
      <c r="T100" s="58">
        <v>0</v>
      </c>
      <c r="U100" s="58">
        <f>VLOOKUP(A100,'September 2016'!$B$59:$C$73,2,FALSE)</f>
        <v>-5</v>
      </c>
      <c r="V100" s="62">
        <f>VLOOKUP(A100,'October 2016'!$B$55:$C$70,2,FALSE)</f>
        <v>-1</v>
      </c>
      <c r="W100" s="58">
        <f>VLOOKUP(A100,'November 2016'!$B$58:$C$73,2,FALSE)</f>
        <v>-3</v>
      </c>
      <c r="X100" s="58">
        <f>VLOOKUP(A100,'December  2016'!$B$53:$C$67,2,FALSE)</f>
        <v>-5</v>
      </c>
      <c r="Y100" s="58">
        <v>-2</v>
      </c>
      <c r="Z100" s="58">
        <v>0</v>
      </c>
      <c r="AA100" s="58">
        <v>3</v>
      </c>
      <c r="AB100" s="58">
        <v>5</v>
      </c>
      <c r="AC100" s="58">
        <v>-3</v>
      </c>
      <c r="AD100" s="58">
        <v>5</v>
      </c>
      <c r="AE100" s="58">
        <v>4</v>
      </c>
      <c r="AF100" s="58">
        <v>2</v>
      </c>
      <c r="AG100" s="58">
        <v>7</v>
      </c>
      <c r="AH100" s="58">
        <v>6</v>
      </c>
      <c r="AI100" s="58">
        <v>2</v>
      </c>
      <c r="AJ100" s="58">
        <v>-1</v>
      </c>
      <c r="AK100" s="58">
        <v>6</v>
      </c>
      <c r="AL100" s="58">
        <v>6</v>
      </c>
      <c r="AM100" s="58">
        <v>8</v>
      </c>
      <c r="AN100" s="49">
        <f>VLOOKUP(A100,'April 2018'!$B$58:$C$72,2,FALSE)</f>
        <v>10</v>
      </c>
      <c r="AO100" s="49">
        <f>VLOOKUP(A100,'May 2018'!$B$57:$C$72,2,FALSE)</f>
        <v>6</v>
      </c>
      <c r="AP100" s="49">
        <f>VLOOKUP(A100,'June 2018'!$B$59:$C$71,2,FALSE)</f>
        <v>4</v>
      </c>
      <c r="AQ100" s="49">
        <f>VLOOKUP(A100,'July 2018'!$B$58:$C$72,2,FALSE)</f>
        <v>4</v>
      </c>
      <c r="AR100" s="49">
        <f>VLOOKUP(A100,'August 2018'!$B$57:$C$70,2,FALSE)</f>
        <v>1</v>
      </c>
      <c r="AS100" s="49">
        <f>VLOOKUP(A100,'September 2018'!$B$53:$C$67,2,FALSE)</f>
        <v>3</v>
      </c>
      <c r="AT100" s="49">
        <f>VLOOKUP(A100,'October 2018'!$B$57:$C$69,2,FALSE)</f>
        <v>2</v>
      </c>
      <c r="AU100" s="49">
        <f>VLOOKUP(A100,'November 2018'!$B$53:$C$66,2,FALSE)</f>
        <v>-1</v>
      </c>
      <c r="AV100" s="49">
        <f>VLOOKUP(A100,'December 2018'!$B$50:$C$61,2,FALSE)</f>
        <v>-1</v>
      </c>
      <c r="AW100" s="49">
        <f>VLOOKUP(A100,'January 2019'!$B$50:$C$63,2,FALSE)</f>
        <v>-1</v>
      </c>
      <c r="AX100" s="49">
        <f>VLOOKUP(A100,'February 2019'!$B$55:$C$66,2,FALSE)</f>
        <v>-1</v>
      </c>
      <c r="AY100" s="49">
        <v>-2</v>
      </c>
      <c r="AZ100" s="49">
        <f>VLOOKUP(A100,'April 2019'!$B$59:$C$72,2,FALSE)</f>
        <v>1</v>
      </c>
      <c r="BA100" s="49">
        <f>VLOOKUP(A100,'May 2019'!$B$56:$C$68,2,FALSE)</f>
        <v>-1</v>
      </c>
      <c r="BB100" s="49">
        <f>VLOOKUP(A100,'June 2019'!$B$59:$C$74,2,FALSE)</f>
        <v>-1</v>
      </c>
      <c r="BC100" s="49">
        <f>VLOOKUP(A100,'July 2019'!$B$61:$C$75,2,FALSE)</f>
        <v>-3</v>
      </c>
      <c r="BD100" s="49">
        <f>VLOOKUP(A100,'August 2019'!$B$51:$C$65,2,FALSE)</f>
        <v>-3</v>
      </c>
      <c r="BE100" s="49">
        <f>VLOOKUP(A100,'September 2019'!$B$54:$C$68,2,FALSE)</f>
        <v>-6</v>
      </c>
      <c r="BF100" s="49">
        <f>VLOOKUP(A100,'October 2019'!$B$57:$C$70,2,FALSE)</f>
        <v>-1</v>
      </c>
      <c r="BG100" s="49">
        <f>VLOOKUP(A100,'November 2019'!$B$61:$C$74,2,FALSE)</f>
        <v>-2</v>
      </c>
      <c r="BH100" s="1">
        <f>VLOOKUP(A100,'December 2019'!$B$58:$C$70,2,FALSE)</f>
        <v>-7</v>
      </c>
      <c r="BI100" s="58">
        <v>-4</v>
      </c>
      <c r="BJ100" s="1">
        <v>-2</v>
      </c>
      <c r="BK100" s="1">
        <f>VLOOKUP(A100,'March 2020'!$B$54:$C$69,2,FALSE)</f>
        <v>-8</v>
      </c>
      <c r="BL100" s="58">
        <f>VLOOKUP(A100,'April 2020'!$B$58:$C$74,2,FALSE)</f>
        <v>-10</v>
      </c>
      <c r="BM100" s="1">
        <f>VLOOKUP(A100,'May 2020'!$B$56:$C$73,2,FALSE)</f>
        <v>-7</v>
      </c>
      <c r="BN100" s="9">
        <f>VLOOKUP(A100,'June 2020'!$B$55:$C$70,2,FALSE)</f>
        <v>-3</v>
      </c>
      <c r="BO100" s="9">
        <f>VLOOKUP(A100,'July 2020'!$B$62:$C$76,2,FALSE)</f>
        <v>-2</v>
      </c>
      <c r="BP100" s="9">
        <f>VLOOKUP(A100,'August 2020'!$B$65:$C$79,2,FALSE)</f>
        <v>2</v>
      </c>
      <c r="BQ100" s="9">
        <f>VLOOKUP(A100,'September 2020'!$B$66:$C$81,2,FALSE)</f>
        <v>-1</v>
      </c>
      <c r="BR100" s="9">
        <f>VLOOKUP(A100,'October 2020'!$B$54:$C$69,2,FALSE)</f>
        <v>8</v>
      </c>
      <c r="BS100" s="9">
        <f>VLOOKUP(A100,'November 2020'!$B$58:$C$72,2,FALSE)</f>
        <v>2</v>
      </c>
      <c r="BT100" s="9">
        <f>VLOOKUP(A100,'December 2020'!$B$57:$C$69,2,FALSE)</f>
        <v>4</v>
      </c>
      <c r="BU100" s="33">
        <v>0</v>
      </c>
      <c r="BV100" s="33">
        <f>VLOOKUP(A100,'February 2021'!$B$56:$C$70,2,FALSE)</f>
        <v>1</v>
      </c>
      <c r="BW100" s="33">
        <f>VLOOKUP(A100,'March 2021'!$B$55:$C$68,2,FALSE)</f>
        <v>7</v>
      </c>
      <c r="BX100" s="33">
        <f>VLOOKUP(A100,'April 2021'!$B$59:$C$73,2,FALSE)</f>
        <v>10</v>
      </c>
      <c r="BY100" s="33">
        <f>VLOOKUP(A100,'May 2021'!$B$57:$C$68,2,FALSE)</f>
        <v>4</v>
      </c>
      <c r="BZ100" s="33">
        <f>VLOOKUP('MAIN Analysis'!A100,'June 2021'!$B$56:$C$70,2,FALSE)</f>
        <v>6</v>
      </c>
    </row>
    <row r="101" spans="1:113" x14ac:dyDescent="0.25">
      <c r="A101" s="6" t="s">
        <v>13</v>
      </c>
      <c r="B101" s="58">
        <v>0</v>
      </c>
      <c r="C101" s="58">
        <f>VLOOKUP(A101,'February 2015'!$B$51:$C$64,2,FALSE)</f>
        <v>7</v>
      </c>
      <c r="D101" s="58">
        <f>VLOOKUP(A101,'March 2015'!$B$56:$C$69,2,FALSE)</f>
        <v>-4</v>
      </c>
      <c r="E101" s="58">
        <v>0</v>
      </c>
      <c r="F101" s="58">
        <f>VLOOKUP(A101,'May 2015'!$B$48:$C$62,2,FALSE)</f>
        <v>8</v>
      </c>
      <c r="G101" s="58">
        <f>VLOOKUP(A101,'June 2015'!$B$51:$C$63,2,FALSE)</f>
        <v>6</v>
      </c>
      <c r="H101" s="58">
        <f>VLOOKUP(A101,'August 2015'!$B$51:$C$64,2,FALSE)</f>
        <v>-6</v>
      </c>
      <c r="I101" s="58">
        <f>VLOOKUP(A101,'September 2015'!$B$58:$C$74,2,FALSE)</f>
        <v>-6</v>
      </c>
      <c r="J101" s="57">
        <f>VLOOKUP(A101,'October 2015'!$B$51:$C$62,2,FALSE)</f>
        <v>-3</v>
      </c>
      <c r="K101" s="58">
        <f>VLOOKUP(A101,'November 2015'!$B$48:$C$61,2,FALSE)</f>
        <v>-3</v>
      </c>
      <c r="L101" s="58">
        <f>VLOOKUP(A101,'December 2015'!$B$58:$C$73,2,FALSE)</f>
        <v>3</v>
      </c>
      <c r="M101" s="58">
        <f>VLOOKUP(A101,'January 2016'!$B$55:$C$68,2,FALSE)</f>
        <v>2</v>
      </c>
      <c r="N101" s="58">
        <f>VLOOKUP(A101,'February 2016'!$B$55:$C$68,2,FALSE)</f>
        <v>-5</v>
      </c>
      <c r="O101" s="58">
        <f>VLOOKUP(A101,'March 2016'!$B$55:$C$69,2,FALSE)</f>
        <v>-6</v>
      </c>
      <c r="P101" s="58">
        <f>VLOOKUP(A101,'April 2016'!$B$56:$C$71,2,FALSE)</f>
        <v>-3</v>
      </c>
      <c r="Q101" s="58">
        <f>VLOOKUP(A101,'May 2016'!$B$63:$C$78,2,FALSE)</f>
        <v>7</v>
      </c>
      <c r="R101" s="58">
        <f>VLOOKUP(A101,'June 2016'!$B$57:$C$69,2,FALSE)</f>
        <v>-5</v>
      </c>
      <c r="S101" s="58">
        <f>VLOOKUP(A101,'July 2016'!$B$58:$C$72,2,FALSE)</f>
        <v>-5</v>
      </c>
      <c r="T101" s="58">
        <f>VLOOKUP(A101,'August 2016'!$B$56:$C$69,2,FALSE)</f>
        <v>-4</v>
      </c>
      <c r="U101" s="58">
        <f>VLOOKUP(A101,'September 2016'!$B$59:$C$73,2,FALSE)</f>
        <v>5</v>
      </c>
      <c r="V101" s="62">
        <f>VLOOKUP(A101,'October 2016'!$B$55:$C$70,2,FALSE)</f>
        <v>6</v>
      </c>
      <c r="W101" s="58">
        <f>VLOOKUP(A101,'November 2016'!$B$58:$C$73,2,FALSE)</f>
        <v>-1</v>
      </c>
      <c r="X101" s="58">
        <f>VLOOKUP(A101,'December  2016'!$B$53:$C$67,2,FALSE)</f>
        <v>-1</v>
      </c>
      <c r="Y101" s="58">
        <v>6</v>
      </c>
      <c r="Z101" s="58">
        <v>1</v>
      </c>
      <c r="AA101" s="58">
        <v>14</v>
      </c>
      <c r="AB101" s="58">
        <v>12</v>
      </c>
      <c r="AC101" s="58">
        <v>9</v>
      </c>
      <c r="AD101" s="58">
        <v>11</v>
      </c>
      <c r="AE101" s="58">
        <v>5</v>
      </c>
      <c r="AF101" s="58">
        <v>9</v>
      </c>
      <c r="AG101" s="58">
        <v>-1</v>
      </c>
      <c r="AH101" s="58">
        <v>0</v>
      </c>
      <c r="AI101" s="58">
        <v>-1</v>
      </c>
      <c r="AJ101" s="58">
        <v>1</v>
      </c>
      <c r="AK101" s="58">
        <v>-4</v>
      </c>
      <c r="AL101" s="58">
        <v>5</v>
      </c>
      <c r="AM101" s="58">
        <v>6</v>
      </c>
      <c r="AN101" s="49">
        <f>VLOOKUP(A101,'April 2018'!$B$58:$C$72,2,FALSE)</f>
        <v>1</v>
      </c>
      <c r="AO101" s="49">
        <f>VLOOKUP(A101,'May 2018'!$B$57:$C$72,2,FALSE)</f>
        <v>11</v>
      </c>
      <c r="AP101" s="49">
        <v>0</v>
      </c>
      <c r="AQ101" s="49">
        <f>VLOOKUP(A101,'July 2018'!$B$58:$C$72,2,FALSE)</f>
        <v>10</v>
      </c>
      <c r="AR101" s="49">
        <f>VLOOKUP(A101,'August 2018'!$B$57:$C$70,2,FALSE)</f>
        <v>-2</v>
      </c>
      <c r="AS101" s="49">
        <f>VLOOKUP(A101,'September 2018'!$B$53:$C$67,2,FALSE)</f>
        <v>2</v>
      </c>
      <c r="AT101" s="49">
        <v>0</v>
      </c>
      <c r="AU101" s="49">
        <v>0</v>
      </c>
      <c r="AV101" s="49">
        <f>VLOOKUP(A101,'December 2018'!$B$50:$C$61,2,FALSE)</f>
        <v>4</v>
      </c>
      <c r="AW101" s="49">
        <f>VLOOKUP(A101,'January 2019'!$B$50:$C$63,2,FALSE)</f>
        <v>3</v>
      </c>
      <c r="AX101" s="49">
        <f>VLOOKUP(A101,'February 2019'!$B$55:$C$66,2,FALSE)</f>
        <v>8</v>
      </c>
      <c r="AY101" s="49">
        <v>8</v>
      </c>
      <c r="AZ101" s="49">
        <v>0</v>
      </c>
      <c r="BA101" s="49">
        <f>VLOOKUP(A101,'May 2019'!$B$56:$C$68,2,FALSE)</f>
        <v>2</v>
      </c>
      <c r="BB101" s="49">
        <f>VLOOKUP(A101,'June 2019'!$B$59:$C$74,2,FALSE)</f>
        <v>7</v>
      </c>
      <c r="BC101" s="49">
        <f>VLOOKUP(A101,'July 2019'!$B$61:$C$75,2,FALSE)</f>
        <v>4</v>
      </c>
      <c r="BD101" s="49">
        <f>VLOOKUP(A101,'August 2019'!$B$51:$C$65,2,FALSE)</f>
        <v>-4</v>
      </c>
      <c r="BE101" s="49">
        <f>VLOOKUP(A101,'September 2019'!$B$54:$C$68,2,FALSE)</f>
        <v>-5</v>
      </c>
      <c r="BF101" s="49">
        <f>VLOOKUP(A101,'October 2019'!$B$57:$C$70,2,FALSE)</f>
        <v>-2</v>
      </c>
      <c r="BG101" s="49">
        <f>VLOOKUP(A101,'November 2019'!$B$61:$C$74,2,FALSE)</f>
        <v>-4</v>
      </c>
      <c r="BH101" s="1">
        <f>VLOOKUP(A101,'December 2019'!$B$58:$C$70,2,FALSE)</f>
        <v>-4</v>
      </c>
      <c r="BI101" s="58">
        <v>-6</v>
      </c>
      <c r="BJ101" s="1">
        <v>0</v>
      </c>
      <c r="BK101" s="1">
        <f>VLOOKUP(A101,'March 2020'!$B$54:$C$69,2,FALSE)</f>
        <v>-3</v>
      </c>
      <c r="BL101" s="58">
        <f>VLOOKUP(A101,'April 2020'!$B$58:$C$74,2,FALSE)</f>
        <v>-11</v>
      </c>
      <c r="BM101" s="1">
        <f>VLOOKUP(A101,'May 2020'!$B$56:$C$73,2,FALSE)</f>
        <v>-9</v>
      </c>
      <c r="BN101" s="9">
        <f>VLOOKUP(A101,'June 2020'!$B$55:$C$70,2,FALSE)</f>
        <v>-7</v>
      </c>
      <c r="BO101" s="9">
        <f>VLOOKUP(A101,'July 2020'!$B$62:$C$76,2,FALSE)</f>
        <v>-8</v>
      </c>
      <c r="BP101" s="9">
        <f>VLOOKUP(A101,'August 2020'!$B$65:$C$79,2,FALSE)</f>
        <v>5</v>
      </c>
      <c r="BQ101" s="9">
        <v>0</v>
      </c>
      <c r="BR101" s="9">
        <f>VLOOKUP(A101,'October 2020'!$B$54:$C$69,2,FALSE)</f>
        <v>-1</v>
      </c>
      <c r="BS101" s="9">
        <f>VLOOKUP(A101,'November 2020'!$B$58:$C$72,2,FALSE)</f>
        <v>4</v>
      </c>
      <c r="BT101" s="9">
        <f>VLOOKUP(A101,'December 2020'!$B$57:$C$69,2,FALSE)</f>
        <v>-1</v>
      </c>
      <c r="BU101" s="33">
        <f>VLOOKUP(A101,'January 2021'!$B$55:$C$67,2,FALSE)</f>
        <v>6</v>
      </c>
      <c r="BV101" s="33">
        <f>VLOOKUP(A101,'February 2021'!$B$56:$C$70,2,FALSE)</f>
        <v>11</v>
      </c>
      <c r="BW101" s="33">
        <f>VLOOKUP(A101,'March 2021'!$B$55:$C$68,2,FALSE)</f>
        <v>14</v>
      </c>
      <c r="BX101" s="33">
        <f>VLOOKUP(A101,'April 2021'!$B$59:$C$73,2,FALSE)</f>
        <v>11</v>
      </c>
      <c r="BY101" s="33">
        <f>VLOOKUP(A101,'May 2021'!$B$57:$C$68,2,FALSE)</f>
        <v>9</v>
      </c>
      <c r="BZ101" s="33">
        <f>VLOOKUP('MAIN Analysis'!A101,'June 2021'!$B$56:$C$70,2,FALSE)</f>
        <v>10</v>
      </c>
    </row>
    <row r="102" spans="1:113" x14ac:dyDescent="0.25">
      <c r="A102" s="6" t="s">
        <v>14</v>
      </c>
      <c r="B102" s="58">
        <f>VLOOKUP(A102,'January 2015'!$B$49:$C$61,2,FALSE)</f>
        <v>-2</v>
      </c>
      <c r="C102" s="58">
        <f>VLOOKUP(A102,'February 2015'!$B$51:$C$64,2,FALSE)</f>
        <v>-2</v>
      </c>
      <c r="D102" s="58">
        <f>VLOOKUP(A102,'March 2015'!$B$56:$C$69,2,FALSE)</f>
        <v>3</v>
      </c>
      <c r="E102" s="58">
        <f>VLOOKUP(A102,'April 2015'!$B$54:$C$67,2,FALSE)</f>
        <v>4</v>
      </c>
      <c r="F102" s="58">
        <f>VLOOKUP(A102,'May 2015'!$B$48:$C$62,2,FALSE)</f>
        <v>1</v>
      </c>
      <c r="G102" s="58">
        <f>VLOOKUP(A102,'June 2015'!$B$51:$C$63,2,FALSE)</f>
        <v>5</v>
      </c>
      <c r="H102" s="58">
        <f>VLOOKUP(A102,'August 2015'!$B$51:$C$64,2,FALSE)</f>
        <v>-1</v>
      </c>
      <c r="I102" s="58">
        <f>VLOOKUP(A102,'September 2015'!$B$58:$C$74,2,FALSE)</f>
        <v>2</v>
      </c>
      <c r="J102" s="57">
        <f>VLOOKUP(A102,'October 2015'!$B$51:$C$62,2,FALSE)</f>
        <v>-2</v>
      </c>
      <c r="K102" s="58">
        <f>VLOOKUP(A102,'November 2015'!$B$48:$C$61,2,FALSE)</f>
        <v>3</v>
      </c>
      <c r="L102" s="58">
        <f>VLOOKUP(A102,'December 2015'!$B$58:$C$73,2,FALSE)</f>
        <v>-5</v>
      </c>
      <c r="M102" s="58">
        <f>VLOOKUP(A102,'January 2016'!$B$55:$C$68,2,FALSE)</f>
        <v>-3</v>
      </c>
      <c r="N102" s="58">
        <f>VLOOKUP(A102,'February 2016'!$B$55:$C$68,2,FALSE)</f>
        <v>-6</v>
      </c>
      <c r="O102" s="58">
        <f>VLOOKUP(A102,'March 2016'!$B$55:$C$69,2,FALSE)</f>
        <v>-5</v>
      </c>
      <c r="P102" s="58">
        <f>VLOOKUP(A102,'April 2016'!$B$56:$C$71,2,FALSE)</f>
        <v>-1</v>
      </c>
      <c r="Q102" s="58">
        <v>0</v>
      </c>
      <c r="R102" s="58">
        <v>0</v>
      </c>
      <c r="S102" s="58">
        <f>VLOOKUP(A102,'July 2016'!$B$58:$C$72,2,FALSE)</f>
        <v>-2</v>
      </c>
      <c r="T102" s="58">
        <f>VLOOKUP(A102,'August 2016'!$B$56:$C$69,2,FALSE)</f>
        <v>-8</v>
      </c>
      <c r="U102" s="58">
        <f>VLOOKUP(A102,'September 2016'!$B$59:$C$73,2,FALSE)</f>
        <v>-7</v>
      </c>
      <c r="V102" s="62">
        <f>VLOOKUP(A102,'October 2016'!$B$55:$C$70,2,FALSE)</f>
        <v>-2</v>
      </c>
      <c r="W102" s="58">
        <f>VLOOKUP(A102,'November 2016'!$B$58:$C$73,2,FALSE)</f>
        <v>-4</v>
      </c>
      <c r="X102" s="58">
        <f>VLOOKUP(A102,'December  2016'!$B$53:$C$67,2,FALSE)</f>
        <v>-3</v>
      </c>
      <c r="Y102" s="58">
        <v>3</v>
      </c>
      <c r="Z102" s="58">
        <v>-2</v>
      </c>
      <c r="AA102" s="58">
        <v>7</v>
      </c>
      <c r="AB102" s="58">
        <v>-2</v>
      </c>
      <c r="AC102" s="58">
        <v>-1</v>
      </c>
      <c r="AD102" s="58">
        <v>6</v>
      </c>
      <c r="AE102" s="58">
        <v>2</v>
      </c>
      <c r="AF102" s="58">
        <v>7</v>
      </c>
      <c r="AG102" s="58">
        <v>4</v>
      </c>
      <c r="AH102" s="58">
        <v>5</v>
      </c>
      <c r="AI102" s="58">
        <v>8</v>
      </c>
      <c r="AJ102" s="58">
        <v>7</v>
      </c>
      <c r="AK102" s="58">
        <v>1</v>
      </c>
      <c r="AL102" s="58">
        <v>1</v>
      </c>
      <c r="AM102" s="58">
        <v>4</v>
      </c>
      <c r="AN102" s="49">
        <f>VLOOKUP(A102,'April 2018'!$B$58:$C$72,2,FALSE)</f>
        <v>4</v>
      </c>
      <c r="AO102" s="49">
        <f>VLOOKUP(A102,'May 2018'!$B$57:$C$72,2,FALSE)</f>
        <v>4</v>
      </c>
      <c r="AP102" s="49">
        <f>VLOOKUP(A102,'June 2018'!$B$59:$C$71,2,FALSE)</f>
        <v>10</v>
      </c>
      <c r="AQ102" s="49">
        <f>VLOOKUP(A102,'July 2018'!$B$58:$C$72,2,FALSE)</f>
        <v>2</v>
      </c>
      <c r="AR102" s="49">
        <f>VLOOKUP(A102,'August 2018'!$B$57:$C$70,2,FALSE)</f>
        <v>6</v>
      </c>
      <c r="AS102" s="49">
        <f>VLOOKUP(A102,'September 2018'!$B$53:$C$67,2,FALSE)</f>
        <v>4</v>
      </c>
      <c r="AT102" s="49">
        <f>VLOOKUP(A102,'October 2018'!$B$57:$C$69,2,FALSE)</f>
        <v>1</v>
      </c>
      <c r="AU102" s="49">
        <f>VLOOKUP(A102,'November 2018'!$B$53:$C$66,2,FALSE)</f>
        <v>6</v>
      </c>
      <c r="AV102" s="49">
        <f>VLOOKUP(A102,'December 2018'!$B$50:$C$61,2,FALSE)</f>
        <v>7</v>
      </c>
      <c r="AW102" s="49">
        <f>VLOOKUP(A102,'January 2019'!$B$50:$C$63,2,FALSE)</f>
        <v>6</v>
      </c>
      <c r="AX102" s="49">
        <f>VLOOKUP(A102,'February 2019'!$B$55:$C$66,2,FALSE)</f>
        <v>2</v>
      </c>
      <c r="AY102" s="49">
        <v>1</v>
      </c>
      <c r="AZ102" s="49">
        <f>VLOOKUP(A102,'April 2019'!$B$59:$C$72,2,FALSE)</f>
        <v>-1</v>
      </c>
      <c r="BA102" s="49">
        <v>0</v>
      </c>
      <c r="BB102" s="49">
        <f>VLOOKUP(A102,'June 2019'!$B$59:$C$74,2,FALSE)</f>
        <v>1</v>
      </c>
      <c r="BC102" s="49">
        <f>VLOOKUP(A102,'July 2019'!$B$61:$C$75,2,FALSE)</f>
        <v>-2</v>
      </c>
      <c r="BD102" s="49">
        <f>VLOOKUP(A102,'August 2019'!$B$51:$C$65,2,FALSE)</f>
        <v>-5</v>
      </c>
      <c r="BE102" s="49">
        <f>VLOOKUP(A102,'September 2019'!$B$54:$C$68,2,FALSE)</f>
        <v>-4</v>
      </c>
      <c r="BF102" s="49">
        <f>VLOOKUP(A102,'October 2019'!$B$57:$C$70,2,FALSE)</f>
        <v>-7</v>
      </c>
      <c r="BG102" s="49">
        <f>VLOOKUP(A102,'November 2019'!$B$61:$C$74,2,FALSE)</f>
        <v>-5</v>
      </c>
      <c r="BH102" s="1">
        <f>VLOOKUP(A102,'December 2019'!$B$58:$C$70,2,FALSE)</f>
        <v>-5</v>
      </c>
      <c r="BI102" s="58">
        <v>-7</v>
      </c>
      <c r="BJ102" s="1">
        <v>-5</v>
      </c>
      <c r="BK102" s="1">
        <f>VLOOKUP(A102,'March 2020'!$B$54:$C$69,2,FALSE)</f>
        <v>-9</v>
      </c>
      <c r="BL102" s="58">
        <f>VLOOKUP(A102,'April 2020'!$B$58:$C$74,2,FALSE)</f>
        <v>-14</v>
      </c>
      <c r="BM102" s="1">
        <f>VLOOKUP(A102,'May 2020'!$B$56:$C$73,2,FALSE)</f>
        <v>-13</v>
      </c>
      <c r="BN102" s="9">
        <f>VLOOKUP(A102,'June 2020'!$B$55:$C$70,2,FALSE)</f>
        <v>-9</v>
      </c>
      <c r="BO102" s="9">
        <f>VLOOKUP(A102,'July 2020'!$B$62:$C$76,2,FALSE)</f>
        <v>-10</v>
      </c>
      <c r="BP102" s="9">
        <f>VLOOKUP(A102,'August 2020'!$B$65:$C$79,2,FALSE)</f>
        <v>-3</v>
      </c>
      <c r="BQ102" s="9">
        <f>VLOOKUP(A102,'September 2020'!$B$66:$C$81,2,FALSE)</f>
        <v>-8</v>
      </c>
      <c r="BR102" s="9">
        <f>VLOOKUP(A102,'October 2020'!$B$54:$C$69,2,FALSE)</f>
        <v>2</v>
      </c>
      <c r="BS102" s="9">
        <f>VLOOKUP(A102,'November 2020'!$B$58:$C$72,2,FALSE)</f>
        <v>-1</v>
      </c>
      <c r="BT102" s="9">
        <v>0</v>
      </c>
      <c r="BU102" s="33">
        <v>0</v>
      </c>
      <c r="BV102" s="33">
        <f>VLOOKUP(A102,'February 2021'!$B$56:$C$70,2,FALSE)</f>
        <v>4</v>
      </c>
      <c r="BW102" s="33">
        <f>VLOOKUP(A102,'March 2021'!$B$55:$C$68,2,FALSE)</f>
        <v>4</v>
      </c>
      <c r="BX102" s="33">
        <f>VLOOKUP(A102,'April 2021'!$B$59:$C$73,2,FALSE)</f>
        <v>3</v>
      </c>
      <c r="BY102" s="33">
        <v>0</v>
      </c>
      <c r="BZ102" s="33">
        <f>VLOOKUP('MAIN Analysis'!A102,'June 2021'!$B$56:$C$70,2,FALSE)</f>
        <v>1</v>
      </c>
    </row>
    <row r="103" spans="1:113" x14ac:dyDescent="0.25">
      <c r="A103" s="6" t="s">
        <v>15</v>
      </c>
      <c r="B103" s="58">
        <v>0</v>
      </c>
      <c r="C103" s="58">
        <v>0</v>
      </c>
      <c r="D103" s="58">
        <f>VLOOKUP(A103,'March 2015'!$B$56:$C$69,2,FALSE)</f>
        <v>1</v>
      </c>
      <c r="E103" s="58">
        <f>VLOOKUP(A103,'April 2015'!$B$54:$C$67,2,FALSE)</f>
        <v>7</v>
      </c>
      <c r="F103" s="58">
        <f>VLOOKUP(A103,'May 2015'!$B$48:$C$62,2,FALSE)</f>
        <v>6</v>
      </c>
      <c r="G103" s="58">
        <v>0</v>
      </c>
      <c r="H103" s="58">
        <f>VLOOKUP(A103,'August 2015'!$B$51:$C$64,2,FALSE)</f>
        <v>-4</v>
      </c>
      <c r="I103" s="58">
        <f>VLOOKUP(A103,'September 2015'!$B$58:$C$74,2,FALSE)</f>
        <v>-2</v>
      </c>
      <c r="J103" s="57">
        <f>VLOOKUP(A103,'October 2015'!$B$51:$C$62,2,FALSE)</f>
        <v>-6</v>
      </c>
      <c r="K103" s="58">
        <v>0</v>
      </c>
      <c r="L103" s="58">
        <f>VLOOKUP(A103,'December 2015'!$B$58:$C$73,2,FALSE)</f>
        <v>-3</v>
      </c>
      <c r="M103" s="58">
        <f>VLOOKUP(A103,'January 2016'!$B$55:$C$68,2,FALSE)</f>
        <v>-5</v>
      </c>
      <c r="N103" s="58">
        <f>VLOOKUP(A103,'February 2016'!$B$55:$C$68,2,FALSE)</f>
        <v>-3</v>
      </c>
      <c r="O103" s="58">
        <f>VLOOKUP(A103,'March 2016'!$B$55:$C$69,2,FALSE)</f>
        <v>-1</v>
      </c>
      <c r="P103" s="58">
        <v>0</v>
      </c>
      <c r="Q103" s="58">
        <f>VLOOKUP(A103,'May 2016'!$B$63:$C$78,2,FALSE)</f>
        <v>6</v>
      </c>
      <c r="R103" s="58">
        <f>VLOOKUP(A103,'June 2016'!$B$57:$C$69,2,FALSE)</f>
        <v>-2</v>
      </c>
      <c r="S103" s="58">
        <f>VLOOKUP(A103,'July 2016'!$B$58:$C$72,2,FALSE)</f>
        <v>-6</v>
      </c>
      <c r="T103" s="58">
        <f>VLOOKUP(A103,'August 2016'!$B$56:$C$69,2,FALSE)</f>
        <v>-7</v>
      </c>
      <c r="U103" s="58">
        <f>VLOOKUP(A103,'September 2016'!$B$59:$C$73,2,FALSE)</f>
        <v>-4</v>
      </c>
      <c r="V103" s="62">
        <f>VLOOKUP(A103,'October 2016'!$B$55:$C$70,2,FALSE)</f>
        <v>-3</v>
      </c>
      <c r="W103" s="58">
        <v>0</v>
      </c>
      <c r="X103" s="58">
        <f>VLOOKUP(A103,'December  2016'!$B$53:$C$67,2,FALSE)</f>
        <v>-4</v>
      </c>
      <c r="Y103" s="58">
        <v>-5</v>
      </c>
      <c r="Z103" s="58">
        <v>-4</v>
      </c>
      <c r="AA103" s="58">
        <v>4</v>
      </c>
      <c r="AB103" s="58">
        <v>6</v>
      </c>
      <c r="AC103" s="58">
        <v>1</v>
      </c>
      <c r="AD103" s="58">
        <v>8</v>
      </c>
      <c r="AE103" s="58">
        <v>9</v>
      </c>
      <c r="AF103" s="58">
        <v>6</v>
      </c>
      <c r="AG103" s="58">
        <v>6</v>
      </c>
      <c r="AH103" s="58">
        <v>8</v>
      </c>
      <c r="AI103" s="58">
        <v>0</v>
      </c>
      <c r="AJ103" s="58">
        <v>0</v>
      </c>
      <c r="AK103" s="58">
        <v>0</v>
      </c>
      <c r="AL103" s="58">
        <v>4</v>
      </c>
      <c r="AM103" s="58">
        <v>2</v>
      </c>
      <c r="AN103" s="49">
        <v>0</v>
      </c>
      <c r="AO103" s="49">
        <f>VLOOKUP(A103,'May 2018'!$B$57:$C$72,2,FALSE)</f>
        <v>5</v>
      </c>
      <c r="AP103" s="49">
        <f>VLOOKUP(A103,'June 2018'!$B$59:$C$71,2,FALSE)</f>
        <v>5</v>
      </c>
      <c r="AQ103" s="49">
        <f>VLOOKUP(A103,'July 2018'!$B$58:$C$72,2,FALSE)</f>
        <v>-1</v>
      </c>
      <c r="AR103" s="49">
        <f>VLOOKUP(A103,'August 2018'!$B$57:$C$70,2,FALSE)</f>
        <v>4</v>
      </c>
      <c r="AS103" s="49">
        <f>VLOOKUP(A103,'September 2018'!$B$53:$C$67,2,FALSE)</f>
        <v>7</v>
      </c>
      <c r="AT103" s="49">
        <f>VLOOKUP(A103,'October 2018'!$B$57:$C$69,2,FALSE)</f>
        <v>6</v>
      </c>
      <c r="AU103" s="49">
        <f>VLOOKUP(A103,'November 2018'!$B$53:$C$66,2,FALSE)</f>
        <v>2</v>
      </c>
      <c r="AV103" s="49">
        <v>0</v>
      </c>
      <c r="AW103" s="49">
        <v>1</v>
      </c>
      <c r="AX103" s="49">
        <f>VLOOKUP(A103,'February 2019'!$B$55:$C$66,2,FALSE)</f>
        <v>6</v>
      </c>
      <c r="AY103" s="49">
        <v>2</v>
      </c>
      <c r="AZ103" s="49">
        <f>VLOOKUP(A103,'April 2019'!$B$59:$C$72,2,FALSE)</f>
        <v>2</v>
      </c>
      <c r="BA103" s="49">
        <f>VLOOKUP(A103,'May 2019'!$B$56:$C$68,2,FALSE)</f>
        <v>8</v>
      </c>
      <c r="BB103" s="49">
        <f>VLOOKUP(A103,'June 2019'!$B$59:$C$74,2,FALSE)</f>
        <v>-2</v>
      </c>
      <c r="BC103" s="49">
        <f>VLOOKUP(A103,'July 2019'!$B$61:$C$75,2,FALSE)</f>
        <v>6</v>
      </c>
      <c r="BD103" s="49">
        <v>0</v>
      </c>
      <c r="BE103" s="49">
        <f>VLOOKUP(A103,'September 2019'!$B$54:$C$68,2,FALSE)</f>
        <v>-3</v>
      </c>
      <c r="BF103" s="49">
        <v>0</v>
      </c>
      <c r="BG103" s="49">
        <f>VLOOKUP(A103,'November 2019'!$B$61:$C$74,2,FALSE)</f>
        <v>3</v>
      </c>
      <c r="BH103" s="1">
        <f>VLOOKUP(A103,'December 2019'!$B$58:$C$70,2,FALSE)</f>
        <v>2</v>
      </c>
      <c r="BI103" s="58">
        <v>-3</v>
      </c>
      <c r="BJ103" s="1">
        <v>2</v>
      </c>
      <c r="BK103" s="1">
        <f>VLOOKUP(A103,'March 2020'!$B$54:$C$69,2,FALSE)</f>
        <v>-7</v>
      </c>
      <c r="BL103" s="58">
        <f>VLOOKUP(A103,'April 2020'!$B$58:$C$74,2,FALSE)</f>
        <v>-9</v>
      </c>
      <c r="BM103" s="1">
        <f>VLOOKUP(A103,'May 2020'!$B$56:$C$73,2,FALSE)</f>
        <v>-1</v>
      </c>
      <c r="BN103" s="9">
        <f>VLOOKUP(A103,'June 2020'!$B$55:$C$70,2,FALSE)</f>
        <v>-6</v>
      </c>
      <c r="BO103" s="9">
        <f>VLOOKUP(A103,'July 2020'!$B$62:$C$76,2,FALSE)</f>
        <v>2</v>
      </c>
      <c r="BP103" s="9">
        <f>VLOOKUP(A103,'August 2020'!$B$65:$C$79,2,FALSE)</f>
        <v>4</v>
      </c>
      <c r="BQ103" s="9">
        <f>VLOOKUP(A103,'September 2020'!$B$66:$C$81,2,FALSE)</f>
        <v>-3</v>
      </c>
      <c r="BR103" s="9">
        <f>VLOOKUP(A103,'October 2020'!$B$54:$C$69,2,FALSE)</f>
        <v>7</v>
      </c>
      <c r="BS103" s="9">
        <f>VLOOKUP(A103,'November 2020'!$B$58:$C$72,2,FALSE)</f>
        <v>-4</v>
      </c>
      <c r="BT103" s="9">
        <f>VLOOKUP(A103,'December 2020'!$B$57:$C$69,2,FALSE)</f>
        <v>-2</v>
      </c>
      <c r="BU103" s="33">
        <f>VLOOKUP(A103,'January 2021'!$B$55:$C$67,2,FALSE)</f>
        <v>-3</v>
      </c>
      <c r="BV103" s="33">
        <f>VLOOKUP(A103,'February 2021'!$B$56:$C$70,2,FALSE)</f>
        <v>2</v>
      </c>
      <c r="BW103" s="33">
        <f>VLOOKUP(A103,'March 2021'!$B$55:$C$68,2,FALSE)</f>
        <v>3</v>
      </c>
      <c r="BX103" s="33">
        <f>VLOOKUP(A103,'April 2021'!$B$59:$C$73,2,FALSE)</f>
        <v>7</v>
      </c>
      <c r="BY103" s="33">
        <f>VLOOKUP(A103,'May 2021'!$B$57:$C$68,2,FALSE)</f>
        <v>5</v>
      </c>
      <c r="BZ103" s="33">
        <f>VLOOKUP('MAIN Analysis'!A103,'June 2021'!$B$56:$C$70,2,FALSE)</f>
        <v>9</v>
      </c>
    </row>
    <row r="104" spans="1:113" x14ac:dyDescent="0.25">
      <c r="A104" s="6" t="s">
        <v>16</v>
      </c>
      <c r="B104" s="58">
        <f>VLOOKUP(A104,'January 2015'!$B$49:$C$61,2,FALSE)</f>
        <v>5</v>
      </c>
      <c r="C104" s="58">
        <f>VLOOKUP(A104,'February 2015'!$B$51:$C$64,2,FALSE)</f>
        <v>4</v>
      </c>
      <c r="D104" s="58">
        <f>VLOOKUP(A104,'March 2015'!$B$56:$C$69,2,FALSE)</f>
        <v>4</v>
      </c>
      <c r="E104" s="58">
        <f>VLOOKUP(A104,'April 2015'!$B$54:$C$67,2,FALSE)</f>
        <v>1</v>
      </c>
      <c r="F104" s="58">
        <f>VLOOKUP(A104,'May 2015'!$B$48:$C$62,2,FALSE)</f>
        <v>5</v>
      </c>
      <c r="G104" s="58">
        <f>VLOOKUP(A104,'June 2015'!$B$51:$C$63,2,FALSE)</f>
        <v>1</v>
      </c>
      <c r="H104" s="58">
        <f>VLOOKUP(A104,'August 2015'!$B$51:$C$64,2,FALSE)</f>
        <v>-5</v>
      </c>
      <c r="I104" s="58">
        <f>VLOOKUP(A104,'September 2015'!$B$58:$C$74,2,FALSE)</f>
        <v>-3</v>
      </c>
      <c r="J104" s="57">
        <f>VLOOKUP(A104,'October 2015'!$B$51:$C$62,2,FALSE)</f>
        <v>-5</v>
      </c>
      <c r="K104" s="58">
        <v>0</v>
      </c>
      <c r="L104" s="58">
        <f>VLOOKUP(A104,'December 2015'!$B$58:$C$73,2,FALSE)</f>
        <v>-7</v>
      </c>
      <c r="M104" s="58">
        <f>VLOOKUP(A104,'January 2016'!$B$55:$C$68,2,FALSE)</f>
        <v>-7</v>
      </c>
      <c r="N104" s="58">
        <f>VLOOKUP(A104,'February 2016'!$B$55:$C$68,2,FALSE)</f>
        <v>1</v>
      </c>
      <c r="O104" s="58">
        <f>VLOOKUP(A104,'March 2016'!$B$55:$C$69,2,FALSE)</f>
        <v>-4</v>
      </c>
      <c r="P104" s="58">
        <f>VLOOKUP(A104,'April 2016'!$B$56:$C$71,2,FALSE)</f>
        <v>7</v>
      </c>
      <c r="Q104" s="58">
        <f>VLOOKUP(A104,'May 2016'!$B$63:$C$78,2,FALSE)</f>
        <v>4</v>
      </c>
      <c r="R104" s="58">
        <f>VLOOKUP(A104,'June 2016'!$B$57:$C$69,2,FALSE)</f>
        <v>4</v>
      </c>
      <c r="S104" s="58">
        <v>0</v>
      </c>
      <c r="T104" s="58">
        <f>VLOOKUP(A104,'August 2016'!$B$56:$C$69,2,FALSE)</f>
        <v>3</v>
      </c>
      <c r="U104" s="58">
        <f>VLOOKUP(A104,'September 2016'!$B$59:$C$73,2,FALSE)</f>
        <v>-6</v>
      </c>
      <c r="V104" s="62">
        <f>VLOOKUP(A104,'October 2016'!$B$55:$C$70,2,FALSE)</f>
        <v>1</v>
      </c>
      <c r="W104" s="58">
        <f>VLOOKUP(A104,'November 2016'!$B$58:$C$73,2,FALSE)</f>
        <v>2</v>
      </c>
      <c r="X104" s="58">
        <f>VLOOKUP(A104,'December  2016'!$B$53:$C$67,2,FALSE)</f>
        <v>5</v>
      </c>
      <c r="Y104" s="58">
        <v>-3</v>
      </c>
      <c r="Z104" s="58">
        <v>-1</v>
      </c>
      <c r="AA104" s="58">
        <v>10</v>
      </c>
      <c r="AB104" s="58">
        <v>3</v>
      </c>
      <c r="AC104" s="58">
        <v>3</v>
      </c>
      <c r="AD104" s="58">
        <v>1</v>
      </c>
      <c r="AE104" s="58">
        <v>-1</v>
      </c>
      <c r="AF104" s="58">
        <v>-1</v>
      </c>
      <c r="AG104" s="58">
        <v>5</v>
      </c>
      <c r="AH104" s="58">
        <v>4</v>
      </c>
      <c r="AI104" s="58">
        <v>0</v>
      </c>
      <c r="AJ104" s="58">
        <v>11</v>
      </c>
      <c r="AK104" s="58">
        <v>4</v>
      </c>
      <c r="AL104" s="58">
        <v>9</v>
      </c>
      <c r="AM104" s="58">
        <v>0</v>
      </c>
      <c r="AN104" s="49">
        <f>VLOOKUP(A104,'April 2018'!$B$58:$C$72,2,FALSE)</f>
        <v>2</v>
      </c>
      <c r="AO104" s="49">
        <v>0</v>
      </c>
      <c r="AP104" s="49">
        <f>VLOOKUP(A104,'June 2018'!$B$59:$C$71,2,FALSE)</f>
        <v>8</v>
      </c>
      <c r="AQ104" s="49">
        <f>VLOOKUP(A104,'July 2018'!$B$58:$C$72,2,FALSE)</f>
        <v>-2</v>
      </c>
      <c r="AR104" s="49">
        <f>VLOOKUP(A104,'August 2018'!$B$57:$C$70,2,FALSE)</f>
        <v>-1</v>
      </c>
      <c r="AS104" s="49">
        <v>0</v>
      </c>
      <c r="AT104" s="49">
        <f>VLOOKUP(A104,'October 2018'!$B$57:$C$69,2,FALSE)</f>
        <v>4</v>
      </c>
      <c r="AU104" s="49">
        <f>VLOOKUP(A104,'November 2018'!$B$53:$C$66,2,FALSE)</f>
        <v>-2</v>
      </c>
      <c r="AV104" s="49">
        <v>0</v>
      </c>
      <c r="AW104" s="49">
        <f>VLOOKUP(A104,'January 2019'!$B$50:$C$63,2,FALSE)</f>
        <v>7</v>
      </c>
      <c r="AX104" s="49">
        <f>VLOOKUP(A104,'February 2019'!$B$55:$C$66,2,FALSE)</f>
        <v>5</v>
      </c>
      <c r="AY104" s="49">
        <v>-3</v>
      </c>
      <c r="AZ104" s="49">
        <f>VLOOKUP(A104,'April 2019'!$B$59:$C$72,2,FALSE)</f>
        <v>-3</v>
      </c>
      <c r="BA104" s="49">
        <f>VLOOKUP(A104,'May 2019'!$B$56:$C$68,2,FALSE)</f>
        <v>-2</v>
      </c>
      <c r="BB104" s="49">
        <f>VLOOKUP(A104,'June 2019'!$B$59:$C$74,2,FALSE)</f>
        <v>-3</v>
      </c>
      <c r="BC104" s="49">
        <f>VLOOKUP(A104,'July 2019'!$B$61:$C$75,2,FALSE)</f>
        <v>-4</v>
      </c>
      <c r="BD104" s="49">
        <f>VLOOKUP(A104,'August 2019'!$B$51:$C$65,2,FALSE)</f>
        <v>-6</v>
      </c>
      <c r="BE104" s="49">
        <f>VLOOKUP(A104,'September 2019'!$B$54:$C$68,2,FALSE)</f>
        <v>-9</v>
      </c>
      <c r="BF104" s="49">
        <f>VLOOKUP(A104,'October 2019'!$B$57:$C$70,2,FALSE)</f>
        <v>-8</v>
      </c>
      <c r="BG104" s="49">
        <f>VLOOKUP(A104,'November 2019'!$B$61:$C$74,2,FALSE)</f>
        <v>-6</v>
      </c>
      <c r="BH104" s="1">
        <v>0</v>
      </c>
      <c r="BI104" s="58">
        <v>-9</v>
      </c>
      <c r="BJ104" s="1">
        <v>-7</v>
      </c>
      <c r="BK104" s="1">
        <f>VLOOKUP(A104,'March 2020'!$B$54:$C$69,2,FALSE)</f>
        <v>-6</v>
      </c>
      <c r="BL104" s="58">
        <f>VLOOKUP(A104,'April 2020'!$B$58:$C$74,2,FALSE)</f>
        <v>-6</v>
      </c>
      <c r="BM104" s="1">
        <f>VLOOKUP(A104,'May 2020'!$B$56:$C$73,2,FALSE)</f>
        <v>-12</v>
      </c>
      <c r="BN104" s="9">
        <f>VLOOKUP(A104,'June 2020'!$B$55:$C$70,2,FALSE)</f>
        <v>-8</v>
      </c>
      <c r="BO104" s="9">
        <f>VLOOKUP(A104,'July 2020'!$B$62:$C$76,2,FALSE)</f>
        <v>-7</v>
      </c>
      <c r="BP104" s="9">
        <f>VLOOKUP(A104,'August 2020'!$B$65:$C$79,2,FALSE)</f>
        <v>-5</v>
      </c>
      <c r="BQ104" s="9">
        <f>VLOOKUP(A104,'September 2020'!$B$66:$C$81,2,FALSE)</f>
        <v>-5</v>
      </c>
      <c r="BR104" s="9">
        <f>VLOOKUP(A104,'October 2020'!$B$54:$C$69,2,FALSE)</f>
        <v>6</v>
      </c>
      <c r="BS104" s="9">
        <f>VLOOKUP(A104,'November 2020'!$B$58:$C$72,2,FALSE)</f>
        <v>5</v>
      </c>
      <c r="BT104" s="9">
        <f>VLOOKUP(A104,'December 2020'!$B$57:$C$69,2,FALSE)</f>
        <v>6</v>
      </c>
      <c r="BU104" s="33">
        <f>VLOOKUP(A104,'January 2021'!$B$55:$C$67,2,FALSE)</f>
        <v>4</v>
      </c>
      <c r="BV104" s="33">
        <f>VLOOKUP(A104,'February 2021'!$B$56:$C$70,2,FALSE)</f>
        <v>9</v>
      </c>
      <c r="BW104" s="33">
        <f>VLOOKUP(A104,'March 2021'!$B$55:$C$68,2,FALSE)</f>
        <v>12</v>
      </c>
      <c r="BX104" s="33">
        <f>VLOOKUP(A104,'April 2021'!$B$59:$C$73,2,FALSE)</f>
        <v>4</v>
      </c>
      <c r="BY104" s="33">
        <f>VLOOKUP(A104,'May 2021'!$B$57:$C$68,2,FALSE)</f>
        <v>7</v>
      </c>
      <c r="BZ104" s="33">
        <f>VLOOKUP('MAIN Analysis'!A104,'June 2021'!$B$56:$C$70,2,FALSE)</f>
        <v>3</v>
      </c>
    </row>
    <row r="105" spans="1:113" x14ac:dyDescent="0.25">
      <c r="A105" s="6" t="s">
        <v>17</v>
      </c>
      <c r="B105" s="58">
        <f>VLOOKUP(A105,'January 2015'!$B$49:$C$61,2,FALSE)</f>
        <v>8</v>
      </c>
      <c r="C105" s="58">
        <v>0</v>
      </c>
      <c r="D105" s="58">
        <f>VLOOKUP(A105,'March 2015'!$B$56:$C$69,2,FALSE)</f>
        <v>-7</v>
      </c>
      <c r="E105" s="58">
        <v>0</v>
      </c>
      <c r="F105" s="58">
        <v>0</v>
      </c>
      <c r="G105" s="58">
        <f>VLOOKUP(A105,'June 2015'!$B$51:$C$63,2,FALSE)</f>
        <v>-3</v>
      </c>
      <c r="H105" s="58">
        <f>VLOOKUP(A105,'August 2015'!$B$51:$C$64,2,FALSE)</f>
        <v>-7</v>
      </c>
      <c r="I105" s="58">
        <f>VLOOKUP(A105,'September 2015'!$B$58:$C$74,2,FALSE)</f>
        <v>-8</v>
      </c>
      <c r="J105" s="57">
        <v>0</v>
      </c>
      <c r="K105" s="58">
        <f>VLOOKUP(A105,'November 2015'!$B$48:$C$61,2,FALSE)</f>
        <v>-5</v>
      </c>
      <c r="L105" s="58">
        <f>VLOOKUP(A105,'December 2015'!$B$58:$C$73,2,FALSE)</f>
        <v>-9</v>
      </c>
      <c r="M105" s="58">
        <f>VLOOKUP(A105,'January 2016'!$B$55:$C$68,2,FALSE)</f>
        <v>-9</v>
      </c>
      <c r="N105" s="58">
        <f>VLOOKUP(A105,'February 2016'!$B$55:$C$68,2,FALSE)</f>
        <v>-7</v>
      </c>
      <c r="O105" s="58">
        <f>VLOOKUP(A105,'March 2016'!$B$55:$C$69,2,FALSE)</f>
        <v>-7</v>
      </c>
      <c r="P105" s="58">
        <f>VLOOKUP(A105,'April 2016'!$B$56:$C$71,2,FALSE)</f>
        <v>-5</v>
      </c>
      <c r="Q105" s="58">
        <f>VLOOKUP(A105,'May 2016'!$B$63:$C$78,2,FALSE)</f>
        <v>-6</v>
      </c>
      <c r="R105" s="58">
        <v>0</v>
      </c>
      <c r="S105" s="58">
        <f>VLOOKUP(A105,'July 2016'!$B$58:$C$72,2,FALSE)</f>
        <v>-7</v>
      </c>
      <c r="T105" s="58">
        <f>VLOOKUP(A105,'August 2016'!$B$56:$C$69,2,FALSE)</f>
        <v>-9</v>
      </c>
      <c r="U105" s="58">
        <v>0</v>
      </c>
      <c r="V105" s="62">
        <f>VLOOKUP(A105,'October 2016'!$B$55:$C$70,2,FALSE)</f>
        <v>-5</v>
      </c>
      <c r="W105" s="58">
        <f>VLOOKUP(A105,'November 2016'!$B$58:$C$73,2,FALSE)</f>
        <v>-8</v>
      </c>
      <c r="X105" s="58">
        <f>VLOOKUP(A105,'December  2016'!$B$53:$C$67,2,FALSE)</f>
        <v>-6</v>
      </c>
      <c r="Y105" s="58">
        <v>0</v>
      </c>
      <c r="Z105" s="58">
        <v>0</v>
      </c>
      <c r="AA105" s="58">
        <v>-3</v>
      </c>
      <c r="AB105" s="58">
        <v>-4</v>
      </c>
      <c r="AC105" s="58">
        <v>-4</v>
      </c>
      <c r="AD105" s="58">
        <v>-2</v>
      </c>
      <c r="AE105" s="58">
        <v>-3</v>
      </c>
      <c r="AF105" s="58">
        <v>-2</v>
      </c>
      <c r="AG105" s="58">
        <v>-3</v>
      </c>
      <c r="AH105" s="58">
        <v>-1</v>
      </c>
      <c r="AI105" s="58">
        <v>-2</v>
      </c>
      <c r="AJ105" s="58">
        <v>-2</v>
      </c>
      <c r="AK105" s="58">
        <v>0</v>
      </c>
      <c r="AL105" s="58">
        <v>0</v>
      </c>
      <c r="AM105" s="58">
        <v>0</v>
      </c>
      <c r="AN105" s="49">
        <v>0</v>
      </c>
      <c r="AO105" s="49">
        <f>VLOOKUP(A105,'May 2018'!$B$57:$C$72,2,FALSE)</f>
        <v>-3</v>
      </c>
      <c r="AP105" s="49">
        <v>0</v>
      </c>
      <c r="AQ105" s="49">
        <f>VLOOKUP(A105,'July 2018'!$B$58:$C$72,2,FALSE)</f>
        <v>13</v>
      </c>
      <c r="AR105" s="49">
        <v>0</v>
      </c>
      <c r="AS105" s="49">
        <f>VLOOKUP(A105,'September 2018'!$B$53:$C$67,2,FALSE)</f>
        <v>-2</v>
      </c>
      <c r="AT105" s="49">
        <f>VLOOKUP(A105,'October 2018'!$B$57:$C$69,2,FALSE)</f>
        <v>-2</v>
      </c>
      <c r="AU105" s="49">
        <f>VLOOKUP(A105,'November 2018'!$B$53:$C$66,2,FALSE)</f>
        <v>-4</v>
      </c>
      <c r="AV105" s="49">
        <v>0</v>
      </c>
      <c r="AW105" s="49">
        <v>0</v>
      </c>
      <c r="AX105" s="49">
        <f>VLOOKUP(A105,'February 2019'!$B$55:$C$66,2,FALSE)</f>
        <v>10</v>
      </c>
      <c r="AY105" s="49">
        <v>-4</v>
      </c>
      <c r="AZ105" s="49">
        <f>VLOOKUP(A105,'April 2019'!$B$59:$C$72,2,FALSE)</f>
        <v>-4</v>
      </c>
      <c r="BA105" s="49">
        <v>0</v>
      </c>
      <c r="BB105" s="49">
        <v>0</v>
      </c>
      <c r="BC105" s="49">
        <f>VLOOKUP(A105,'July 2019'!$B$61:$C$75,2,FALSE)</f>
        <v>-6</v>
      </c>
      <c r="BD105" s="49">
        <f>VLOOKUP(A105,'August 2019'!$B$51:$C$65,2,FALSE)</f>
        <v>-7</v>
      </c>
      <c r="BE105" s="49">
        <f>VLOOKUP(A105,'September 2019'!$B$54:$C$68,2,FALSE)</f>
        <v>-10</v>
      </c>
      <c r="BF105" s="49">
        <f>VLOOKUP(A105,'October 2019'!$B$57:$C$70,2,FALSE)</f>
        <v>-9</v>
      </c>
      <c r="BG105" s="49">
        <v>0</v>
      </c>
      <c r="BH105" s="1">
        <f>VLOOKUP(A105,'December 2019'!$B$58:$C$70,2,FALSE)</f>
        <v>-11</v>
      </c>
      <c r="BI105" s="58">
        <v>0</v>
      </c>
      <c r="BJ105" s="1">
        <v>0</v>
      </c>
      <c r="BK105" s="1">
        <f>VLOOKUP(A105,'March 2020'!$B$54:$C$69,2,FALSE)</f>
        <v>-11</v>
      </c>
      <c r="BL105" s="58">
        <v>0</v>
      </c>
      <c r="BM105" s="1">
        <f>VLOOKUP(A105,'May 2020'!$B$56:$C$73,2,FALSE)</f>
        <v>2</v>
      </c>
      <c r="BN105" s="9">
        <f>VLOOKUP(A105,'June 2020'!$B$55:$C$70,2,FALSE)</f>
        <v>5</v>
      </c>
      <c r="BO105" s="9">
        <f>VLOOKUP(A105,'July 2020'!$B$62:$C$76,2,FALSE)</f>
        <v>5</v>
      </c>
      <c r="BP105" s="9">
        <v>0</v>
      </c>
      <c r="BQ105" s="9">
        <f>VLOOKUP(A105,'September 2020'!$B$66:$C$81,2,FALSE)</f>
        <v>-6</v>
      </c>
      <c r="BR105" s="9">
        <f>VLOOKUP(A105,'October 2020'!$B$54:$C$69,2,FALSE)</f>
        <v>11</v>
      </c>
      <c r="BS105" s="9">
        <v>0</v>
      </c>
      <c r="BT105" s="9">
        <f>VLOOKUP(A105,'December 2020'!$B$57:$C$69,2,FALSE)</f>
        <v>8</v>
      </c>
      <c r="BU105" s="33">
        <v>0</v>
      </c>
      <c r="BV105" s="33">
        <v>0</v>
      </c>
      <c r="BW105" s="33">
        <v>0</v>
      </c>
      <c r="BX105" s="33">
        <v>0</v>
      </c>
      <c r="BY105" s="33">
        <v>0</v>
      </c>
      <c r="BZ105" s="33">
        <v>0</v>
      </c>
    </row>
    <row r="106" spans="1:113" x14ac:dyDescent="0.25">
      <c r="A106" s="6" t="s">
        <v>18</v>
      </c>
      <c r="B106" s="58">
        <v>0</v>
      </c>
      <c r="C106" s="58">
        <v>0</v>
      </c>
      <c r="D106" s="58">
        <v>0</v>
      </c>
      <c r="E106" s="58">
        <v>0</v>
      </c>
      <c r="F106" s="58">
        <v>0</v>
      </c>
      <c r="G106" s="58">
        <v>0</v>
      </c>
      <c r="H106" s="58">
        <v>0</v>
      </c>
      <c r="I106" s="58">
        <f>VLOOKUP(A106,'September 2015'!$B$58:$C$74,2,FALSE)</f>
        <v>-9</v>
      </c>
      <c r="J106" s="57">
        <v>0</v>
      </c>
      <c r="K106" s="58">
        <v>0</v>
      </c>
      <c r="L106" s="58">
        <v>0</v>
      </c>
      <c r="M106" s="58">
        <v>0</v>
      </c>
      <c r="N106" s="58">
        <v>0</v>
      </c>
      <c r="O106" s="58">
        <v>0</v>
      </c>
      <c r="P106" s="58">
        <f>VLOOKUP(A106,'April 2016'!$B$56:$C$71,2,FALSE)</f>
        <v>11</v>
      </c>
      <c r="Q106" s="58">
        <f>VLOOKUP(A106,'May 2016'!$B$63:$C$78,2,FALSE)</f>
        <v>9</v>
      </c>
      <c r="R106" s="58">
        <v>0</v>
      </c>
      <c r="S106" s="58">
        <v>0</v>
      </c>
      <c r="T106" s="58">
        <v>0</v>
      </c>
      <c r="U106" s="58">
        <v>0</v>
      </c>
      <c r="V106" s="62">
        <v>0</v>
      </c>
      <c r="W106" s="58">
        <f>VLOOKUP(A106,'November 2016'!$B$58:$C$73,2,FALSE)</f>
        <v>-9</v>
      </c>
      <c r="X106" s="58">
        <v>0</v>
      </c>
      <c r="Y106" s="58">
        <v>0</v>
      </c>
      <c r="Z106" s="58">
        <v>0</v>
      </c>
      <c r="AA106" s="58">
        <v>0</v>
      </c>
      <c r="AB106" s="58">
        <v>0</v>
      </c>
      <c r="AC106" s="58">
        <v>0</v>
      </c>
      <c r="AD106" s="58">
        <v>0</v>
      </c>
      <c r="AE106" s="58">
        <v>0</v>
      </c>
      <c r="AF106" s="58">
        <v>0</v>
      </c>
      <c r="AG106" s="58">
        <v>12</v>
      </c>
      <c r="AH106" s="58">
        <v>0</v>
      </c>
      <c r="AI106" s="58">
        <v>0</v>
      </c>
      <c r="AJ106" s="58">
        <v>0</v>
      </c>
      <c r="AK106" s="58">
        <v>0</v>
      </c>
      <c r="AL106" s="58">
        <v>0</v>
      </c>
      <c r="AM106" s="58">
        <v>0</v>
      </c>
      <c r="AN106" s="49">
        <v>0</v>
      </c>
      <c r="AO106" s="49">
        <v>0</v>
      </c>
      <c r="AP106" s="49">
        <v>0</v>
      </c>
      <c r="AQ106" s="49">
        <v>0</v>
      </c>
      <c r="AR106" s="49">
        <v>0</v>
      </c>
      <c r="AS106" s="49">
        <v>0</v>
      </c>
      <c r="AT106" s="49">
        <v>0</v>
      </c>
      <c r="AU106" s="49">
        <v>0</v>
      </c>
      <c r="AV106" s="49">
        <v>0</v>
      </c>
      <c r="AW106" s="49">
        <f>VLOOKUP(A106,'January 2019'!$B$50:$C$63,2,FALSE)</f>
        <v>-5</v>
      </c>
      <c r="AX106" s="49">
        <f>VLOOKUP(A106,'February 2019'!$B$55:$C$66,2,FALSE)</f>
        <v>-2</v>
      </c>
      <c r="AY106" s="49">
        <v>12</v>
      </c>
      <c r="AZ106" s="49">
        <f>VLOOKUP(A106,'April 2019'!$B$59:$C$72,2,FALSE)</f>
        <v>-5</v>
      </c>
      <c r="BA106" s="49">
        <v>0</v>
      </c>
      <c r="BB106" s="49">
        <f>VLOOKUP(A106,'June 2019'!$B$59:$C$74,2,FALSE)</f>
        <v>-4</v>
      </c>
      <c r="BC106" s="49">
        <v>0</v>
      </c>
      <c r="BD106" s="49">
        <f>VLOOKUP(A106,'August 2019'!$B$51:$C$65,2,FALSE)</f>
        <v>-9</v>
      </c>
      <c r="BE106" s="49">
        <f>VLOOKUP(A106,'September 2019'!$B$54:$C$68,2,FALSE)</f>
        <v>-7</v>
      </c>
      <c r="BF106" s="49">
        <v>0</v>
      </c>
      <c r="BG106" s="49">
        <f>VLOOKUP(A106,'November 2019'!$B$61:$C$74,2,FALSE)</f>
        <v>-9</v>
      </c>
      <c r="BH106" s="1">
        <f>VLOOKUP(A106,'December 2019'!$B$58:$C$70,2,FALSE)</f>
        <v>-10</v>
      </c>
      <c r="BI106" s="58">
        <v>4</v>
      </c>
      <c r="BJ106" s="1">
        <v>0</v>
      </c>
      <c r="BK106" s="1">
        <f>VLOOKUP(A106,'March 2020'!$B$54:$C$69,2,FALSE)</f>
        <v>-10</v>
      </c>
      <c r="BL106" s="58">
        <f>VLOOKUP(A106,'April 2020'!$B$58:$C$74,2,FALSE)</f>
        <v>-4</v>
      </c>
      <c r="BM106" s="1">
        <f>VLOOKUP(A106,'May 2020'!$B$56:$C$73,2,FALSE)</f>
        <v>-6</v>
      </c>
      <c r="BN106" s="9">
        <v>0</v>
      </c>
      <c r="BO106" s="9">
        <v>0</v>
      </c>
      <c r="BP106" s="9">
        <v>0</v>
      </c>
      <c r="BQ106" s="9">
        <v>0</v>
      </c>
      <c r="BR106" s="9">
        <f>VLOOKUP(A106,'October 2020'!$B$54:$C$69,2,FALSE)</f>
        <v>10</v>
      </c>
      <c r="BS106" s="9">
        <f>VLOOKUP(A106,'November 2020'!$B$58:$C$72,2,FALSE)</f>
        <v>8</v>
      </c>
      <c r="BT106" s="9">
        <v>0</v>
      </c>
      <c r="BU106" s="33">
        <f>VLOOKUP(A106,'January 2021'!$B$55:$C$67,2,FALSE)</f>
        <v>5</v>
      </c>
      <c r="BV106" s="33">
        <v>0</v>
      </c>
      <c r="BW106" s="33">
        <v>0</v>
      </c>
      <c r="BX106" s="33">
        <f>VLOOKUP(A106,'April 2021'!$B$59:$C$73,2,FALSE)</f>
        <v>-2</v>
      </c>
      <c r="BY106" s="33">
        <v>0</v>
      </c>
      <c r="BZ106" s="33">
        <v>0</v>
      </c>
    </row>
    <row r="107" spans="1:113" x14ac:dyDescent="0.25">
      <c r="BI107" s="56"/>
      <c r="DI107" t="s">
        <v>110</v>
      </c>
    </row>
    <row r="108" spans="1:113" ht="18.75" x14ac:dyDescent="0.25">
      <c r="A108" s="19" t="s">
        <v>94</v>
      </c>
      <c r="B108" s="60" t="s">
        <v>814</v>
      </c>
      <c r="C108" s="60" t="s">
        <v>813</v>
      </c>
      <c r="D108" s="60" t="s">
        <v>809</v>
      </c>
      <c r="E108" s="60" t="s">
        <v>761</v>
      </c>
      <c r="F108" s="60" t="s">
        <v>760</v>
      </c>
      <c r="G108" s="60" t="s">
        <v>80</v>
      </c>
      <c r="H108" s="60" t="s">
        <v>808</v>
      </c>
      <c r="I108" s="60" t="s">
        <v>805</v>
      </c>
      <c r="J108" s="60" t="s">
        <v>804</v>
      </c>
      <c r="K108" s="60" t="s">
        <v>803</v>
      </c>
      <c r="L108" s="60" t="s">
        <v>802</v>
      </c>
      <c r="M108" s="60" t="s">
        <v>801</v>
      </c>
      <c r="N108" s="60" t="s">
        <v>800</v>
      </c>
      <c r="O108" s="60" t="s">
        <v>799</v>
      </c>
      <c r="P108" s="60" t="s">
        <v>798</v>
      </c>
      <c r="Q108" s="60" t="s">
        <v>797</v>
      </c>
      <c r="R108" s="60" t="s">
        <v>796</v>
      </c>
      <c r="S108" s="60" t="s">
        <v>795</v>
      </c>
      <c r="T108" s="60" t="s">
        <v>794</v>
      </c>
      <c r="U108" s="60" t="s">
        <v>793</v>
      </c>
      <c r="V108" s="69" t="s">
        <v>792</v>
      </c>
      <c r="W108" s="60" t="s">
        <v>791</v>
      </c>
      <c r="X108" s="60" t="s">
        <v>790</v>
      </c>
      <c r="Y108" s="60" t="s">
        <v>22</v>
      </c>
      <c r="Z108" s="60" t="s">
        <v>23</v>
      </c>
      <c r="AA108" s="60" t="s">
        <v>24</v>
      </c>
      <c r="AB108" s="60" t="s">
        <v>25</v>
      </c>
      <c r="AC108" s="60" t="s">
        <v>43</v>
      </c>
      <c r="AD108" s="60" t="s">
        <v>44</v>
      </c>
      <c r="AE108" s="60" t="s">
        <v>46</v>
      </c>
      <c r="AF108" s="60" t="s">
        <v>47</v>
      </c>
      <c r="AG108" s="60" t="s">
        <v>48</v>
      </c>
      <c r="AH108" s="60" t="s">
        <v>835</v>
      </c>
      <c r="AI108" s="60" t="s">
        <v>836</v>
      </c>
      <c r="AJ108" s="60" t="s">
        <v>837</v>
      </c>
      <c r="AK108" s="60" t="s">
        <v>838</v>
      </c>
      <c r="AL108" s="60" t="s">
        <v>839</v>
      </c>
      <c r="AM108" s="53" t="s">
        <v>789</v>
      </c>
      <c r="AN108" s="53" t="s">
        <v>778</v>
      </c>
      <c r="AO108" s="53" t="s">
        <v>777</v>
      </c>
      <c r="AP108" s="53" t="s">
        <v>776</v>
      </c>
      <c r="AQ108" s="53" t="s">
        <v>775</v>
      </c>
      <c r="AR108" s="53" t="s">
        <v>774</v>
      </c>
      <c r="AS108" s="53" t="s">
        <v>773</v>
      </c>
      <c r="AT108" s="53" t="s">
        <v>772</v>
      </c>
      <c r="AU108" s="53" t="s">
        <v>771</v>
      </c>
      <c r="AV108" s="53" t="s">
        <v>770</v>
      </c>
      <c r="AW108" s="71" t="s">
        <v>769</v>
      </c>
      <c r="AX108" s="71" t="s">
        <v>768</v>
      </c>
      <c r="AY108" s="71" t="s">
        <v>767</v>
      </c>
      <c r="AZ108" s="71" t="s">
        <v>766</v>
      </c>
      <c r="BA108" s="53" t="s">
        <v>765</v>
      </c>
      <c r="BB108" s="71" t="s">
        <v>60</v>
      </c>
      <c r="BC108" s="71" t="s">
        <v>61</v>
      </c>
      <c r="BD108" s="71" t="s">
        <v>62</v>
      </c>
      <c r="BE108" s="71" t="s">
        <v>63</v>
      </c>
      <c r="BF108" s="71" t="s">
        <v>64</v>
      </c>
      <c r="BG108" s="54" t="s">
        <v>65</v>
      </c>
      <c r="BH108" s="53" t="s">
        <v>66</v>
      </c>
      <c r="BI108" s="76" t="s">
        <v>764</v>
      </c>
      <c r="BJ108" s="53" t="s">
        <v>763</v>
      </c>
      <c r="BK108" s="53" t="s">
        <v>762</v>
      </c>
      <c r="BL108" s="76" t="s">
        <v>761</v>
      </c>
      <c r="BM108" s="70" t="s">
        <v>760</v>
      </c>
      <c r="BN108" s="70" t="s">
        <v>80</v>
      </c>
      <c r="BO108" s="70" t="s">
        <v>81</v>
      </c>
      <c r="BP108" s="70" t="s">
        <v>82</v>
      </c>
      <c r="BQ108" s="70" t="s">
        <v>83</v>
      </c>
      <c r="BR108" s="70" t="s">
        <v>107</v>
      </c>
      <c r="BS108" s="75" t="s">
        <v>759</v>
      </c>
      <c r="BT108" s="75" t="s">
        <v>899</v>
      </c>
      <c r="BU108" s="84">
        <v>44197</v>
      </c>
      <c r="BV108" s="84">
        <v>44228</v>
      </c>
      <c r="BW108" s="84">
        <v>44276</v>
      </c>
      <c r="BX108" s="84">
        <v>44307</v>
      </c>
      <c r="BY108" s="84" t="s">
        <v>1167</v>
      </c>
      <c r="BZ108" s="84" t="s">
        <v>1195</v>
      </c>
    </row>
    <row r="109" spans="1:113" x14ac:dyDescent="0.25">
      <c r="A109" s="6" t="s">
        <v>1</v>
      </c>
      <c r="B109" s="58">
        <v>0</v>
      </c>
      <c r="C109" s="58">
        <f>VLOOKUP(A109,'February 2015'!$B$67:$C$78,2,FALSE)</f>
        <v>-11</v>
      </c>
      <c r="D109" s="58">
        <f>VLOOKUP(A109,'March 2015'!$B$72:$C$86,2,FALSE)</f>
        <v>-11</v>
      </c>
      <c r="E109" s="58">
        <f>VLOOKUP(A109,'April 2015'!$B$70:$C$81,2,FALSE)</f>
        <v>-8</v>
      </c>
      <c r="F109" s="58">
        <v>0</v>
      </c>
      <c r="G109" s="58">
        <v>0</v>
      </c>
      <c r="H109" s="58">
        <v>0</v>
      </c>
      <c r="I109" s="58">
        <f>VLOOKUP(A109,'September 2015'!$B$77:$C$87,2,FALSE)</f>
        <v>-5</v>
      </c>
      <c r="J109" s="58">
        <v>0</v>
      </c>
      <c r="K109" s="58">
        <v>0</v>
      </c>
      <c r="L109" s="58">
        <v>0</v>
      </c>
      <c r="M109" s="58">
        <v>0</v>
      </c>
      <c r="N109" s="58">
        <v>0</v>
      </c>
      <c r="O109" s="58">
        <v>0</v>
      </c>
      <c r="P109" s="58">
        <v>0</v>
      </c>
      <c r="Q109" s="58">
        <v>0</v>
      </c>
      <c r="R109" s="58">
        <v>0</v>
      </c>
      <c r="S109" s="58">
        <f>VLOOKUP(A109,'July 2016'!$B$75:$C$85,2,FALSE)</f>
        <v>10</v>
      </c>
      <c r="T109" s="58">
        <v>0</v>
      </c>
      <c r="U109" s="58">
        <v>0</v>
      </c>
      <c r="V109" s="62">
        <v>0</v>
      </c>
      <c r="W109" s="58">
        <v>0</v>
      </c>
      <c r="X109" s="58">
        <v>0</v>
      </c>
      <c r="Y109" s="58">
        <v>-11</v>
      </c>
      <c r="Z109" s="58">
        <v>-13</v>
      </c>
      <c r="AA109" s="58">
        <v>-12</v>
      </c>
      <c r="AB109" s="58">
        <v>-12</v>
      </c>
      <c r="AC109" s="58">
        <v>0</v>
      </c>
      <c r="AD109" s="58">
        <v>0</v>
      </c>
      <c r="AE109" s="58">
        <v>1</v>
      </c>
      <c r="AF109" s="58">
        <v>0</v>
      </c>
      <c r="AG109" s="58">
        <v>-14</v>
      </c>
      <c r="AH109" s="58">
        <v>0</v>
      </c>
      <c r="AI109" s="58">
        <v>0</v>
      </c>
      <c r="AJ109" s="58">
        <v>0</v>
      </c>
      <c r="AK109" s="58">
        <v>-12</v>
      </c>
      <c r="AL109" s="58">
        <v>0</v>
      </c>
      <c r="AM109" s="58">
        <v>-13</v>
      </c>
      <c r="AN109" s="49">
        <f>VLOOKUP(A109,'April 2018'!$B$75:$C$90,2,FALSE)</f>
        <v>-13</v>
      </c>
      <c r="AO109" s="49">
        <f>VLOOKUP(A109,'May 2018'!$B$75:$C$91,2,FALSE)</f>
        <v>-11</v>
      </c>
      <c r="AP109" s="49">
        <f>VLOOKUP(A109,'June 2018'!$B$74:$C$88,2,FALSE)</f>
        <v>-14</v>
      </c>
      <c r="AQ109" s="49">
        <f>VLOOKUP(A109,'July 2018'!$B$75:$C$90,2,FALSE)</f>
        <v>-11</v>
      </c>
      <c r="AR109" s="49">
        <f>VLOOKUP(A109,'August 2018'!$B$73:$C$89,2,FALSE)</f>
        <v>-9</v>
      </c>
      <c r="AS109" s="49">
        <f>VLOOKUP(A109,'September 2018'!$B$70:$C$82,2,FALSE)</f>
        <v>-13</v>
      </c>
      <c r="AT109" s="49">
        <f>VLOOKUP(A109,'October 2018'!$B$72:$C$85,2,FALSE)</f>
        <v>-12</v>
      </c>
      <c r="AU109" s="49">
        <v>0</v>
      </c>
      <c r="AV109" s="49">
        <f>VLOOKUP(A109,'December 2018'!$B$64:$C$76,2,FALSE)</f>
        <v>-11</v>
      </c>
      <c r="AW109" s="49">
        <f>VLOOKUP(A109,'January 2019'!$B$66:$C$77,2,FALSE)</f>
        <v>11</v>
      </c>
      <c r="AX109" s="49">
        <f>VLOOKUP(A109,'February 2019'!$B$69:$C$80,2,FALSE)</f>
        <v>-12</v>
      </c>
      <c r="AY109" s="49">
        <v>-10</v>
      </c>
      <c r="AZ109" s="49">
        <f>VLOOKUP(A109,'April 2019'!$B$75:$C$89,2,FALSE)</f>
        <v>-10</v>
      </c>
      <c r="BA109" s="49">
        <f>VLOOKUP(A109,'May 2019'!$B$71:$C$81,2,FALSE)</f>
        <v>3</v>
      </c>
      <c r="BB109" s="49">
        <v>0</v>
      </c>
      <c r="BC109" s="49">
        <v>0</v>
      </c>
      <c r="BD109" s="49">
        <f>VLOOKUP(A109,'August 2019'!$B$68:$C$78,2,FALSE)</f>
        <v>-7</v>
      </c>
      <c r="BE109" s="49">
        <f>VLOOKUP(A109,'September 2019'!$B$71:$C$84,2,FALSE)</f>
        <v>-9</v>
      </c>
      <c r="BF109" s="49">
        <f>VLOOKUP(A109,'October 2019'!$B$73:$C$85,2,FALSE)</f>
        <v>-5</v>
      </c>
      <c r="BG109" s="49">
        <f>VLOOKUP(A109,'November 2019'!$B$77:$C$88,2,FALSE)</f>
        <v>-7</v>
      </c>
      <c r="BH109" s="1">
        <f>VLOOKUP(A109,'December 2019'!$B$73:$C$83,2,FALSE)</f>
        <v>-5</v>
      </c>
      <c r="BI109" s="58">
        <v>-8</v>
      </c>
      <c r="BJ109" s="1">
        <v>-13</v>
      </c>
      <c r="BK109" s="1">
        <f>VLOOKUP(A109,'March 2020'!$B$72:$C$87,2,FALSE)</f>
        <v>-15</v>
      </c>
      <c r="BL109" s="58">
        <f>VLOOKUP(A109,'April 2020'!$B$77:$C$94,2,FALSE)</f>
        <v>-15</v>
      </c>
      <c r="BM109" s="1">
        <f>VLOOKUP(A109,'May 2020'!$B$76:$C$93,2,FALSE)</f>
        <v>-6</v>
      </c>
      <c r="BN109" s="9">
        <f>VLOOKUP(A109,'June 2020'!$B$73:$C$87,2,FALSE)</f>
        <v>-11</v>
      </c>
      <c r="BO109" s="9">
        <f>VLOOKUP(A109,'July 2020'!$B$81:$C$94,2,FALSE)</f>
        <v>-12</v>
      </c>
      <c r="BP109" s="9">
        <f>VLOOKUP(A109,'August 2020'!$B$84:$C$97,2,FALSE)</f>
        <v>6</v>
      </c>
      <c r="BQ109" s="9">
        <f>VLOOKUP(A109,'September 2020'!$B$86:$C$102,2,FALSE)</f>
        <v>-14</v>
      </c>
      <c r="BR109" s="9">
        <f>VLOOKUP(A109,'October 2020'!$B$72:$C$86,2,FALSE)</f>
        <v>-15</v>
      </c>
      <c r="BS109" s="9">
        <f>VLOOKUP(A109,'November 2020'!$B$75:$C$90,2,FALSE)</f>
        <v>-13</v>
      </c>
      <c r="BT109" s="9">
        <f>VLOOKUP(A109,'December 2020'!$B$72:$C$87,2,FALSE)</f>
        <v>-11</v>
      </c>
      <c r="BU109" s="33">
        <f>VLOOKUP(A109,'January 2021'!$B$70:$C$86,2,FALSE)</f>
        <v>-15</v>
      </c>
      <c r="BV109" s="33">
        <f>VLOOKUP(A109,'February 2021'!$B$73:$C$88,2,FALSE)</f>
        <v>-15</v>
      </c>
      <c r="BW109" s="33">
        <f>VLOOKUP(A109,'March 2021'!$B$71:$C$87,2,FALSE)</f>
        <v>-13</v>
      </c>
      <c r="BX109" s="33">
        <f>VLOOKUP(A109,'April 2021'!$B$76:$C$93,2,FALSE)</f>
        <v>-16</v>
      </c>
      <c r="BY109" s="33">
        <f>VLOOKUP(A109,'May 2021'!$B$71:$C$86,2,FALSE)</f>
        <v>-12</v>
      </c>
      <c r="BZ109" s="33">
        <f>VLOOKUP(A109,'June 2021'!$B$73:$C$89,2,FALSE)</f>
        <v>-11</v>
      </c>
    </row>
    <row r="110" spans="1:113" x14ac:dyDescent="0.25">
      <c r="A110" s="6" t="s">
        <v>2</v>
      </c>
      <c r="B110" s="58">
        <f>VLOOKUP(A110,'January 2015'!$B$64:$C$75,2,FALSE)</f>
        <v>-3</v>
      </c>
      <c r="C110" s="58">
        <v>0</v>
      </c>
      <c r="D110" s="58">
        <f>VLOOKUP(A110,'March 2015'!$B$72:$C$86,2,FALSE)</f>
        <v>-5</v>
      </c>
      <c r="E110" s="58">
        <v>0</v>
      </c>
      <c r="F110" s="58">
        <f>VLOOKUP(A110,'May 2015'!$B$65:$C$75,2,FALSE)</f>
        <v>4</v>
      </c>
      <c r="G110" s="58">
        <f>VLOOKUP(A110,'June 2015'!$B$66:$C$73,2,FALSE)</f>
        <v>5</v>
      </c>
      <c r="H110" s="58">
        <f>VLOOKUP(A110,'August 2015'!$B$67:$C$75,2,FALSE)</f>
        <v>-4</v>
      </c>
      <c r="I110" s="58">
        <f>VLOOKUP(A110,'September 2015'!$B$77:$C$87,2,FALSE)</f>
        <v>-1</v>
      </c>
      <c r="J110" s="58">
        <f>VLOOKUP(A110,'October 2015'!$B$65:$C$73,2,FALSE)</f>
        <v>2</v>
      </c>
      <c r="K110" s="58">
        <f>VLOOKUP(A110,'November 2015'!$B$64:$C$74,2,FALSE)</f>
        <v>3</v>
      </c>
      <c r="L110" s="58">
        <v>0</v>
      </c>
      <c r="M110" s="58">
        <f>VLOOKUP(A110,'January 2016'!$B$71:$C$82,2,FALSE)</f>
        <v>3</v>
      </c>
      <c r="N110" s="58">
        <f>VLOOKUP(A110,'February 2016'!$B$71:$C$81,2,FALSE)</f>
        <v>2</v>
      </c>
      <c r="O110" s="58">
        <v>0</v>
      </c>
      <c r="P110" s="58">
        <v>0</v>
      </c>
      <c r="Q110" s="58">
        <v>0</v>
      </c>
      <c r="R110" s="58">
        <f>VLOOKUP(A110,'June 2016'!$B$72:$C$82,2,FALSE)</f>
        <v>1</v>
      </c>
      <c r="S110" s="58">
        <f>VLOOKUP(A110,'July 2016'!$B$75:$C$85,2,FALSE)</f>
        <v>7</v>
      </c>
      <c r="T110" s="58">
        <f>VLOOKUP(A110,'August 2016'!$B$72:$C$81,2,FALSE)</f>
        <v>-4</v>
      </c>
      <c r="U110" s="58">
        <v>0</v>
      </c>
      <c r="V110" s="62">
        <f>VLOOKUP(A110,'October 2016'!$B$73:$C$83,2,FALSE)</f>
        <v>1</v>
      </c>
      <c r="W110" s="58">
        <f>VLOOKUP(A110,'November 2016'!$B$76:$C$85,2,FALSE)</f>
        <v>-9</v>
      </c>
      <c r="X110" s="58">
        <f>VLOOKUP(A110,'December  2016'!$B$70:$C$79,2,FALSE)</f>
        <v>4</v>
      </c>
      <c r="Y110" s="58">
        <v>-6</v>
      </c>
      <c r="Z110" s="58">
        <v>-3</v>
      </c>
      <c r="AA110" s="58">
        <v>-3</v>
      </c>
      <c r="AB110" s="58">
        <v>0</v>
      </c>
      <c r="AC110" s="58">
        <v>0</v>
      </c>
      <c r="AD110" s="58">
        <v>-6</v>
      </c>
      <c r="AE110" s="58">
        <v>0</v>
      </c>
      <c r="AF110" s="58">
        <v>1</v>
      </c>
      <c r="AG110" s="58">
        <v>0</v>
      </c>
      <c r="AH110" s="58">
        <v>1</v>
      </c>
      <c r="AI110" s="58">
        <v>-2</v>
      </c>
      <c r="AJ110" s="58">
        <v>-1</v>
      </c>
      <c r="AK110" s="58">
        <v>0</v>
      </c>
      <c r="AL110" s="58">
        <v>1</v>
      </c>
      <c r="AM110" s="58">
        <v>0</v>
      </c>
      <c r="AN110" s="49">
        <f>VLOOKUP(A110,'April 2018'!$B$75:$C$90,2,FALSE)</f>
        <v>-1</v>
      </c>
      <c r="AO110" s="49">
        <f>VLOOKUP(A110,'May 2018'!$B$75:$C$91,2,FALSE)</f>
        <v>-1</v>
      </c>
      <c r="AP110" s="49">
        <f>VLOOKUP(A110,'June 2018'!$B$74:$C$88,2,FALSE)</f>
        <v>-5</v>
      </c>
      <c r="AQ110" s="49">
        <f>VLOOKUP(A110,'July 2018'!$B$75:$C$90,2,FALSE)</f>
        <v>-3</v>
      </c>
      <c r="AR110" s="49">
        <f>VLOOKUP(A110,'August 2018'!$B$73:$C$89,2,FALSE)</f>
        <v>-8</v>
      </c>
      <c r="AS110" s="49">
        <f>VLOOKUP(A110,'September 2018'!$B$70:$C$82,2,FALSE)</f>
        <v>-5</v>
      </c>
      <c r="AT110" s="49">
        <v>0</v>
      </c>
      <c r="AU110" s="49">
        <f>VLOOKUP(A110,'November 2018'!$B$69:$C$80,2,FALSE)</f>
        <v>-4</v>
      </c>
      <c r="AV110" s="49">
        <f>VLOOKUP(A110,'December 2018'!$B$64:$C$76,2,FALSE)</f>
        <v>-5</v>
      </c>
      <c r="AW110" s="49">
        <f>VLOOKUP(A110,'January 2019'!$B$66:$C$77,2,FALSE)</f>
        <v>1</v>
      </c>
      <c r="AX110" s="49">
        <f>VLOOKUP(A110,'February 2019'!$B$69:$C$80,2,FALSE)</f>
        <v>-5</v>
      </c>
      <c r="AY110" s="49">
        <v>-2</v>
      </c>
      <c r="AZ110" s="49">
        <f>VLOOKUP(A110,'April 2019'!$B$75:$C$89,2,FALSE)</f>
        <v>-4</v>
      </c>
      <c r="BA110" s="49">
        <f>VLOOKUP(A110,'May 2019'!$B$71:$C$81,2,FALSE)</f>
        <v>-5</v>
      </c>
      <c r="BB110" s="49">
        <f>VLOOKUP(A110,'June 2019'!$B$77:$C$90,2,FALSE)</f>
        <v>-2</v>
      </c>
      <c r="BC110" s="49">
        <f>VLOOKUP(A110,'July 2019'!$B$78:$C$89,2,FALSE)</f>
        <v>-1</v>
      </c>
      <c r="BD110" s="49">
        <f>VLOOKUP(A110,'August 2019'!$B$68:$C$78,2,FALSE)</f>
        <v>-2</v>
      </c>
      <c r="BE110" s="49">
        <f>VLOOKUP(A110,'September 2019'!$B$71:$C$84,2,FALSE)</f>
        <v>-7</v>
      </c>
      <c r="BF110" s="49">
        <f>VLOOKUP(A110,'October 2019'!$B$73:$C$85,2,FALSE)</f>
        <v>-2</v>
      </c>
      <c r="BG110" s="49">
        <f>VLOOKUP(A110,'November 2019'!$B$77:$C$88,2,FALSE)</f>
        <v>-3</v>
      </c>
      <c r="BH110" s="1">
        <f>VLOOKUP(A110,'December 2019'!$B$73:$C$83,2,FALSE)</f>
        <v>-2</v>
      </c>
      <c r="BI110" s="58">
        <v>-4</v>
      </c>
      <c r="BJ110" s="1">
        <v>-5</v>
      </c>
      <c r="BK110" s="1">
        <f>VLOOKUP(A110,'March 2020'!$B$72:$C$87,2,FALSE)</f>
        <v>-2</v>
      </c>
      <c r="BL110" s="58">
        <f>VLOOKUP(A110,'April 2020'!$B$77:$C$94,2,FALSE)</f>
        <v>-14</v>
      </c>
      <c r="BM110" s="1">
        <f>VLOOKUP(A110,'May 2020'!$B$76:$C$93,2,FALSE)</f>
        <v>-18</v>
      </c>
      <c r="BN110" s="9">
        <f>VLOOKUP(A110,'June 2020'!$B$73:$C$87,2,FALSE)</f>
        <v>-12</v>
      </c>
      <c r="BO110" s="9">
        <f>VLOOKUP(A110,'July 2020'!$B$81:$C$94,2,FALSE)</f>
        <v>-8</v>
      </c>
      <c r="BP110" s="9">
        <f>VLOOKUP(A110,'August 2020'!$B$84:$C$97,2,FALSE)</f>
        <v>1</v>
      </c>
      <c r="BQ110" s="9">
        <f>VLOOKUP(A110,'September 2020'!$B$86:$C$102,2,FALSE)</f>
        <v>-8</v>
      </c>
      <c r="BR110" s="9">
        <f>VLOOKUP(A110,'October 2020'!$B$72:$C$86,2,FALSE)</f>
        <v>-2</v>
      </c>
      <c r="BS110" s="9">
        <f>VLOOKUP(A110,'November 2020'!$B$75:$C$90,2,FALSE)</f>
        <v>-7</v>
      </c>
      <c r="BT110" s="9">
        <f>VLOOKUP(A110,'December 2020'!$B$72:$C$87,2,FALSE)</f>
        <v>-7</v>
      </c>
      <c r="BU110" s="33">
        <f>VLOOKUP(A110,'January 2021'!$B$70:$C$86,2,FALSE)</f>
        <v>-3</v>
      </c>
      <c r="BV110" s="33">
        <f>VLOOKUP(A110,'February 2021'!$B$73:$C$88,2,FALSE)</f>
        <v>-6</v>
      </c>
      <c r="BW110" s="33">
        <f>VLOOKUP(A110,'March 2021'!$B$71:$C$87,2,FALSE)</f>
        <v>-9</v>
      </c>
      <c r="BX110" s="33">
        <f>VLOOKUP(A110,'April 2021'!$B$76:$C$93,2,FALSE)</f>
        <v>-8</v>
      </c>
      <c r="BY110" s="33">
        <f>VLOOKUP(A110,'May 2021'!$B$71:$C$86,2,FALSE)</f>
        <v>-5</v>
      </c>
      <c r="BZ110" s="33">
        <f>VLOOKUP(A110,'June 2021'!$B$73:$C$89,2,FALSE)</f>
        <v>-8</v>
      </c>
    </row>
    <row r="111" spans="1:113" x14ac:dyDescent="0.25">
      <c r="A111" s="6" t="s">
        <v>3</v>
      </c>
      <c r="B111" s="58">
        <f>VLOOKUP(A111,'January 2015'!$B$64:$C$75,2,FALSE)</f>
        <v>-4</v>
      </c>
      <c r="C111" s="58">
        <f>VLOOKUP(A111,'February 2015'!$B$67:$C$78,2,FALSE)</f>
        <v>-7</v>
      </c>
      <c r="D111" s="58">
        <f>VLOOKUP(A111,'March 2015'!$B$72:$C$86,2,FALSE)</f>
        <v>2</v>
      </c>
      <c r="E111" s="58">
        <f>VLOOKUP(A111,'April 2015'!$B$70:$C$81,2,FALSE)</f>
        <v>-6</v>
      </c>
      <c r="F111" s="58">
        <f>VLOOKUP(A111,'May 2015'!$B$65:$C$75,2,FALSE)</f>
        <v>-3</v>
      </c>
      <c r="G111" s="58">
        <f>VLOOKUP(A111,'June 2015'!$B$66:$C$73,2,FALSE)</f>
        <v>-2</v>
      </c>
      <c r="H111" s="58">
        <f>VLOOKUP(A111,'August 2015'!$B$67:$C$75,2,FALSE)</f>
        <v>-3</v>
      </c>
      <c r="I111" s="58">
        <f>VLOOKUP(A111,'September 2015'!$B$77:$C$87,2,FALSE)</f>
        <v>-4</v>
      </c>
      <c r="J111" s="58">
        <f>VLOOKUP(A111,'October 2015'!$B$65:$C$73,2,FALSE)</f>
        <v>-1</v>
      </c>
      <c r="K111" s="58">
        <f>VLOOKUP(A111,'November 2015'!$B$64:$C$74,2,FALSE)</f>
        <v>-3</v>
      </c>
      <c r="L111" s="58">
        <f>VLOOKUP(A111,'December 2015'!$B$76:$C$83,2,FALSE)</f>
        <v>-3</v>
      </c>
      <c r="M111" s="58">
        <f>VLOOKUP(A111,'January 2016'!$B$71:$C$82,2,FALSE)</f>
        <v>-4</v>
      </c>
      <c r="N111" s="58">
        <f>VLOOKUP(A111,'February 2016'!$B$71:$C$81,2,FALSE)</f>
        <v>-4</v>
      </c>
      <c r="O111" s="58">
        <f>VLOOKUP(A111,'March 2016'!$B$72:$C$81,2,FALSE)</f>
        <v>-4</v>
      </c>
      <c r="P111" s="58">
        <f>VLOOKUP(A111,'April 2016'!$B$74:$C$83,2,FALSE)</f>
        <v>-2</v>
      </c>
      <c r="Q111" s="58">
        <f>VLOOKUP(A111,'May 2016'!$B$81:$C$88,2,FALSE)</f>
        <v>-3</v>
      </c>
      <c r="R111" s="58">
        <f>VLOOKUP(A111,'June 2016'!$B$72:$C$82,2,FALSE)</f>
        <v>-7</v>
      </c>
      <c r="S111" s="58">
        <f>VLOOKUP(A111,'July 2016'!$B$75:$C$85,2,FALSE)</f>
        <v>6</v>
      </c>
      <c r="T111" s="58">
        <f>VLOOKUP(A111,'August 2016'!$B$72:$C$81,2,FALSE)</f>
        <v>-2</v>
      </c>
      <c r="U111" s="58">
        <f>VLOOKUP(A111,'September 2016'!$B$76:$C$86,2,FALSE)</f>
        <v>-3</v>
      </c>
      <c r="V111" s="62">
        <f>VLOOKUP(A111,'October 2016'!$B$73:$C$83,2,FALSE)</f>
        <v>-6</v>
      </c>
      <c r="W111" s="58">
        <f>VLOOKUP(A111,'November 2016'!$B$76:$C$85,2,FALSE)</f>
        <v>-5</v>
      </c>
      <c r="X111" s="58">
        <f>VLOOKUP(A111,'December  2016'!$B$70:$C$79,2,FALSE)</f>
        <v>-3</v>
      </c>
      <c r="Y111" s="58">
        <v>-2</v>
      </c>
      <c r="Z111" s="58">
        <v>-1</v>
      </c>
      <c r="AA111" s="58">
        <v>-9</v>
      </c>
      <c r="AB111" s="58">
        <v>-7</v>
      </c>
      <c r="AC111" s="58">
        <v>-2</v>
      </c>
      <c r="AD111" s="58">
        <v>-5</v>
      </c>
      <c r="AE111" s="58">
        <v>-3</v>
      </c>
      <c r="AF111" s="58">
        <v>-4</v>
      </c>
      <c r="AG111" s="58">
        <v>-4</v>
      </c>
      <c r="AH111" s="58">
        <v>-3</v>
      </c>
      <c r="AI111" s="58">
        <v>-4</v>
      </c>
      <c r="AJ111" s="58">
        <v>-3</v>
      </c>
      <c r="AK111" s="58">
        <v>-3</v>
      </c>
      <c r="AL111" s="58">
        <v>5</v>
      </c>
      <c r="AM111" s="58">
        <v>-7</v>
      </c>
      <c r="AN111" s="49">
        <f>VLOOKUP(A111,'April 2018'!$B$75:$C$90,2,FALSE)</f>
        <v>-7</v>
      </c>
      <c r="AO111" s="49">
        <f>VLOOKUP(A111,'May 2018'!$B$75:$C$91,2,FALSE)</f>
        <v>-7</v>
      </c>
      <c r="AP111" s="49">
        <f>VLOOKUP(A111,'June 2018'!$B$74:$C$88,2,FALSE)</f>
        <v>-6</v>
      </c>
      <c r="AQ111" s="49">
        <f>VLOOKUP(A111,'July 2018'!$B$75:$C$90,2,FALSE)</f>
        <v>-7</v>
      </c>
      <c r="AR111" s="49">
        <f>VLOOKUP(A111,'August 2018'!$B$73:$C$89,2,FALSE)</f>
        <v>-5</v>
      </c>
      <c r="AS111" s="49">
        <f>VLOOKUP(A111,'September 2018'!$B$70:$C$82,2,FALSE)</f>
        <v>-6</v>
      </c>
      <c r="AT111" s="49">
        <f>VLOOKUP(A111,'October 2018'!$B$72:$C$85,2,FALSE)</f>
        <v>-8</v>
      </c>
      <c r="AU111" s="49">
        <f>VLOOKUP(A111,'November 2018'!$B$69:$C$80,2,FALSE)</f>
        <v>-8</v>
      </c>
      <c r="AV111" s="49">
        <v>0</v>
      </c>
      <c r="AW111" s="49">
        <v>0</v>
      </c>
      <c r="AX111" s="49">
        <f>VLOOKUP(A111,'February 2019'!$B$69:$C$80,2,FALSE)</f>
        <v>-4</v>
      </c>
      <c r="AY111" s="49">
        <v>-3</v>
      </c>
      <c r="AZ111" s="49">
        <f>VLOOKUP(A111,'April 2019'!$B$75:$C$89,2,FALSE)</f>
        <v>-5</v>
      </c>
      <c r="BA111" s="49">
        <f>VLOOKUP(A111,'May 2019'!$B$71:$C$81,2,FALSE)</f>
        <v>-1</v>
      </c>
      <c r="BB111" s="49">
        <f>VLOOKUP(A111,'June 2019'!$B$77:$C$90,2,FALSE)</f>
        <v>-1</v>
      </c>
      <c r="BC111" s="49">
        <f>VLOOKUP(A111,'July 2019'!$B$78:$C$89,2,FALSE)</f>
        <v>-2</v>
      </c>
      <c r="BD111" s="49">
        <f>VLOOKUP(A111,'August 2019'!$B$68:$C$78,2,FALSE)</f>
        <v>-3</v>
      </c>
      <c r="BE111" s="49">
        <f>VLOOKUP(A111,'September 2019'!$B$71:$C$84,2,FALSE)</f>
        <v>-8</v>
      </c>
      <c r="BF111" s="49">
        <f>VLOOKUP(A111,'October 2019'!$B$73:$C$85,2,FALSE)</f>
        <v>-4</v>
      </c>
      <c r="BG111" s="49">
        <f>VLOOKUP(A111,'November 2019'!$B$77:$C$88,2,FALSE)</f>
        <v>-4</v>
      </c>
      <c r="BH111" s="1">
        <v>0</v>
      </c>
      <c r="BI111" s="58">
        <v>-7</v>
      </c>
      <c r="BJ111" s="1">
        <v>-2</v>
      </c>
      <c r="BK111" s="1">
        <f>VLOOKUP(A111,'March 2020'!$B$72:$C$87,2,FALSE)</f>
        <v>-8</v>
      </c>
      <c r="BL111" s="58">
        <f>VLOOKUP(A111,'April 2020'!$B$77:$C$94,2,FALSE)</f>
        <v>-12</v>
      </c>
      <c r="BM111" s="1">
        <f>VLOOKUP(A111,'May 2020'!$B$76:$C$93,2,FALSE)</f>
        <v>-13</v>
      </c>
      <c r="BN111" s="9">
        <f>VLOOKUP(A111,'June 2020'!$B$73:$C$87,2,FALSE)</f>
        <v>-5</v>
      </c>
      <c r="BO111" s="9">
        <f>VLOOKUP(A111,'July 2020'!$B$81:$C$94,2,FALSE)</f>
        <v>-4</v>
      </c>
      <c r="BP111" s="9">
        <f>VLOOKUP(A111,'August 2020'!$B$84:$C$97,2,FALSE)</f>
        <v>9</v>
      </c>
      <c r="BQ111" s="9">
        <f>VLOOKUP(A111,'September 2020'!$B$86:$C$102,2,FALSE)</f>
        <v>-11</v>
      </c>
      <c r="BR111" s="9">
        <f>VLOOKUP(A111,'October 2020'!$B$72:$C$86,2,FALSE)</f>
        <v>-8</v>
      </c>
      <c r="BS111" s="9">
        <f>VLOOKUP(A111,'November 2020'!$B$75:$C$90,2,FALSE)</f>
        <v>-5</v>
      </c>
      <c r="BT111" s="9">
        <f>VLOOKUP(A111,'December 2020'!$B$72:$C$87,2,FALSE)</f>
        <v>-8</v>
      </c>
      <c r="BU111" s="33">
        <f>VLOOKUP(A111,'January 2021'!$B$70:$C$86,2,FALSE)</f>
        <v>-10</v>
      </c>
      <c r="BV111" s="33">
        <f>VLOOKUP(A111,'February 2021'!$B$73:$C$88,2,FALSE)</f>
        <v>-2</v>
      </c>
      <c r="BW111" s="33">
        <f>VLOOKUP(A111,'March 2021'!$B$71:$C$87,2,FALSE)</f>
        <v>-4</v>
      </c>
      <c r="BX111" s="33">
        <f>VLOOKUP(A111,'April 2021'!$B$76:$C$93,2,FALSE)</f>
        <v>-2</v>
      </c>
      <c r="BY111" s="33">
        <f>VLOOKUP(A111,'May 2021'!$B$71:$C$86,2,FALSE)</f>
        <v>-11</v>
      </c>
      <c r="BZ111" s="33">
        <f>VLOOKUP(A111,'June 2021'!$B$73:$C$89,2,FALSE)</f>
        <v>-13</v>
      </c>
    </row>
    <row r="112" spans="1:113" x14ac:dyDescent="0.25">
      <c r="A112" s="6" t="s">
        <v>4</v>
      </c>
      <c r="B112" s="58">
        <v>0</v>
      </c>
      <c r="C112" s="58">
        <f>VLOOKUP(A112,'February 2015'!$B$67:$C$78,2,FALSE)</f>
        <v>-10</v>
      </c>
      <c r="D112" s="58">
        <v>0</v>
      </c>
      <c r="E112" s="58">
        <f>VLOOKUP(A112,'April 2015'!$B$70:$C$81,2,FALSE)</f>
        <v>-5</v>
      </c>
      <c r="F112" s="58">
        <v>0</v>
      </c>
      <c r="G112" s="58">
        <v>0</v>
      </c>
      <c r="H112" s="58">
        <v>0</v>
      </c>
      <c r="I112" s="58">
        <v>0</v>
      </c>
      <c r="J112" s="58">
        <v>0</v>
      </c>
      <c r="K112" s="58">
        <v>0</v>
      </c>
      <c r="L112" s="58">
        <v>0</v>
      </c>
      <c r="M112" s="58">
        <f>VLOOKUP(A112,'January 2016'!$B$71:$C$82,2,FALSE)</f>
        <v>7</v>
      </c>
      <c r="N112" s="58">
        <v>0</v>
      </c>
      <c r="O112" s="58">
        <v>0</v>
      </c>
      <c r="P112" s="58">
        <f>VLOOKUP(A112,'April 2016'!$B$74:$C$83,2,FALSE)</f>
        <v>4</v>
      </c>
      <c r="Q112" s="58">
        <v>0</v>
      </c>
      <c r="R112" s="58">
        <v>0</v>
      </c>
      <c r="S112" s="58">
        <v>0</v>
      </c>
      <c r="T112" s="58">
        <f>VLOOKUP(A112,'August 2016'!$B$72:$C$81,2,FALSE)</f>
        <v>-6</v>
      </c>
      <c r="U112" s="58">
        <f>VLOOKUP(A112,'September 2016'!$B$76:$C$86,2,FALSE)</f>
        <v>-7</v>
      </c>
      <c r="V112" s="62">
        <v>0</v>
      </c>
      <c r="W112" s="58">
        <f>VLOOKUP(A112,'November 2016'!$B$76:$C$85,2,FALSE)</f>
        <v>-7</v>
      </c>
      <c r="X112" s="58">
        <v>0</v>
      </c>
      <c r="Y112" s="58">
        <v>-7</v>
      </c>
      <c r="Z112" s="58">
        <v>-10</v>
      </c>
      <c r="AA112" s="58">
        <v>-6</v>
      </c>
      <c r="AB112" s="58">
        <v>-6</v>
      </c>
      <c r="AC112" s="58">
        <v>-11</v>
      </c>
      <c r="AD112" s="58">
        <v>-9</v>
      </c>
      <c r="AE112" s="58">
        <v>-4</v>
      </c>
      <c r="AF112" s="58">
        <v>-6</v>
      </c>
      <c r="AG112" s="58">
        <v>-11</v>
      </c>
      <c r="AH112" s="58">
        <v>-7</v>
      </c>
      <c r="AI112" s="58">
        <v>-9</v>
      </c>
      <c r="AJ112" s="58">
        <v>-11</v>
      </c>
      <c r="AK112" s="58">
        <v>-8</v>
      </c>
      <c r="AL112" s="58">
        <v>12</v>
      </c>
      <c r="AM112" s="58">
        <v>-10</v>
      </c>
      <c r="AN112" s="49">
        <f>VLOOKUP(A112,'April 2018'!$B$75:$C$90,2,FALSE)</f>
        <v>-3</v>
      </c>
      <c r="AO112" s="49">
        <f>VLOOKUP(A112,'May 2018'!$B$75:$C$91,2,FALSE)</f>
        <v>-8</v>
      </c>
      <c r="AP112" s="49">
        <f>VLOOKUP(A112,'June 2018'!$B$74:$C$88,2,FALSE)</f>
        <v>-3</v>
      </c>
      <c r="AQ112" s="49">
        <f>VLOOKUP(A112,'July 2018'!$B$75:$C$90,2,FALSE)</f>
        <v>-10</v>
      </c>
      <c r="AR112" s="49">
        <f>VLOOKUP(A112,'August 2018'!$B$73:$C$89,2,FALSE)</f>
        <v>-16</v>
      </c>
      <c r="AS112" s="49">
        <f>VLOOKUP(A112,'September 2018'!$B$70:$C$82,2,FALSE)</f>
        <v>-11</v>
      </c>
      <c r="AT112" s="49">
        <f>VLOOKUP(A112,'October 2018'!$B$72:$C$85,2,FALSE)</f>
        <v>-7</v>
      </c>
      <c r="AU112" s="49">
        <f>VLOOKUP(A112,'November 2018'!$B$69:$C$80,2,FALSE)</f>
        <v>-9</v>
      </c>
      <c r="AV112" s="49">
        <f>VLOOKUP(A112,'December 2018'!$B$64:$C$76,2,FALSE)</f>
        <v>-6</v>
      </c>
      <c r="AW112" s="49">
        <f>VLOOKUP(A112,'January 2019'!$B$66:$C$77,2,FALSE)</f>
        <v>8</v>
      </c>
      <c r="AX112" s="49">
        <f>VLOOKUP(A112,'February 2019'!$B$69:$C$80,2,FALSE)</f>
        <v>-7</v>
      </c>
      <c r="AY112" s="49">
        <v>0</v>
      </c>
      <c r="AZ112" s="49">
        <v>0</v>
      </c>
      <c r="BA112" s="49">
        <v>0</v>
      </c>
      <c r="BB112" s="49">
        <f>VLOOKUP(A112,'June 2019'!$B$77:$C$90,2,FALSE)</f>
        <v>-9</v>
      </c>
      <c r="BC112" s="49">
        <v>0</v>
      </c>
      <c r="BD112" s="49">
        <v>0</v>
      </c>
      <c r="BE112" s="49">
        <f>VLOOKUP(A112,'September 2019'!$B$71:$C$84,2,FALSE)</f>
        <v>4</v>
      </c>
      <c r="BF112" s="49">
        <f>VLOOKUP(A112,'October 2019'!$B$73:$C$85,2,FALSE)</f>
        <v>6</v>
      </c>
      <c r="BG112" s="49">
        <v>0</v>
      </c>
      <c r="BH112" s="1">
        <v>0</v>
      </c>
      <c r="BI112" s="58">
        <v>-5</v>
      </c>
      <c r="BJ112" s="1">
        <v>-6</v>
      </c>
      <c r="BK112" s="1">
        <f>VLOOKUP(A112,'March 2020'!$B$72:$C$87,2,FALSE)</f>
        <v>-4</v>
      </c>
      <c r="BL112" s="58">
        <f>VLOOKUP(A112,'April 2020'!$B$77:$C$94,2,FALSE)</f>
        <v>-3</v>
      </c>
      <c r="BM112" s="1">
        <f>VLOOKUP(A112,'May 2020'!$B$76:$C$93,2,FALSE)</f>
        <v>-10</v>
      </c>
      <c r="BN112" s="9">
        <f>VLOOKUP(A112,'June 2020'!$B$73:$C$87,2,FALSE)</f>
        <v>-7</v>
      </c>
      <c r="BO112" s="9">
        <f>VLOOKUP(A112,'July 2020'!$B$81:$C$94,2,FALSE)</f>
        <v>-10</v>
      </c>
      <c r="BP112" s="9">
        <f>VLOOKUP(A112,'August 2020'!$B$84:$C$97,2,FALSE)</f>
        <v>4</v>
      </c>
      <c r="BQ112" s="9">
        <f>VLOOKUP(A112,'September 2020'!$B$86:$C$102,2,FALSE)</f>
        <v>-15</v>
      </c>
      <c r="BR112" s="9">
        <f>VLOOKUP(A112,'October 2020'!$B$72:$C$86,2,FALSE)</f>
        <v>-6</v>
      </c>
      <c r="BS112" s="9">
        <f>VLOOKUP(A112,'November 2020'!$B$75:$C$90,2,FALSE)</f>
        <v>-4</v>
      </c>
      <c r="BT112" s="9">
        <f>VLOOKUP(A112,'December 2020'!$B$72:$C$87,2,FALSE)</f>
        <v>-2</v>
      </c>
      <c r="BU112" s="33">
        <f>VLOOKUP(A112,'January 2021'!$B$70:$C$86,2,FALSE)</f>
        <v>-14</v>
      </c>
      <c r="BV112" s="33">
        <f>VLOOKUP(A112,'February 2021'!$B$73:$C$88,2,FALSE)</f>
        <v>-4</v>
      </c>
      <c r="BW112" s="33">
        <f>VLOOKUP(A112,'March 2021'!$B$71:$C$87,2,FALSE)</f>
        <v>-3</v>
      </c>
      <c r="BX112" s="33">
        <f>VLOOKUP(A112,'April 2021'!$B$76:$C$93,2,FALSE)</f>
        <v>-5</v>
      </c>
      <c r="BY112" s="33">
        <f>VLOOKUP(A112,'May 2021'!$B$71:$C$86,2,FALSE)</f>
        <v>-14</v>
      </c>
      <c r="BZ112" s="33">
        <f>VLOOKUP(A112,'June 2021'!$B$73:$C$89,2,FALSE)</f>
        <v>-10</v>
      </c>
    </row>
    <row r="113" spans="1:78" x14ac:dyDescent="0.25">
      <c r="A113" s="6" t="s">
        <v>5</v>
      </c>
      <c r="B113" s="58">
        <f>VLOOKUP(A113,'January 2015'!$B$64:$C$75,2,FALSE)</f>
        <v>-5</v>
      </c>
      <c r="C113" s="58">
        <f>VLOOKUP(A113,'February 2015'!$B$67:$C$78,2,FALSE)</f>
        <v>-4</v>
      </c>
      <c r="D113" s="58">
        <f>VLOOKUP(A113,'March 2015'!$B$72:$C$86,2,FALSE)</f>
        <v>-2</v>
      </c>
      <c r="E113" s="58">
        <v>0</v>
      </c>
      <c r="F113" s="58">
        <f>VLOOKUP(A113,'May 2015'!$B$65:$C$75,2,FALSE)</f>
        <v>2</v>
      </c>
      <c r="G113" s="58">
        <f>VLOOKUP(A113,'June 2015'!$B$66:$C$73,2,FALSE)</f>
        <v>6</v>
      </c>
      <c r="H113" s="58">
        <f>VLOOKUP(A113,'August 2015'!$B$67:$C$75,2,FALSE)</f>
        <v>2</v>
      </c>
      <c r="I113" s="58">
        <v>0</v>
      </c>
      <c r="J113" s="58">
        <f>VLOOKUP(A113,'October 2015'!$B$65:$C$73,2,FALSE)</f>
        <v>1</v>
      </c>
      <c r="K113" s="58">
        <f>VLOOKUP(A113,'November 2015'!$B$64:$C$74,2,FALSE)</f>
        <v>4</v>
      </c>
      <c r="L113" s="58">
        <f>VLOOKUP(A113,'December 2015'!$B$76:$C$83,2,FALSE)</f>
        <v>1</v>
      </c>
      <c r="M113" s="58">
        <f>VLOOKUP(A113,'January 2016'!$B$71:$C$82,2,FALSE)</f>
        <v>-1</v>
      </c>
      <c r="N113" s="58">
        <f>VLOOKUP(A113,'February 2016'!$B$71:$C$81,2,FALSE)</f>
        <v>4</v>
      </c>
      <c r="O113" s="58">
        <f>VLOOKUP(A113,'March 2016'!$B$72:$C$81,2,FALSE)</f>
        <v>-2</v>
      </c>
      <c r="P113" s="58">
        <f>VLOOKUP(A113,'April 2016'!$B$74:$C$83,2,FALSE)</f>
        <v>-3</v>
      </c>
      <c r="Q113" s="58">
        <f>VLOOKUP(A113,'May 2016'!$B$81:$C$88,2,FALSE)</f>
        <v>-2</v>
      </c>
      <c r="R113" s="58">
        <f>VLOOKUP(A113,'June 2016'!$B$72:$C$82,2,FALSE)</f>
        <v>-1</v>
      </c>
      <c r="S113" s="58">
        <f>VLOOKUP(A113,'July 2016'!$B$75:$C$85,2,FALSE)</f>
        <v>2</v>
      </c>
      <c r="T113" s="58">
        <v>0</v>
      </c>
      <c r="U113" s="58">
        <f>VLOOKUP(A113,'September 2016'!$B$76:$C$86,2,FALSE)</f>
        <v>1</v>
      </c>
      <c r="V113" s="62">
        <f>VLOOKUP(A113,'October 2016'!$B$73:$C$83,2,FALSE)</f>
        <v>-2</v>
      </c>
      <c r="W113" s="58">
        <f>VLOOKUP(A113,'November 2016'!$B$76:$C$85,2,FALSE)</f>
        <v>-2</v>
      </c>
      <c r="X113" s="58">
        <f>VLOOKUP(A113,'December  2016'!$B$70:$C$79,2,FALSE)</f>
        <v>-2</v>
      </c>
      <c r="Y113" s="58">
        <v>-1</v>
      </c>
      <c r="Z113" s="58">
        <v>-6</v>
      </c>
      <c r="AA113" s="58">
        <v>-4</v>
      </c>
      <c r="AB113" s="58">
        <v>-4</v>
      </c>
      <c r="AC113" s="58">
        <v>-6</v>
      </c>
      <c r="AD113" s="58">
        <v>-8</v>
      </c>
      <c r="AE113" s="58">
        <v>-9</v>
      </c>
      <c r="AF113" s="58">
        <v>-5</v>
      </c>
      <c r="AG113" s="58">
        <v>-3</v>
      </c>
      <c r="AH113" s="58">
        <v>-5</v>
      </c>
      <c r="AI113" s="58">
        <v>-6</v>
      </c>
      <c r="AJ113" s="58">
        <v>-6</v>
      </c>
      <c r="AK113" s="58">
        <v>-2</v>
      </c>
      <c r="AL113" s="58">
        <v>8</v>
      </c>
      <c r="AM113" s="58">
        <v>-9</v>
      </c>
      <c r="AN113" s="49">
        <f>VLOOKUP(A113,'April 2018'!$B$75:$C$90,2,FALSE)</f>
        <v>-8</v>
      </c>
      <c r="AO113" s="49">
        <f>VLOOKUP(A113,'May 2018'!$B$75:$C$91,2,FALSE)</f>
        <v>-6</v>
      </c>
      <c r="AP113" s="49">
        <f>VLOOKUP(A113,'June 2018'!$B$74:$C$88,2,FALSE)</f>
        <v>-13</v>
      </c>
      <c r="AQ113" s="49">
        <f>VLOOKUP(A113,'July 2018'!$B$75:$C$90,2,FALSE)</f>
        <v>-12</v>
      </c>
      <c r="AR113" s="49">
        <f>VLOOKUP(A113,'August 2018'!$B$73:$C$89,2,FALSE)</f>
        <v>-12</v>
      </c>
      <c r="AS113" s="49">
        <f>VLOOKUP(A113,'September 2018'!$B$70:$C$82,2,FALSE)</f>
        <v>-7</v>
      </c>
      <c r="AT113" s="49">
        <f>VLOOKUP(A113,'October 2018'!$B$72:$C$85,2,FALSE)</f>
        <v>-10</v>
      </c>
      <c r="AU113" s="49">
        <f>VLOOKUP(A113,'November 2018'!$B$69:$C$80,2,FALSE)</f>
        <v>-11</v>
      </c>
      <c r="AV113" s="49">
        <f>VLOOKUP(A113,'December 2018'!$B$64:$C$76,2,FALSE)</f>
        <v>-8</v>
      </c>
      <c r="AW113" s="49">
        <f>VLOOKUP(A113,'January 2019'!$B$66:$C$77,2,FALSE)</f>
        <v>9</v>
      </c>
      <c r="AX113" s="49">
        <f>VLOOKUP(A113,'February 2019'!$B$69:$C$80,2,FALSE)</f>
        <v>-1</v>
      </c>
      <c r="AY113" s="49">
        <v>-8</v>
      </c>
      <c r="AZ113" s="49">
        <f>VLOOKUP(A113,'April 2019'!$B$75:$C$89,2,FALSE)</f>
        <v>-9</v>
      </c>
      <c r="BA113" s="49">
        <f>VLOOKUP(A113,'May 2019'!$B$71:$C$81,2,FALSE)</f>
        <v>-3</v>
      </c>
      <c r="BB113" s="49">
        <f>VLOOKUP(A113,'June 2019'!$B$77:$C$90,2,FALSE)</f>
        <v>-6</v>
      </c>
      <c r="BC113" s="49">
        <f>VLOOKUP(A113,'July 2019'!$B$78:$C$89,2,FALSE)</f>
        <v>-3</v>
      </c>
      <c r="BD113" s="49">
        <f>VLOOKUP(A113,'August 2019'!$B$68:$C$78,2,FALSE)</f>
        <v>-6</v>
      </c>
      <c r="BE113" s="49">
        <f>VLOOKUP(A113,'September 2019'!$B$71:$C$84,2,FALSE)</f>
        <v>-4</v>
      </c>
      <c r="BF113" s="49">
        <f>VLOOKUP(A113,'October 2019'!$B$73:$C$85,2,FALSE)</f>
        <v>-1</v>
      </c>
      <c r="BG113" s="49">
        <f>VLOOKUP(A113,'November 2019'!$B$77:$C$88,2,FALSE)</f>
        <v>-5</v>
      </c>
      <c r="BH113" s="1">
        <f>VLOOKUP(A113,'December 2019'!$B$73:$C$83,2,FALSE)</f>
        <v>-4</v>
      </c>
      <c r="BI113" s="58">
        <v>-6</v>
      </c>
      <c r="BJ113" s="1">
        <v>-11</v>
      </c>
      <c r="BK113" s="1">
        <f>VLOOKUP(A113,'March 2020'!$B$72:$C$87,2,FALSE)</f>
        <v>-12</v>
      </c>
      <c r="BL113" s="58">
        <f>VLOOKUP(A113,'April 2020'!$B$77:$C$94,2,FALSE)</f>
        <v>-13</v>
      </c>
      <c r="BM113" s="1">
        <f>VLOOKUP(A113,'May 2020'!$B$76:$C$93,2,FALSE)</f>
        <v>-14</v>
      </c>
      <c r="BN113" s="9">
        <f>VLOOKUP(A113,'June 2020'!$B$73:$C$87,2,FALSE)</f>
        <v>-10</v>
      </c>
      <c r="BO113" s="9">
        <f>VLOOKUP(A113,'July 2020'!$B$81:$C$94,2,FALSE)</f>
        <v>-5</v>
      </c>
      <c r="BP113" s="9">
        <f>VLOOKUP(A113,'August 2020'!$B$84:$C$97,2,FALSE)</f>
        <v>5</v>
      </c>
      <c r="BQ113" s="9">
        <f>VLOOKUP(A113,'September 2020'!$B$86:$C$102,2,FALSE)</f>
        <v>-6</v>
      </c>
      <c r="BR113" s="9">
        <f>VLOOKUP(A113,'October 2020'!$B$72:$C$86,2,FALSE)</f>
        <v>-4</v>
      </c>
      <c r="BS113" s="9">
        <f>VLOOKUP(A113,'November 2020'!$B$75:$C$90,2,FALSE)</f>
        <v>-10</v>
      </c>
      <c r="BT113" s="9">
        <f>VLOOKUP(A113,'December 2020'!$B$72:$C$87,2,FALSE)</f>
        <v>-3</v>
      </c>
      <c r="BU113" s="33">
        <f>VLOOKUP(A113,'January 2021'!$B$70:$C$86,2,FALSE)</f>
        <v>-4</v>
      </c>
      <c r="BV113" s="33">
        <f>VLOOKUP(A113,'February 2021'!$B$73:$C$88,2,FALSE)</f>
        <v>-7</v>
      </c>
      <c r="BW113" s="33">
        <f>VLOOKUP(A113,'March 2021'!$B$71:$C$87,2,FALSE)</f>
        <v>-7</v>
      </c>
      <c r="BX113" s="33">
        <f>VLOOKUP(A113,'April 2021'!$B$76:$C$93,2,FALSE)</f>
        <v>-13</v>
      </c>
      <c r="BY113" s="33">
        <f>VLOOKUP(A113,'May 2021'!$B$71:$C$86,2,FALSE)</f>
        <v>-13</v>
      </c>
      <c r="BZ113" s="33">
        <f>VLOOKUP(A113,'June 2021'!$B$73:$C$89,2,FALSE)</f>
        <v>-15</v>
      </c>
    </row>
    <row r="114" spans="1:78" x14ac:dyDescent="0.25">
      <c r="A114" s="6" t="s">
        <v>6</v>
      </c>
      <c r="B114" s="58">
        <f>VLOOKUP(A114,'January 2015'!$B$64:$C$75,2,FALSE)</f>
        <v>-7</v>
      </c>
      <c r="C114" s="58">
        <f>VLOOKUP(A114,'February 2015'!$B$67:$C$78,2,FALSE)</f>
        <v>-8</v>
      </c>
      <c r="D114" s="58">
        <f>VLOOKUP(A114,'March 2015'!$B$72:$C$86,2,FALSE)</f>
        <v>-7</v>
      </c>
      <c r="E114" s="58">
        <f>VLOOKUP(A114,'April 2015'!$B$70:$C$81,2,FALSE)</f>
        <v>-9</v>
      </c>
      <c r="F114" s="58">
        <v>0</v>
      </c>
      <c r="G114" s="58">
        <v>0</v>
      </c>
      <c r="H114" s="58">
        <v>0</v>
      </c>
      <c r="I114" s="58">
        <v>0</v>
      </c>
      <c r="J114" s="58">
        <f>VLOOKUP(A114,'October 2015'!$B$65:$C$73,2,FALSE)</f>
        <v>-2</v>
      </c>
      <c r="K114" s="58">
        <f>VLOOKUP(A114,'November 2015'!$B$64:$C$74,2,FALSE)</f>
        <v>6</v>
      </c>
      <c r="L114" s="58">
        <v>0</v>
      </c>
      <c r="M114" s="58">
        <v>0</v>
      </c>
      <c r="N114" s="58">
        <v>0</v>
      </c>
      <c r="O114" s="58">
        <v>0</v>
      </c>
      <c r="P114" s="58">
        <v>0</v>
      </c>
      <c r="Q114" s="58">
        <v>0</v>
      </c>
      <c r="R114" s="58">
        <f>VLOOKUP(A114,'June 2016'!$B$72:$C$82,2,FALSE)</f>
        <v>3</v>
      </c>
      <c r="S114" s="58">
        <v>0</v>
      </c>
      <c r="T114" s="58">
        <v>0</v>
      </c>
      <c r="U114" s="58">
        <f>VLOOKUP(A114,'September 2016'!$B$76:$C$86,2,FALSE)</f>
        <v>-6</v>
      </c>
      <c r="V114" s="62">
        <v>0</v>
      </c>
      <c r="W114" s="58">
        <v>0</v>
      </c>
      <c r="X114" s="58">
        <v>0</v>
      </c>
      <c r="Y114" s="58">
        <v>0</v>
      </c>
      <c r="Z114" s="58">
        <v>0</v>
      </c>
      <c r="AA114" s="58">
        <v>0</v>
      </c>
      <c r="AB114" s="58">
        <v>0</v>
      </c>
      <c r="AC114" s="58">
        <v>-9</v>
      </c>
      <c r="AD114" s="58">
        <v>0</v>
      </c>
      <c r="AE114" s="58">
        <v>-7</v>
      </c>
      <c r="AF114" s="58">
        <v>0</v>
      </c>
      <c r="AG114" s="58">
        <v>1</v>
      </c>
      <c r="AH114" s="58">
        <v>0</v>
      </c>
      <c r="AI114" s="58">
        <v>3</v>
      </c>
      <c r="AJ114" s="58">
        <v>0</v>
      </c>
      <c r="AK114" s="58">
        <v>0</v>
      </c>
      <c r="AL114" s="58">
        <v>0</v>
      </c>
      <c r="AM114" s="58">
        <v>-8</v>
      </c>
      <c r="AN114" s="49">
        <f>VLOOKUP(A114,'April 2018'!$B$75:$C$90,2,FALSE)</f>
        <v>-10</v>
      </c>
      <c r="AO114" s="49">
        <f>VLOOKUP(A114,'May 2018'!$B$75:$C$91,2,FALSE)</f>
        <v>-5</v>
      </c>
      <c r="AP114" s="49">
        <v>0</v>
      </c>
      <c r="AQ114" s="49">
        <f>VLOOKUP(A114,'July 2018'!$B$75:$C$90,2,FALSE)</f>
        <v>-9</v>
      </c>
      <c r="AR114" s="49">
        <f>VLOOKUP(A114,'August 2018'!$B$73:$C$89,2,FALSE)</f>
        <v>-14</v>
      </c>
      <c r="AS114" s="49">
        <f>VLOOKUP(A114,'September 2018'!$B$70:$C$82,2,FALSE)</f>
        <v>-9</v>
      </c>
      <c r="AT114" s="49">
        <f>VLOOKUP(A114,'October 2018'!$B$72:$C$85,2,FALSE)</f>
        <v>-13</v>
      </c>
      <c r="AU114" s="49">
        <v>0</v>
      </c>
      <c r="AV114" s="49">
        <v>0</v>
      </c>
      <c r="AW114" s="49">
        <v>0</v>
      </c>
      <c r="AX114" s="49">
        <v>0</v>
      </c>
      <c r="AY114" s="49">
        <v>-9</v>
      </c>
      <c r="AZ114" s="49">
        <f>VLOOKUP(A114,'April 2019'!$B$75:$C$89,2,FALSE)</f>
        <v>4</v>
      </c>
      <c r="BA114" s="49">
        <v>0</v>
      </c>
      <c r="BB114" s="49">
        <f>VLOOKUP(A114,'June 2019'!$B$77:$C$90,2,FALSE)</f>
        <v>-8</v>
      </c>
      <c r="BC114" s="49">
        <v>0</v>
      </c>
      <c r="BD114" s="49">
        <v>0</v>
      </c>
      <c r="BE114" s="49">
        <f>VLOOKUP(A114,'September 2019'!$B$71:$C$84,2,FALSE)</f>
        <v>3</v>
      </c>
      <c r="BF114" s="49">
        <v>0</v>
      </c>
      <c r="BG114" s="49">
        <f>VLOOKUP(A114,'November 2019'!$B$77:$C$88,2,FALSE)</f>
        <v>3</v>
      </c>
      <c r="BH114" s="1">
        <v>0</v>
      </c>
      <c r="BI114" s="58">
        <v>-9</v>
      </c>
      <c r="BJ114" s="1">
        <v>-9</v>
      </c>
      <c r="BK114" s="1">
        <f>VLOOKUP(A114,'March 2020'!$B$72:$C$87,2,FALSE)</f>
        <v>-3</v>
      </c>
      <c r="BL114" s="58">
        <f>VLOOKUP(A114,'April 2020'!$B$77:$C$94,2,FALSE)</f>
        <v>-8</v>
      </c>
      <c r="BM114" s="1">
        <f>VLOOKUP(A114,'May 2020'!$B$76:$C$93,2,FALSE)</f>
        <v>-9</v>
      </c>
      <c r="BN114" s="9">
        <f>VLOOKUP(A114,'June 2020'!$B$73:$C$87,2,FALSE)</f>
        <v>1</v>
      </c>
      <c r="BO114" s="9">
        <f>VLOOKUP(A114,'July 2020'!$B$81:$C$94,2,FALSE)</f>
        <v>-7</v>
      </c>
      <c r="BP114" s="9">
        <f>VLOOKUP(A114,'August 2020'!$B$84:$C$97,2,FALSE)</f>
        <v>-3</v>
      </c>
      <c r="BQ114" s="9">
        <f>VLOOKUP(A114,'September 2020'!$B$86:$C$102,2,FALSE)</f>
        <v>-4</v>
      </c>
      <c r="BR114" s="9">
        <f>VLOOKUP(A114,'October 2020'!$B$72:$C$86,2,FALSE)</f>
        <v>-13</v>
      </c>
      <c r="BS114" s="9">
        <f>VLOOKUP(A114,'November 2020'!$B$75:$C$90,2,FALSE)</f>
        <v>-16</v>
      </c>
      <c r="BT114" s="9">
        <f>VLOOKUP(A114,'December 2020'!$B$72:$C$87,2,FALSE)</f>
        <v>-12</v>
      </c>
      <c r="BU114" s="33">
        <f>VLOOKUP(A114,'January 2021'!$B$70:$C$86,2,FALSE)</f>
        <v>-7</v>
      </c>
      <c r="BV114" s="33">
        <f>VLOOKUP(A114,'February 2021'!$B$73:$C$88,2,FALSE)</f>
        <v>-13</v>
      </c>
      <c r="BW114" s="33">
        <f>VLOOKUP(A114,'March 2021'!$B$71:$C$87,2,FALSE)</f>
        <v>-11</v>
      </c>
      <c r="BX114" s="33">
        <f>VLOOKUP(A114,'April 2021'!$B$76:$C$93,2,FALSE)</f>
        <v>-11</v>
      </c>
      <c r="BY114" s="33">
        <f>VLOOKUP(A114,'May 2021'!$B$71:$C$86,2,FALSE)</f>
        <v>-8</v>
      </c>
      <c r="BZ114" s="33">
        <f>VLOOKUP(A114,'June 2021'!$B$73:$C$89,2,FALSE)</f>
        <v>-16</v>
      </c>
    </row>
    <row r="115" spans="1:78" x14ac:dyDescent="0.25">
      <c r="A115" s="6" t="s">
        <v>7</v>
      </c>
      <c r="B115" s="58">
        <f>VLOOKUP(A115,'January 2015'!$B$64:$C$75,2,FALSE)</f>
        <v>1</v>
      </c>
      <c r="C115" s="58">
        <f>VLOOKUP(A115,'February 2015'!$B$67:$C$78,2,FALSE)</f>
        <v>-2</v>
      </c>
      <c r="D115" s="58">
        <f>VLOOKUP(A115,'March 2015'!$B$72:$C$86,2,FALSE)</f>
        <v>1</v>
      </c>
      <c r="E115" s="58">
        <f>VLOOKUP(A115,'April 2015'!$B$70:$C$81,2,FALSE)</f>
        <v>-3</v>
      </c>
      <c r="F115" s="58">
        <f>VLOOKUP(A115,'May 2015'!$B$65:$C$75,2,FALSE)</f>
        <v>-4</v>
      </c>
      <c r="G115" s="58">
        <f>VLOOKUP(A115,'June 2015'!$B$66:$C$73,2,FALSE)</f>
        <v>4</v>
      </c>
      <c r="H115" s="58">
        <f>VLOOKUP(A115,'August 2015'!$B$67:$C$75,2,FALSE)</f>
        <v>3</v>
      </c>
      <c r="I115" s="58">
        <f>VLOOKUP(A115,'September 2015'!$B$77:$C$87,2,FALSE)</f>
        <v>5</v>
      </c>
      <c r="J115" s="58">
        <v>0</v>
      </c>
      <c r="K115" s="58">
        <v>0</v>
      </c>
      <c r="L115" s="58">
        <v>0</v>
      </c>
      <c r="M115" s="58">
        <f>VLOOKUP(A115,'January 2016'!$B$71:$C$82,2,FALSE)</f>
        <v>-5</v>
      </c>
      <c r="N115" s="58">
        <v>0</v>
      </c>
      <c r="O115" s="58">
        <f>VLOOKUP(A115,'March 2016'!$B$72:$C$81,2,FALSE)</f>
        <v>-6</v>
      </c>
      <c r="P115" s="58">
        <f>VLOOKUP(A115,'April 2016'!$B$74:$C$83,2,FALSE)</f>
        <v>5</v>
      </c>
      <c r="Q115" s="58">
        <v>0</v>
      </c>
      <c r="R115" s="58">
        <v>0</v>
      </c>
      <c r="S115" s="58">
        <v>0</v>
      </c>
      <c r="T115" s="58">
        <f>VLOOKUP(A115,'August 2016'!$B$72:$C$81,2,FALSE)</f>
        <v>4</v>
      </c>
      <c r="U115" s="58">
        <f>VLOOKUP(A115,'September 2016'!$B$76:$C$86,2,FALSE)</f>
        <v>-5</v>
      </c>
      <c r="V115" s="62">
        <f>VLOOKUP(A115,'October 2016'!$B$73:$C$83,2,FALSE)</f>
        <v>4</v>
      </c>
      <c r="W115" s="58">
        <f>VLOOKUP(A115,'November 2016'!$B$76:$C$85,2,FALSE)</f>
        <v>1</v>
      </c>
      <c r="X115" s="58">
        <v>0</v>
      </c>
      <c r="Y115" s="58">
        <v>-10</v>
      </c>
      <c r="Z115" s="58">
        <v>-8</v>
      </c>
      <c r="AA115" s="58">
        <v>0</v>
      </c>
      <c r="AB115" s="58">
        <v>0</v>
      </c>
      <c r="AC115" s="58">
        <v>0</v>
      </c>
      <c r="AD115" s="58">
        <v>1</v>
      </c>
      <c r="AE115" s="58">
        <v>-8</v>
      </c>
      <c r="AF115" s="58">
        <v>-8</v>
      </c>
      <c r="AG115" s="58">
        <v>-10</v>
      </c>
      <c r="AH115" s="58">
        <v>-10</v>
      </c>
      <c r="AI115" s="58">
        <v>-8</v>
      </c>
      <c r="AJ115" s="58">
        <v>-8</v>
      </c>
      <c r="AK115" s="58">
        <v>-7</v>
      </c>
      <c r="AL115" s="58">
        <v>-1</v>
      </c>
      <c r="AM115" s="58">
        <v>-1</v>
      </c>
      <c r="AN115" s="49">
        <f>VLOOKUP(A115,'April 2018'!$B$75:$C$90,2,FALSE)</f>
        <v>-9</v>
      </c>
      <c r="AO115" s="49">
        <f>VLOOKUP(A115,'May 2018'!$B$75:$C$91,2,FALSE)</f>
        <v>-9</v>
      </c>
      <c r="AP115" s="49">
        <f>VLOOKUP(A115,'June 2018'!$B$74:$C$88,2,FALSE)</f>
        <v>-9</v>
      </c>
      <c r="AQ115" s="49">
        <f>VLOOKUP(A115,'July 2018'!$B$75:$C$90,2,FALSE)</f>
        <v>-13</v>
      </c>
      <c r="AR115" s="49">
        <f>VLOOKUP(A115,'August 2018'!$B$73:$C$89,2,FALSE)</f>
        <v>-7</v>
      </c>
      <c r="AS115" s="49">
        <f>VLOOKUP(A115,'September 2018'!$B$70:$C$82,2,FALSE)</f>
        <v>-3</v>
      </c>
      <c r="AT115" s="49">
        <f>VLOOKUP(A115,'October 2018'!$B$72:$C$85,2,FALSE)</f>
        <v>-5</v>
      </c>
      <c r="AU115" s="49">
        <f>VLOOKUP(A115,'November 2018'!$B$69:$C$80,2,FALSE)</f>
        <v>-1</v>
      </c>
      <c r="AV115" s="49">
        <f>VLOOKUP(A115,'December 2018'!$B$64:$C$76,2,FALSE)</f>
        <v>-10</v>
      </c>
      <c r="AW115" s="49">
        <f>VLOOKUP(A115,'January 2019'!$B$66:$C$77,2,FALSE)</f>
        <v>-1</v>
      </c>
      <c r="AX115" s="49">
        <v>0</v>
      </c>
      <c r="AY115" s="49">
        <v>-5</v>
      </c>
      <c r="AZ115" s="49">
        <f>VLOOKUP(A115,'April 2019'!$B$75:$C$89,2,FALSE)</f>
        <v>2</v>
      </c>
      <c r="BA115" s="49">
        <f>VLOOKUP(A115,'May 2019'!$B$71:$C$81,2,FALSE)</f>
        <v>2</v>
      </c>
      <c r="BB115" s="49">
        <f>VLOOKUP(A115,'June 2019'!$B$77:$C$90,2,FALSE)</f>
        <v>3</v>
      </c>
      <c r="BC115" s="49">
        <f>VLOOKUP(A115,'July 2019'!$B$78:$C$89,2,FALSE)</f>
        <v>5</v>
      </c>
      <c r="BD115" s="49">
        <f>VLOOKUP(A115,'August 2019'!$B$68:$C$78,2,FALSE)</f>
        <v>-4</v>
      </c>
      <c r="BE115" s="49">
        <f>VLOOKUP(A115,'September 2019'!$B$71:$C$84,2,FALSE)</f>
        <v>-5</v>
      </c>
      <c r="BF115" s="49">
        <f>VLOOKUP(A115,'October 2019'!$B$73:$C$85,2,FALSE)</f>
        <v>5</v>
      </c>
      <c r="BG115" s="49">
        <v>0</v>
      </c>
      <c r="BH115" s="1">
        <v>0</v>
      </c>
      <c r="BI115" s="58">
        <v>3</v>
      </c>
      <c r="BJ115" s="1">
        <v>-7</v>
      </c>
      <c r="BK115" s="1">
        <f>VLOOKUP(A115,'March 2020'!$B$72:$C$87,2,FALSE)</f>
        <v>-11</v>
      </c>
      <c r="BL115" s="58">
        <f>VLOOKUP(A115,'April 2020'!$B$77:$C$94,2,FALSE)</f>
        <v>-4</v>
      </c>
      <c r="BM115" s="1">
        <f>VLOOKUP(A115,'May 2020'!$B$76:$C$93,2,FALSE)</f>
        <v>-1</v>
      </c>
      <c r="BN115" s="9">
        <f>VLOOKUP(A115,'June 2020'!$B$73:$C$87,2,FALSE)</f>
        <v>-9</v>
      </c>
      <c r="BO115" s="9">
        <f>VLOOKUP(A115,'July 2020'!$B$81:$C$94,2,FALSE)</f>
        <v>-6</v>
      </c>
      <c r="BP115" s="9">
        <f>VLOOKUP(A115,'August 2020'!$B$84:$C$97,2,FALSE)</f>
        <v>-2</v>
      </c>
      <c r="BQ115" s="9">
        <f>VLOOKUP(A115,'September 2020'!$B$86:$C$102,2,FALSE)</f>
        <v>-16</v>
      </c>
      <c r="BR115" s="9">
        <f>VLOOKUP(A115,'October 2020'!$B$72:$C$86,2,FALSE)</f>
        <v>-11</v>
      </c>
      <c r="BS115" s="9">
        <f>VLOOKUP(A115,'November 2020'!$B$75:$C$90,2,FALSE)</f>
        <v>-11</v>
      </c>
      <c r="BT115" s="9">
        <f>VLOOKUP(A115,'December 2020'!$B$72:$C$87,2,FALSE)</f>
        <v>-15</v>
      </c>
      <c r="BU115" s="33">
        <f>VLOOKUP(A115,'January 2021'!$B$70:$C$86,2,FALSE)</f>
        <v>-16</v>
      </c>
      <c r="BV115" s="33">
        <f>VLOOKUP(A115,'February 2021'!$B$73:$C$88,2,FALSE)</f>
        <v>-11</v>
      </c>
      <c r="BW115" s="33">
        <f>VLOOKUP(A115,'March 2021'!$B$71:$C$87,2,FALSE)</f>
        <v>-10</v>
      </c>
      <c r="BX115" s="33">
        <f>VLOOKUP(A115,'April 2021'!$B$76:$C$93,2,FALSE)</f>
        <v>-15</v>
      </c>
      <c r="BY115" s="33">
        <f>VLOOKUP(A115,'May 2021'!$B$71:$C$86,2,FALSE)</f>
        <v>-7</v>
      </c>
      <c r="BZ115" s="33">
        <f>VLOOKUP(A115,'June 2021'!$B$73:$C$89,2,FALSE)</f>
        <v>-7</v>
      </c>
    </row>
    <row r="116" spans="1:78" x14ac:dyDescent="0.25">
      <c r="A116" s="6" t="s">
        <v>8</v>
      </c>
      <c r="B116" s="58">
        <f>VLOOKUP(A116,'January 2015'!$B$64:$C$75,2,FALSE)</f>
        <v>2</v>
      </c>
      <c r="C116" s="58">
        <v>0</v>
      </c>
      <c r="D116" s="58">
        <v>0</v>
      </c>
      <c r="E116" s="58">
        <v>0</v>
      </c>
      <c r="F116" s="58">
        <v>0</v>
      </c>
      <c r="G116" s="58">
        <v>0</v>
      </c>
      <c r="H116" s="58">
        <v>0</v>
      </c>
      <c r="I116" s="58">
        <v>0</v>
      </c>
      <c r="J116" s="58">
        <v>0</v>
      </c>
      <c r="K116" s="58">
        <v>0</v>
      </c>
      <c r="L116" s="58">
        <v>0</v>
      </c>
      <c r="M116" s="58">
        <v>0</v>
      </c>
      <c r="N116" s="58">
        <v>0</v>
      </c>
      <c r="O116" s="58">
        <v>0</v>
      </c>
      <c r="P116" s="58">
        <v>0</v>
      </c>
      <c r="Q116" s="58">
        <v>0</v>
      </c>
      <c r="R116" s="58">
        <v>0</v>
      </c>
      <c r="S116" s="58">
        <v>0</v>
      </c>
      <c r="T116" s="58">
        <v>0</v>
      </c>
      <c r="U116" s="58">
        <v>0</v>
      </c>
      <c r="V116" s="62">
        <v>0</v>
      </c>
      <c r="W116" s="58">
        <v>0</v>
      </c>
      <c r="X116" s="58">
        <v>0</v>
      </c>
      <c r="Y116" s="58">
        <v>0</v>
      </c>
      <c r="Z116" s="58">
        <v>0</v>
      </c>
      <c r="AA116" s="58">
        <v>0</v>
      </c>
      <c r="AB116" s="58">
        <v>0</v>
      </c>
      <c r="AC116" s="58">
        <v>0</v>
      </c>
      <c r="AD116" s="58">
        <v>0</v>
      </c>
      <c r="AE116" s="58">
        <v>0</v>
      </c>
      <c r="AF116" s="58">
        <v>0</v>
      </c>
      <c r="AG116" s="58">
        <v>-12</v>
      </c>
      <c r="AH116" s="58">
        <v>0</v>
      </c>
      <c r="AI116" s="58">
        <v>0</v>
      </c>
      <c r="AJ116" s="58">
        <v>0</v>
      </c>
      <c r="AK116" s="58">
        <v>0</v>
      </c>
      <c r="AL116" s="58">
        <v>10</v>
      </c>
      <c r="AM116" s="58">
        <v>0</v>
      </c>
      <c r="AN116" s="49">
        <f>VLOOKUP(A116,'April 2018'!$B$75:$C$90,2,FALSE)</f>
        <v>-12</v>
      </c>
      <c r="AO116" s="49">
        <f>VLOOKUP(A116,'May 2018'!$B$75:$C$91,2,FALSE)</f>
        <v>-17</v>
      </c>
      <c r="AP116" s="49">
        <v>0</v>
      </c>
      <c r="AQ116" s="49">
        <v>0</v>
      </c>
      <c r="AR116" s="49">
        <v>0</v>
      </c>
      <c r="AS116" s="49">
        <v>0</v>
      </c>
      <c r="AT116" s="49">
        <v>0</v>
      </c>
      <c r="AU116" s="49">
        <v>0</v>
      </c>
      <c r="AV116" s="49">
        <v>0</v>
      </c>
      <c r="AW116" s="49">
        <f>VLOOKUP(A116,'January 2019'!$B$66:$C$77,2,FALSE)</f>
        <v>10</v>
      </c>
      <c r="AX116" s="49">
        <v>0</v>
      </c>
      <c r="AY116" s="49">
        <v>0</v>
      </c>
      <c r="AZ116" s="49">
        <v>0</v>
      </c>
      <c r="BA116" s="49">
        <v>0</v>
      </c>
      <c r="BB116" s="49">
        <v>0</v>
      </c>
      <c r="BC116" s="49">
        <v>0</v>
      </c>
      <c r="BD116" s="49">
        <v>0</v>
      </c>
      <c r="BE116" s="49">
        <v>0</v>
      </c>
      <c r="BF116" s="49">
        <v>0</v>
      </c>
      <c r="BG116" s="49">
        <v>0</v>
      </c>
      <c r="BH116" s="1">
        <v>0</v>
      </c>
      <c r="BI116" s="58">
        <v>0</v>
      </c>
      <c r="BJ116" s="1">
        <v>0</v>
      </c>
      <c r="BK116" s="1">
        <v>0</v>
      </c>
      <c r="BL116" s="58">
        <f>VLOOKUP(A116,'April 2020'!$B$77:$C$94,2,FALSE)</f>
        <v>-17</v>
      </c>
      <c r="BM116" s="1">
        <f>VLOOKUP(A116,'May 2020'!$B$76:$C$93,2,FALSE)</f>
        <v>-16</v>
      </c>
      <c r="BN116" s="9">
        <f>VLOOKUP(A116,'June 2020'!$B$73:$C$87,2,FALSE)</f>
        <v>-14</v>
      </c>
      <c r="BO116" s="9">
        <v>0</v>
      </c>
      <c r="BP116" s="9">
        <f>VLOOKUP(A116,'August 2020'!$B$84:$C$97,2,FALSE)</f>
        <v>11</v>
      </c>
      <c r="BQ116" s="9">
        <f>VLOOKUP(A116,'September 2020'!$B$86:$C$102,2,FALSE)</f>
        <v>-12</v>
      </c>
      <c r="BR116" s="9">
        <v>0</v>
      </c>
      <c r="BS116" s="9">
        <f>VLOOKUP(A116,'November 2020'!$B$75:$C$90,2,FALSE)</f>
        <v>-9</v>
      </c>
      <c r="BT116" s="9">
        <f>VLOOKUP(A116,'December 2020'!$B$72:$C$87,2,FALSE)</f>
        <v>-13</v>
      </c>
      <c r="BU116" s="33">
        <f>VLOOKUP(A116,'January 2021'!$B$70:$C$86,2,FALSE)</f>
        <v>-6</v>
      </c>
      <c r="BV116" s="33">
        <v>0</v>
      </c>
      <c r="BW116" s="33">
        <f>VLOOKUP(A116,'March 2021'!$B$71:$C$87,2,FALSE)</f>
        <v>-2</v>
      </c>
      <c r="BX116" s="33">
        <f>VLOOKUP(A116,'April 2021'!$B$76:$C$93,2,FALSE)</f>
        <v>-6</v>
      </c>
      <c r="BY116" s="33">
        <f>VLOOKUP(A116,'May 2021'!$B$71:$C$86,2,FALSE)</f>
        <v>-15</v>
      </c>
      <c r="BZ116" s="33">
        <f>VLOOKUP(A116,'June 2021'!$B$73:$C$89,2,FALSE)</f>
        <v>-6</v>
      </c>
    </row>
    <row r="117" spans="1:78" x14ac:dyDescent="0.25">
      <c r="A117" s="6" t="s">
        <v>9</v>
      </c>
      <c r="B117" s="58">
        <v>0</v>
      </c>
      <c r="C117" s="58">
        <v>0</v>
      </c>
      <c r="D117" s="58">
        <f>VLOOKUP(A117,'March 2015'!$B$72:$C$86,2,FALSE)</f>
        <v>4</v>
      </c>
      <c r="E117" s="58">
        <f>VLOOKUP(A117,'April 2015'!$B$70:$C$81,2,FALSE)</f>
        <v>3</v>
      </c>
      <c r="F117" s="58">
        <v>0</v>
      </c>
      <c r="G117" s="58">
        <v>0</v>
      </c>
      <c r="H117" s="58">
        <f>VLOOKUP(A117,'August 2015'!$B$67:$C$75,2,FALSE)</f>
        <v>5</v>
      </c>
      <c r="I117" s="58">
        <f>VLOOKUP(A117,'September 2015'!$B$77:$C$87,2,FALSE)</f>
        <v>6</v>
      </c>
      <c r="J117" s="58">
        <v>0</v>
      </c>
      <c r="K117" s="58">
        <v>0</v>
      </c>
      <c r="L117" s="58">
        <v>0</v>
      </c>
      <c r="M117" s="58">
        <v>0</v>
      </c>
      <c r="N117" s="58">
        <f>VLOOKUP(A117,'February 2016'!$B$71:$C$81,2,FALSE)</f>
        <v>5</v>
      </c>
      <c r="O117" s="58">
        <v>0</v>
      </c>
      <c r="P117" s="58">
        <v>0</v>
      </c>
      <c r="Q117" s="58">
        <v>0</v>
      </c>
      <c r="R117" s="58">
        <v>0</v>
      </c>
      <c r="S117" s="58">
        <f>VLOOKUP(A117,'July 2016'!$B$75:$C$85,2,FALSE)</f>
        <v>8</v>
      </c>
      <c r="T117" s="58">
        <v>0</v>
      </c>
      <c r="U117" s="58">
        <f>VLOOKUP(A117,'September 2016'!$B$76:$C$86,2,FALSE)</f>
        <v>4</v>
      </c>
      <c r="V117" s="62">
        <v>0</v>
      </c>
      <c r="W117" s="58">
        <v>0</v>
      </c>
      <c r="X117" s="58">
        <f>VLOOKUP(A117,'December  2016'!$B$70:$C$79,2,FALSE)</f>
        <v>3</v>
      </c>
      <c r="Y117" s="58">
        <v>-5</v>
      </c>
      <c r="Z117" s="58">
        <v>-5</v>
      </c>
      <c r="AA117" s="58">
        <v>-7</v>
      </c>
      <c r="AB117" s="58">
        <v>-9</v>
      </c>
      <c r="AC117" s="58">
        <v>-7</v>
      </c>
      <c r="AD117" s="58">
        <v>0</v>
      </c>
      <c r="AE117" s="58">
        <v>-5</v>
      </c>
      <c r="AF117" s="58">
        <v>-7</v>
      </c>
      <c r="AG117" s="58">
        <v>-7</v>
      </c>
      <c r="AH117" s="58">
        <v>-9</v>
      </c>
      <c r="AI117" s="58">
        <v>-5</v>
      </c>
      <c r="AJ117" s="58">
        <v>-4</v>
      </c>
      <c r="AK117" s="58">
        <v>-10</v>
      </c>
      <c r="AL117" s="58">
        <v>6</v>
      </c>
      <c r="AM117" s="58">
        <v>-3</v>
      </c>
      <c r="AN117" s="49">
        <v>0</v>
      </c>
      <c r="AO117" s="49">
        <f>VLOOKUP(A117,'May 2018'!$B$75:$C$91,2,FALSE)</f>
        <v>-13</v>
      </c>
      <c r="AP117" s="49">
        <f>VLOOKUP(A117,'June 2018'!$B$74:$C$88,2,FALSE)</f>
        <v>-8</v>
      </c>
      <c r="AQ117" s="49">
        <f>VLOOKUP(A117,'July 2018'!$B$75:$C$90,2,FALSE)</f>
        <v>-6</v>
      </c>
      <c r="AR117" s="49">
        <f>VLOOKUP(A117,'August 2018'!$B$73:$C$89,2,FALSE)</f>
        <v>-4</v>
      </c>
      <c r="AS117" s="49">
        <v>0</v>
      </c>
      <c r="AT117" s="49">
        <f>VLOOKUP(A117,'October 2018'!$B$72:$C$85,2,FALSE)</f>
        <v>-4</v>
      </c>
      <c r="AU117" s="49">
        <v>0</v>
      </c>
      <c r="AV117" s="49">
        <v>0</v>
      </c>
      <c r="AW117" s="49">
        <f>VLOOKUP(A117,'January 2019'!$B$66:$C$77,2,FALSE)</f>
        <v>7</v>
      </c>
      <c r="AX117" s="49">
        <f>VLOOKUP(A117,'February 2019'!$B$69:$C$80,2,FALSE)</f>
        <v>-9</v>
      </c>
      <c r="AY117" s="49">
        <v>0</v>
      </c>
      <c r="AZ117" s="49">
        <f>VLOOKUP(A117,'April 2019'!$B$75:$C$89,2,FALSE)</f>
        <v>3</v>
      </c>
      <c r="BA117" s="49">
        <v>0</v>
      </c>
      <c r="BB117" s="49">
        <v>0</v>
      </c>
      <c r="BC117" s="49">
        <f>VLOOKUP(A117,'July 2019'!$B$78:$C$89,2,FALSE)</f>
        <v>-6</v>
      </c>
      <c r="BD117" s="49">
        <v>0</v>
      </c>
      <c r="BE117" s="49">
        <v>0</v>
      </c>
      <c r="BF117" s="49">
        <v>0</v>
      </c>
      <c r="BG117" s="49">
        <v>0</v>
      </c>
      <c r="BH117" s="1">
        <v>0</v>
      </c>
      <c r="BI117" s="58">
        <v>5</v>
      </c>
      <c r="BJ117" s="1">
        <v>0</v>
      </c>
      <c r="BK117" s="1">
        <f>VLOOKUP(A117,'March 2020'!$B$72:$C$87,2,FALSE)</f>
        <v>-10</v>
      </c>
      <c r="BL117" s="58">
        <f>VLOOKUP(A117,'April 2020'!$B$77:$C$94,2,FALSE)</f>
        <v>-16</v>
      </c>
      <c r="BM117" s="1">
        <f>VLOOKUP(A117,'May 2020'!$B$76:$C$93,2,FALSE)</f>
        <v>-3</v>
      </c>
      <c r="BN117" s="9">
        <f>VLOOKUP(A117,'June 2020'!$B$73:$C$87,2,FALSE)</f>
        <v>-8</v>
      </c>
      <c r="BO117" s="9">
        <f>VLOOKUP(A117,'July 2020'!$B$81:$C$94,2,FALSE)</f>
        <v>-11</v>
      </c>
      <c r="BP117" s="9">
        <v>0</v>
      </c>
      <c r="BQ117" s="9">
        <f>VLOOKUP(A117,'September 2020'!$B$86:$C$102,2,FALSE)</f>
        <v>1</v>
      </c>
      <c r="BR117" s="9">
        <f>VLOOKUP(A117,'October 2020'!$B$72:$C$86,2,FALSE)</f>
        <v>-7</v>
      </c>
      <c r="BS117" s="9">
        <v>0</v>
      </c>
      <c r="BT117" s="9">
        <v>0</v>
      </c>
      <c r="BU117" s="33">
        <f>VLOOKUP(A117,'January 2021'!$B$70:$C$86,2,FALSE)</f>
        <v>-2</v>
      </c>
      <c r="BV117" s="33">
        <v>0</v>
      </c>
      <c r="BW117" s="33">
        <v>0</v>
      </c>
      <c r="BX117" s="33">
        <f>VLOOKUP(A117,'April 2021'!$B$76:$C$93,2,FALSE)</f>
        <v>1</v>
      </c>
      <c r="BY117" s="33">
        <v>0</v>
      </c>
      <c r="BZ117" s="33">
        <v>0</v>
      </c>
    </row>
    <row r="118" spans="1:78" x14ac:dyDescent="0.25">
      <c r="A118" s="6" t="s">
        <v>10</v>
      </c>
      <c r="B118" s="58">
        <f>VLOOKUP(A118,'January 2015'!$B$64:$C$75,2,FALSE)</f>
        <v>-1</v>
      </c>
      <c r="C118" s="58">
        <f>VLOOKUP(A118,'February 2015'!$B$67:$C$78,2,FALSE)</f>
        <v>-6</v>
      </c>
      <c r="D118" s="58">
        <f>VLOOKUP(A118,'March 2015'!$B$72:$C$86,2,FALSE)</f>
        <v>-1</v>
      </c>
      <c r="E118" s="58">
        <f>VLOOKUP(A118,'April 2015'!$B$70:$C$81,2,FALSE)</f>
        <v>-2</v>
      </c>
      <c r="F118" s="58">
        <f>VLOOKUP(A118,'May 2015'!$B$65:$C$75,2,FALSE)</f>
        <v>3</v>
      </c>
      <c r="G118" s="58">
        <f>VLOOKUP(A118,'June 2015'!$B$66:$C$73,2,FALSE)</f>
        <v>1</v>
      </c>
      <c r="H118" s="58">
        <f>VLOOKUP(A118,'August 2015'!$B$67:$C$75,2,FALSE)</f>
        <v>1</v>
      </c>
      <c r="I118" s="58">
        <f>VLOOKUP(A118,'September 2015'!$B$77:$C$87,2,FALSE)</f>
        <v>4</v>
      </c>
      <c r="J118" s="58">
        <v>0</v>
      </c>
      <c r="K118" s="58">
        <f>VLOOKUP(A118,'November 2015'!$B$64:$C$74,2,FALSE)</f>
        <v>-1</v>
      </c>
      <c r="L118" s="58">
        <f>VLOOKUP(A118,'December 2015'!$B$76:$C$83,2,FALSE)</f>
        <v>3</v>
      </c>
      <c r="M118" s="58">
        <f>VLOOKUP(A118,'January 2016'!$B$71:$C$82,2,FALSE)</f>
        <v>-2</v>
      </c>
      <c r="N118" s="58">
        <f>VLOOKUP(A118,'February 2016'!$B$71:$C$81,2,FALSE)</f>
        <v>-2</v>
      </c>
      <c r="O118" s="58">
        <f>VLOOKUP(A118,'March 2016'!$B$72:$C$81,2,FALSE)</f>
        <v>1</v>
      </c>
      <c r="P118" s="58">
        <f>VLOOKUP(A118,'April 2016'!$B$74:$C$83,2,FALSE)</f>
        <v>-1</v>
      </c>
      <c r="Q118" s="58">
        <f>VLOOKUP(A118,'May 2016'!$B$81:$C$88,2,FALSE)</f>
        <v>1</v>
      </c>
      <c r="R118" s="58">
        <f>VLOOKUP(A118,'June 2016'!$B$72:$C$82,2,FALSE)</f>
        <v>-5</v>
      </c>
      <c r="S118" s="58">
        <f>VLOOKUP(A118,'July 2016'!$B$75:$C$85,2,FALSE)</f>
        <v>5</v>
      </c>
      <c r="T118" s="58">
        <f>VLOOKUP(A118,'August 2016'!$B$72:$C$81,2,FALSE)</f>
        <v>-1</v>
      </c>
      <c r="U118" s="58">
        <f>VLOOKUP(A118,'September 2016'!$B$76:$C$86,2,FALSE)</f>
        <v>-2</v>
      </c>
      <c r="V118" s="62">
        <f>VLOOKUP(A118,'October 2016'!$B$73:$C$83,2,FALSE)</f>
        <v>-4</v>
      </c>
      <c r="W118" s="58">
        <f>VLOOKUP(A118,'November 2016'!$B$76:$C$85,2,FALSE)</f>
        <v>-6</v>
      </c>
      <c r="X118" s="58">
        <f>VLOOKUP(A118,'December  2016'!$B$70:$C$79,2,FALSE)</f>
        <v>1</v>
      </c>
      <c r="Y118" s="58">
        <v>1</v>
      </c>
      <c r="Z118" s="58">
        <v>-9</v>
      </c>
      <c r="AA118" s="58">
        <v>-8</v>
      </c>
      <c r="AB118" s="58">
        <v>-3</v>
      </c>
      <c r="AC118" s="58">
        <v>-5</v>
      </c>
      <c r="AD118" s="58">
        <v>-2</v>
      </c>
      <c r="AE118" s="58">
        <v>-2</v>
      </c>
      <c r="AF118" s="58">
        <v>-2</v>
      </c>
      <c r="AG118" s="58">
        <v>-6</v>
      </c>
      <c r="AH118" s="58">
        <v>-2</v>
      </c>
      <c r="AI118" s="58">
        <v>-3</v>
      </c>
      <c r="AJ118" s="58">
        <v>-5</v>
      </c>
      <c r="AK118" s="58">
        <v>-6</v>
      </c>
      <c r="AL118" s="58">
        <v>4</v>
      </c>
      <c r="AM118" s="58">
        <v>-5</v>
      </c>
      <c r="AN118" s="49">
        <f>VLOOKUP(A118,'April 2018'!$B$75:$C$90,2,FALSE)</f>
        <v>-6</v>
      </c>
      <c r="AO118" s="49">
        <f>VLOOKUP(A118,'May 2018'!$B$75:$C$91,2,FALSE)</f>
        <v>-2</v>
      </c>
      <c r="AP118" s="49">
        <f>VLOOKUP(A118,'June 2018'!$B$74:$C$88,2,FALSE)</f>
        <v>-2</v>
      </c>
      <c r="AQ118" s="49">
        <f>VLOOKUP(A118,'July 2018'!$B$75:$C$90,2,FALSE)</f>
        <v>-2</v>
      </c>
      <c r="AR118" s="49">
        <f>VLOOKUP(A118,'August 2018'!$B$73:$C$89,2,FALSE)</f>
        <v>-3</v>
      </c>
      <c r="AS118" s="49">
        <f>VLOOKUP(A118,'September 2018'!$B$70:$C$82,2,FALSE)</f>
        <v>-2</v>
      </c>
      <c r="AT118" s="49">
        <f>VLOOKUP(A118,'October 2018'!$B$72:$C$85,2,FALSE)</f>
        <v>-3</v>
      </c>
      <c r="AU118" s="49">
        <f>VLOOKUP(A118,'November 2018'!$B$69:$C$80,2,FALSE)</f>
        <v>-2</v>
      </c>
      <c r="AV118" s="49">
        <f>VLOOKUP(A118,'December 2018'!$B$64:$C$76,2,FALSE)</f>
        <v>-9</v>
      </c>
      <c r="AW118" s="49">
        <f>VLOOKUP(A118,'January 2019'!$B$66:$C$77,2,FALSE)</f>
        <v>3</v>
      </c>
      <c r="AX118" s="49">
        <f>VLOOKUP(A118,'February 2019'!$B$69:$C$80,2,FALSE)</f>
        <v>-2</v>
      </c>
      <c r="AY118" s="49">
        <v>-4</v>
      </c>
      <c r="AZ118" s="49">
        <f>VLOOKUP(A118,'April 2019'!$B$75:$C$89,2,FALSE)</f>
        <v>-2</v>
      </c>
      <c r="BA118" s="49">
        <f>VLOOKUP(A118,'May 2019'!$B$71:$C$81,2,FALSE)</f>
        <v>-6</v>
      </c>
      <c r="BB118" s="49">
        <f>VLOOKUP(A118,'June 2019'!$B$77:$C$90,2,FALSE)</f>
        <v>-5</v>
      </c>
      <c r="BC118" s="49">
        <f>VLOOKUP(A118,'July 2019'!$B$78:$C$89,2,FALSE)</f>
        <v>1</v>
      </c>
      <c r="BD118" s="49">
        <v>0</v>
      </c>
      <c r="BE118" s="49">
        <f>VLOOKUP(A118,'September 2019'!$B$71:$C$84,2,FALSE)</f>
        <v>-1</v>
      </c>
      <c r="BF118" s="49">
        <f>VLOOKUP(A118,'October 2019'!$B$73:$C$85,2,FALSE)</f>
        <v>2</v>
      </c>
      <c r="BG118" s="49">
        <v>0</v>
      </c>
      <c r="BH118" s="1">
        <f>VLOOKUP(A118,'December 2019'!$B$73:$C$83,2,FALSE)</f>
        <v>-1</v>
      </c>
      <c r="BI118" s="58">
        <v>-2</v>
      </c>
      <c r="BJ118" s="1">
        <v>-10</v>
      </c>
      <c r="BK118" s="1">
        <f>VLOOKUP(A118,'March 2020'!$B$72:$C$87,2,FALSE)</f>
        <v>-5</v>
      </c>
      <c r="BL118" s="58">
        <f>VLOOKUP(A118,'April 2020'!$B$77:$C$94,2,FALSE)</f>
        <v>-6</v>
      </c>
      <c r="BM118" s="1">
        <f>VLOOKUP(A118,'May 2020'!$B$76:$C$93,2,FALSE)</f>
        <v>-12</v>
      </c>
      <c r="BN118" s="9">
        <f>VLOOKUP(A118,'June 2020'!$B$73:$C$87,2,FALSE)</f>
        <v>-6</v>
      </c>
      <c r="BO118" s="9">
        <f>VLOOKUP(A118,'July 2020'!$B$81:$C$94,2,FALSE)</f>
        <v>-2</v>
      </c>
      <c r="BP118" s="9">
        <f>VLOOKUP(A118,'August 2020'!$B$84:$C$97,2,FALSE)</f>
        <v>7</v>
      </c>
      <c r="BQ118" s="9">
        <f>VLOOKUP(A118,'September 2020'!$B$86:$C$102,2,FALSE)</f>
        <v>-5</v>
      </c>
      <c r="BR118" s="9">
        <f>VLOOKUP(A118,'October 2020'!$B$72:$C$86,2,FALSE)</f>
        <v>-5</v>
      </c>
      <c r="BS118" s="9">
        <f>VLOOKUP(A118,'November 2020'!$B$75:$C$90,2,FALSE)</f>
        <v>-2</v>
      </c>
      <c r="BT118" s="9">
        <f>VLOOKUP(A118,'December 2020'!$B$72:$C$87,2,FALSE)</f>
        <v>-6</v>
      </c>
      <c r="BU118" s="33">
        <f>VLOOKUP(A118,'January 2021'!$B$70:$C$86,2,FALSE)</f>
        <v>-9</v>
      </c>
      <c r="BV118" s="33">
        <f>VLOOKUP(A118,'February 2021'!$B$73:$C$88,2,FALSE)</f>
        <v>-9</v>
      </c>
      <c r="BW118" s="33">
        <f>VLOOKUP(A118,'March 2021'!$B$71:$C$87,2,FALSE)</f>
        <v>-8</v>
      </c>
      <c r="BX118" s="33">
        <f>VLOOKUP(A118,'April 2021'!$B$76:$C$93,2,FALSE)</f>
        <v>-7</v>
      </c>
      <c r="BY118" s="33">
        <f>VLOOKUP(A118,'May 2021'!$B$71:$C$86,2,FALSE)</f>
        <v>-2</v>
      </c>
      <c r="BZ118" s="33">
        <f>VLOOKUP(A118,'June 2021'!$B$73:$C$89,2,FALSE)</f>
        <v>-4</v>
      </c>
    </row>
    <row r="119" spans="1:78" x14ac:dyDescent="0.25">
      <c r="A119" s="6" t="s">
        <v>11</v>
      </c>
      <c r="B119" s="58">
        <f>VLOOKUP(A119,'January 2015'!$B$64:$C$75,2,FALSE)</f>
        <v>-2</v>
      </c>
      <c r="C119" s="58">
        <f>VLOOKUP(A119,'February 2015'!$B$67:$C$78,2,FALSE)</f>
        <v>-3</v>
      </c>
      <c r="D119" s="58">
        <f>VLOOKUP(A119,'March 2015'!$B$72:$C$86,2,FALSE)</f>
        <v>-4</v>
      </c>
      <c r="E119" s="58">
        <v>0</v>
      </c>
      <c r="F119" s="58">
        <f>VLOOKUP(A119,'May 2015'!$B$65:$C$75,2,FALSE)</f>
        <v>5</v>
      </c>
      <c r="G119" s="58">
        <f>VLOOKUP(A119,'June 2015'!$B$66:$C$73,2,FALSE)</f>
        <v>2</v>
      </c>
      <c r="H119" s="58">
        <f>VLOOKUP(A119,'August 2015'!$B$67:$C$75,2,FALSE)</f>
        <v>-2</v>
      </c>
      <c r="I119" s="58">
        <f>VLOOKUP(A119,'September 2015'!$B$77:$C$87,2,FALSE)</f>
        <v>3</v>
      </c>
      <c r="J119" s="58">
        <f>VLOOKUP(A119,'October 2015'!$B$65:$C$73,2,FALSE)</f>
        <v>3</v>
      </c>
      <c r="K119" s="58">
        <f>VLOOKUP(A119,'November 2015'!$B$64:$C$74,2,FALSE)</f>
        <v>2</v>
      </c>
      <c r="L119" s="58">
        <f>VLOOKUP(A119,'December 2015'!$B$76:$C$83,2,FALSE)</f>
        <v>4</v>
      </c>
      <c r="M119" s="58">
        <f>VLOOKUP(A119,'January 2016'!$B$71:$C$82,2,FALSE)</f>
        <v>-3</v>
      </c>
      <c r="N119" s="58">
        <f>VLOOKUP(A119,'February 2016'!$B$71:$C$81,2,FALSE)</f>
        <v>-3</v>
      </c>
      <c r="O119" s="58">
        <f>VLOOKUP(A119,'March 2016'!$B$72:$C$81,2,FALSE)</f>
        <v>3</v>
      </c>
      <c r="P119" s="58">
        <f>VLOOKUP(A119,'April 2016'!$B$74:$C$83,2,FALSE)</f>
        <v>3</v>
      </c>
      <c r="Q119" s="58">
        <f>VLOOKUP(A119,'May 2016'!$B$81:$C$88,2,FALSE)</f>
        <v>-5</v>
      </c>
      <c r="R119" s="58">
        <f>VLOOKUP(A119,'June 2016'!$B$72:$C$82,2,FALSE)</f>
        <v>-4</v>
      </c>
      <c r="S119" s="58">
        <f>VLOOKUP(A119,'July 2016'!$B$75:$C$85,2,FALSE)</f>
        <v>4</v>
      </c>
      <c r="T119" s="58">
        <f>VLOOKUP(A119,'August 2016'!$B$72:$C$81,2,FALSE)</f>
        <v>-3</v>
      </c>
      <c r="U119" s="58">
        <f>VLOOKUP(A119,'September 2016'!$B$76:$C$86,2,FALSE)</f>
        <v>-4</v>
      </c>
      <c r="V119" s="62">
        <f>VLOOKUP(A119,'October 2016'!$B$73:$C$83,2,FALSE)</f>
        <v>-3</v>
      </c>
      <c r="W119" s="58">
        <f>VLOOKUP(A119,'November 2016'!$B$76:$C$85,2,FALSE)</f>
        <v>-1</v>
      </c>
      <c r="X119" s="58">
        <f>VLOOKUP(A119,'December  2016'!$B$70:$C$79,2,FALSE)</f>
        <v>-1</v>
      </c>
      <c r="Y119" s="58">
        <v>-8</v>
      </c>
      <c r="Z119" s="58">
        <v>-12</v>
      </c>
      <c r="AA119" s="58">
        <v>-11</v>
      </c>
      <c r="AB119" s="58">
        <v>-8</v>
      </c>
      <c r="AC119" s="58">
        <v>-3</v>
      </c>
      <c r="AD119" s="58">
        <v>-4</v>
      </c>
      <c r="AE119" s="58">
        <v>-10</v>
      </c>
      <c r="AF119" s="58">
        <v>-9</v>
      </c>
      <c r="AG119" s="58">
        <v>-9</v>
      </c>
      <c r="AH119" s="58">
        <v>-11</v>
      </c>
      <c r="AI119" s="58">
        <v>-7</v>
      </c>
      <c r="AJ119" s="58">
        <v>-10</v>
      </c>
      <c r="AK119" s="58">
        <v>-9</v>
      </c>
      <c r="AL119" s="58">
        <v>11</v>
      </c>
      <c r="AM119" s="58">
        <v>-12</v>
      </c>
      <c r="AN119" s="49">
        <f>VLOOKUP(A119,'April 2018'!$B$75:$C$90,2,FALSE)</f>
        <v>-15</v>
      </c>
      <c r="AO119" s="49">
        <f>VLOOKUP(A119,'May 2018'!$B$75:$C$91,2,FALSE)</f>
        <v>-14</v>
      </c>
      <c r="AP119" s="49">
        <f>VLOOKUP(A119,'June 2018'!$B$74:$C$88,2,FALSE)</f>
        <v>-11</v>
      </c>
      <c r="AQ119" s="49">
        <f>VLOOKUP(A119,'July 2018'!$B$75:$C$90,2,FALSE)</f>
        <v>-15</v>
      </c>
      <c r="AR119" s="49">
        <f>VLOOKUP(A119,'August 2018'!$B$73:$C$89,2,FALSE)</f>
        <v>-15</v>
      </c>
      <c r="AS119" s="49">
        <f>VLOOKUP(A119,'September 2018'!$B$70:$C$82,2,FALSE)</f>
        <v>-8</v>
      </c>
      <c r="AT119" s="49">
        <f>VLOOKUP(A119,'October 2018'!$B$72:$C$85,2,FALSE)</f>
        <v>-9</v>
      </c>
      <c r="AU119" s="49">
        <f>VLOOKUP(A119,'November 2018'!$B$69:$C$80,2,FALSE)</f>
        <v>-10</v>
      </c>
      <c r="AV119" s="49">
        <f>VLOOKUP(A119,'December 2018'!$B$64:$C$76,2,FALSE)</f>
        <v>-7</v>
      </c>
      <c r="AW119" s="49">
        <f>VLOOKUP(A119,'January 2019'!$B$66:$C$77,2,FALSE)</f>
        <v>5</v>
      </c>
      <c r="AX119" s="49">
        <f>VLOOKUP(A119,'February 2019'!$B$69:$C$80,2,FALSE)</f>
        <v>-3</v>
      </c>
      <c r="AY119" s="49">
        <v>-7</v>
      </c>
      <c r="AZ119" s="49">
        <f>VLOOKUP(A119,'April 2019'!$B$75:$C$89,2,FALSE)</f>
        <v>-6</v>
      </c>
      <c r="BA119" s="49">
        <f>VLOOKUP(A119,'May 2019'!$B$71:$C$81,2,FALSE)</f>
        <v>-2</v>
      </c>
      <c r="BB119" s="49">
        <f>VLOOKUP(A119,'June 2019'!$B$77:$C$90,2,FALSE)</f>
        <v>-3</v>
      </c>
      <c r="BC119" s="49">
        <v>0</v>
      </c>
      <c r="BD119" s="49">
        <f>VLOOKUP(A119,'August 2019'!$B$68:$C$78,2,FALSE)</f>
        <v>-5</v>
      </c>
      <c r="BE119" s="49">
        <f>VLOOKUP(A119,'September 2019'!$B$71:$C$84,2,FALSE)</f>
        <v>-2</v>
      </c>
      <c r="BF119" s="49">
        <f>VLOOKUP(A119,'October 2019'!$B$73:$C$85,2,FALSE)</f>
        <v>1</v>
      </c>
      <c r="BG119" s="49">
        <f>VLOOKUP(A119,'November 2019'!$B$77:$C$88,2,FALSE)</f>
        <v>1</v>
      </c>
      <c r="BH119" s="1">
        <f>VLOOKUP(A119,'December 2019'!$B$73:$C$83,2,FALSE)</f>
        <v>-3</v>
      </c>
      <c r="BI119" s="58">
        <v>-1</v>
      </c>
      <c r="BJ119" s="1">
        <v>-1</v>
      </c>
      <c r="BK119" s="1">
        <f>VLOOKUP(A119,'March 2020'!$B$72:$C$87,2,FALSE)</f>
        <v>-9</v>
      </c>
      <c r="BL119" s="58">
        <f>VLOOKUP(A119,'April 2020'!$B$77:$C$94,2,FALSE)</f>
        <v>-7</v>
      </c>
      <c r="BM119" s="1">
        <f>VLOOKUP(A119,'May 2020'!$B$76:$C$93,2,FALSE)</f>
        <v>-15</v>
      </c>
      <c r="BN119" s="9">
        <f>VLOOKUP(A119,'June 2020'!$B$73:$C$87,2,FALSE)</f>
        <v>-1</v>
      </c>
      <c r="BO119" s="9">
        <f>VLOOKUP(A119,'July 2020'!$B$81:$C$94,2,FALSE)</f>
        <v>-3</v>
      </c>
      <c r="BP119" s="9">
        <f>VLOOKUP(A119,'August 2020'!$B$84:$C$97,2,FALSE)</f>
        <v>2</v>
      </c>
      <c r="BQ119" s="9">
        <f>VLOOKUP(A119,'September 2020'!$B$86:$C$102,2,FALSE)</f>
        <v>-7</v>
      </c>
      <c r="BR119" s="9">
        <f>VLOOKUP(A119,'October 2020'!$B$72:$C$86,2,FALSE)</f>
        <v>-9</v>
      </c>
      <c r="BS119" s="9">
        <f>VLOOKUP(A119,'November 2020'!$B$75:$C$90,2,FALSE)</f>
        <v>-6</v>
      </c>
      <c r="BT119" s="9">
        <f>VLOOKUP(A119,'December 2020'!$B$72:$C$87,2,FALSE)</f>
        <v>-9</v>
      </c>
      <c r="BU119" s="33">
        <f>VLOOKUP(A119,'January 2021'!$B$70:$C$86,2,FALSE)</f>
        <v>-11</v>
      </c>
      <c r="BV119" s="33">
        <f>VLOOKUP(A119,'February 2021'!$B$73:$C$88,2,FALSE)</f>
        <v>-10</v>
      </c>
      <c r="BW119" s="33">
        <f>VLOOKUP(A119,'March 2021'!$B$71:$C$87,2,FALSE)</f>
        <v>-14</v>
      </c>
      <c r="BX119" s="33">
        <f>VLOOKUP(A119,'April 2021'!$B$76:$C$93,2,FALSE)</f>
        <v>-14</v>
      </c>
      <c r="BY119" s="33">
        <f>VLOOKUP(A119,'May 2021'!$B$71:$C$86,2,FALSE)</f>
        <v>-10</v>
      </c>
      <c r="BZ119" s="33">
        <f>VLOOKUP(A119,'June 2021'!$B$73:$C$89,2,FALSE)</f>
        <v>-14</v>
      </c>
    </row>
    <row r="120" spans="1:78" x14ac:dyDescent="0.25">
      <c r="A120" s="6" t="s">
        <v>12</v>
      </c>
      <c r="B120" s="58">
        <f>VLOOKUP(A120,'January 2015'!$B$64:$C$75,2,FALSE)</f>
        <v>-6</v>
      </c>
      <c r="C120" s="58">
        <f>VLOOKUP(A120,'February 2015'!$B$67:$C$78,2,FALSE)</f>
        <v>1</v>
      </c>
      <c r="D120" s="58">
        <f>VLOOKUP(A120,'March 2015'!$B$72:$C$86,2,FALSE)</f>
        <v>-3</v>
      </c>
      <c r="E120" s="58">
        <f>VLOOKUP(A120,'April 2015'!$B$70:$C$81,2,FALSE)</f>
        <v>2</v>
      </c>
      <c r="F120" s="58">
        <f>VLOOKUP(A120,'May 2015'!$B$65:$C$75,2,FALSE)</f>
        <v>-2</v>
      </c>
      <c r="G120" s="58">
        <f>VLOOKUP(A120,'June 2015'!$B$66:$C$73,2,FALSE)</f>
        <v>-1</v>
      </c>
      <c r="H120" s="58">
        <v>0</v>
      </c>
      <c r="I120" s="58">
        <f>VLOOKUP(A120,'September 2015'!$B$77:$C$87,2,FALSE)</f>
        <v>1</v>
      </c>
      <c r="J120" s="58">
        <f>VLOOKUP(A120,'October 2015'!$B$65:$C$73,2,FALSE)</f>
        <v>6</v>
      </c>
      <c r="K120" s="58">
        <f>VLOOKUP(A120,'November 2015'!$B$64:$C$74,2,FALSE)</f>
        <v>1</v>
      </c>
      <c r="L120" s="58">
        <f>VLOOKUP(A120,'December 2015'!$B$76:$C$83,2,FALSE)</f>
        <v>2</v>
      </c>
      <c r="M120" s="58">
        <f>VLOOKUP(A120,'January 2016'!$B$71:$C$82,2,FALSE)</f>
        <v>2</v>
      </c>
      <c r="N120" s="58">
        <f>VLOOKUP(A120,'February 2016'!$B$71:$C$81,2,FALSE)</f>
        <v>-1</v>
      </c>
      <c r="O120" s="58">
        <f>VLOOKUP(A120,'March 2016'!$B$72:$C$81,2,FALSE)</f>
        <v>-3</v>
      </c>
      <c r="P120" s="58">
        <f>VLOOKUP(A120,'April 2016'!$B$74:$C$83,2,FALSE)</f>
        <v>-5</v>
      </c>
      <c r="Q120" s="58">
        <f>VLOOKUP(A120,'May 2016'!$B$81:$C$88,2,FALSE)</f>
        <v>-4</v>
      </c>
      <c r="R120" s="58">
        <f>VLOOKUP(A120,'June 2016'!$B$72:$C$82,2,FALSE)</f>
        <v>-8</v>
      </c>
      <c r="S120" s="58">
        <f>VLOOKUP(A120,'July 2016'!$B$75:$C$85,2,FALSE)</f>
        <v>9</v>
      </c>
      <c r="T120" s="58">
        <f>VLOOKUP(A120,'August 2016'!$B$72:$C$81,2,FALSE)</f>
        <v>1</v>
      </c>
      <c r="U120" s="58">
        <f>VLOOKUP(A120,'September 2016'!$B$76:$C$86,2,FALSE)</f>
        <v>3</v>
      </c>
      <c r="V120" s="62">
        <f>VLOOKUP(A120,'October 2016'!$B$73:$C$83,2,FALSE)</f>
        <v>2</v>
      </c>
      <c r="W120" s="58">
        <f>VLOOKUP(A120,'November 2016'!$B$76:$C$85,2,FALSE)</f>
        <v>-8</v>
      </c>
      <c r="X120" s="58">
        <f>VLOOKUP(A120,'December  2016'!$B$70:$C$79,2,FALSE)</f>
        <v>-6</v>
      </c>
      <c r="Y120" s="58">
        <v>-3</v>
      </c>
      <c r="Z120" s="58">
        <v>-11</v>
      </c>
      <c r="AA120" s="58">
        <v>-1</v>
      </c>
      <c r="AB120" s="58">
        <v>-5</v>
      </c>
      <c r="AC120" s="58">
        <v>-4</v>
      </c>
      <c r="AD120" s="58">
        <v>-1</v>
      </c>
      <c r="AE120" s="58">
        <v>-6</v>
      </c>
      <c r="AF120" s="58">
        <v>-11</v>
      </c>
      <c r="AG120" s="58">
        <v>-2</v>
      </c>
      <c r="AH120" s="58">
        <v>-6</v>
      </c>
      <c r="AI120" s="58">
        <v>-1</v>
      </c>
      <c r="AJ120" s="58">
        <v>-9</v>
      </c>
      <c r="AK120" s="58">
        <v>-4</v>
      </c>
      <c r="AL120" s="58">
        <v>9</v>
      </c>
      <c r="AM120" s="58">
        <v>-11</v>
      </c>
      <c r="AN120" s="49">
        <f>VLOOKUP(A120,'April 2018'!$B$75:$C$90,2,FALSE)</f>
        <v>-14</v>
      </c>
      <c r="AO120" s="49">
        <f>VLOOKUP(A120,'May 2018'!$B$75:$C$91,2,FALSE)</f>
        <v>-15</v>
      </c>
      <c r="AP120" s="49">
        <f>VLOOKUP(A120,'June 2018'!$B$74:$C$88,2,FALSE)</f>
        <v>-12</v>
      </c>
      <c r="AQ120" s="49">
        <f>VLOOKUP(A120,'July 2018'!$B$75:$C$90,2,FALSE)</f>
        <v>-8</v>
      </c>
      <c r="AR120" s="49">
        <f>VLOOKUP(A120,'August 2018'!$B$73:$C$89,2,FALSE)</f>
        <v>-1</v>
      </c>
      <c r="AS120" s="49">
        <f>VLOOKUP(A120,'September 2018'!$B$70:$C$82,2,FALSE)</f>
        <v>-10</v>
      </c>
      <c r="AT120" s="49">
        <f>VLOOKUP(A120,'October 2018'!$B$72:$C$85,2,FALSE)</f>
        <v>-6</v>
      </c>
      <c r="AU120" s="49">
        <f>VLOOKUP(A120,'November 2018'!$B$69:$C$80,2,FALSE)</f>
        <v>-3</v>
      </c>
      <c r="AV120" s="49">
        <f>VLOOKUP(A120,'December 2018'!$B$64:$C$76,2,FALSE)</f>
        <v>-4</v>
      </c>
      <c r="AW120" s="49">
        <f>VLOOKUP(A120,'January 2019'!$B$66:$C$77,2,FALSE)</f>
        <v>2</v>
      </c>
      <c r="AX120" s="49">
        <f>VLOOKUP(A120,'February 2019'!$B$69:$C$80,2,FALSE)</f>
        <v>-10</v>
      </c>
      <c r="AY120" s="49">
        <v>-6</v>
      </c>
      <c r="AZ120" s="49">
        <f>VLOOKUP(A120,'April 2019'!$B$75:$C$89,2,FALSE)</f>
        <v>-1</v>
      </c>
      <c r="BA120" s="49">
        <v>0</v>
      </c>
      <c r="BB120" s="49">
        <f>VLOOKUP(A120,'June 2019'!$B$77:$C$90,2,FALSE)</f>
        <v>4</v>
      </c>
      <c r="BC120" s="49">
        <f>VLOOKUP(A120,'July 2019'!$B$78:$C$89,2,FALSE)</f>
        <v>3</v>
      </c>
      <c r="BD120" s="49">
        <f>VLOOKUP(A120,'August 2019'!$B$68:$C$78,2,FALSE)</f>
        <v>2</v>
      </c>
      <c r="BE120" s="49">
        <f>VLOOKUP(A120,'September 2019'!$B$71:$C$84,2,FALSE)</f>
        <v>2</v>
      </c>
      <c r="BF120" s="49">
        <f>VLOOKUP(A120,'October 2019'!$B$73:$C$85,2,FALSE)</f>
        <v>7</v>
      </c>
      <c r="BG120" s="49">
        <f>VLOOKUP(A120,'November 2019'!$B$77:$C$88,2,FALSE)</f>
        <v>-2</v>
      </c>
      <c r="BH120" s="1">
        <f>VLOOKUP(A120,'December 2019'!$B$73:$C$83,2,FALSE)</f>
        <v>-6</v>
      </c>
      <c r="BI120" s="58">
        <v>-3</v>
      </c>
      <c r="BJ120" s="1">
        <v>-3</v>
      </c>
      <c r="BK120" s="1">
        <f>VLOOKUP(A120,'March 2020'!$B$72:$C$87,2,FALSE)</f>
        <v>-6</v>
      </c>
      <c r="BL120" s="58">
        <f>VLOOKUP(A120,'April 2020'!$B$77:$C$94,2,FALSE)</f>
        <v>-2</v>
      </c>
      <c r="BM120" s="1">
        <f>VLOOKUP(A120,'May 2020'!$B$76:$C$93,2,FALSE)</f>
        <v>-4</v>
      </c>
      <c r="BN120" s="9">
        <f>VLOOKUP(A120,'June 2020'!$B$73:$C$87,2,FALSE)</f>
        <v>-3</v>
      </c>
      <c r="BO120" s="9">
        <f>VLOOKUP(A120,'July 2020'!$B$81:$C$94,2,FALSE)</f>
        <v>-1</v>
      </c>
      <c r="BP120" s="9">
        <f>VLOOKUP(A120,'August 2020'!$B$84:$C$97,2,FALSE)</f>
        <v>8</v>
      </c>
      <c r="BQ120" s="9">
        <f>VLOOKUP(A120,'September 2020'!$B$86:$C$102,2,FALSE)</f>
        <v>-13</v>
      </c>
      <c r="BR120" s="9">
        <f>VLOOKUP(A120,'October 2020'!$B$72:$C$86,2,FALSE)</f>
        <v>-14</v>
      </c>
      <c r="BS120" s="9">
        <f>VLOOKUP(A120,'November 2020'!$B$75:$C$90,2,FALSE)</f>
        <v>-12</v>
      </c>
      <c r="BT120" s="9">
        <f>VLOOKUP(A120,'December 2020'!$B$72:$C$87,2,FALSE)</f>
        <v>-16</v>
      </c>
      <c r="BU120" s="33">
        <f>VLOOKUP(A120,'January 2021'!$B$70:$C$86,2,FALSE)</f>
        <v>-13</v>
      </c>
      <c r="BV120" s="33">
        <f>VLOOKUP(A120,'February 2021'!$B$73:$C$88,2,FALSE)</f>
        <v>-14</v>
      </c>
      <c r="BW120" s="33">
        <f>VLOOKUP(A120,'March 2021'!$B$71:$C$87,2,FALSE)</f>
        <v>-6</v>
      </c>
      <c r="BX120" s="33">
        <f>VLOOKUP(A120,'April 2021'!$B$76:$C$93,2,FALSE)</f>
        <v>-12</v>
      </c>
      <c r="BY120" s="33">
        <f>VLOOKUP(A120,'May 2021'!$B$71:$C$86,2,FALSE)</f>
        <v>-9</v>
      </c>
      <c r="BZ120" s="33">
        <f>VLOOKUP(A120,'June 2021'!$B$73:$C$89,2,FALSE)</f>
        <v>-3</v>
      </c>
    </row>
    <row r="121" spans="1:78" x14ac:dyDescent="0.25">
      <c r="A121" s="6" t="s">
        <v>13</v>
      </c>
      <c r="B121" s="58">
        <v>0</v>
      </c>
      <c r="C121" s="58">
        <f>VLOOKUP(A121,'February 2015'!$B$67:$C$78,2,FALSE)</f>
        <v>-9</v>
      </c>
      <c r="D121" s="58">
        <f>VLOOKUP(A121,'March 2015'!$B$72:$C$86,2,FALSE)</f>
        <v>-9</v>
      </c>
      <c r="E121" s="58">
        <f>VLOOKUP(A121,'April 2015'!$B$70:$C$81,2,FALSE)</f>
        <v>-7</v>
      </c>
      <c r="F121" s="58">
        <f>VLOOKUP(A121,'May 2015'!$B$65:$C$75,2,FALSE)</f>
        <v>-6</v>
      </c>
      <c r="G121" s="58">
        <v>0</v>
      </c>
      <c r="H121" s="58">
        <v>0</v>
      </c>
      <c r="I121" s="58">
        <f>VLOOKUP(A121,'September 2015'!$B$77:$C$87,2,FALSE)</f>
        <v>-3</v>
      </c>
      <c r="J121" s="58">
        <v>0</v>
      </c>
      <c r="K121" s="58">
        <f>VLOOKUP(A121,'November 2015'!$B$64:$C$74,2,FALSE)</f>
        <v>5</v>
      </c>
      <c r="L121" s="58">
        <f>VLOOKUP(A121,'December 2015'!$B$76:$C$83,2,FALSE)</f>
        <v>-1</v>
      </c>
      <c r="M121" s="58">
        <f>VLOOKUP(A121,'January 2016'!$B$71:$C$82,2,FALSE)</f>
        <v>6</v>
      </c>
      <c r="N121" s="58">
        <f>VLOOKUP(A121,'February 2016'!$B$71:$C$81,2,FALSE)</f>
        <v>-5</v>
      </c>
      <c r="O121" s="58">
        <f>VLOOKUP(A121,'March 2016'!$B$72:$C$81,2,FALSE)</f>
        <v>-5</v>
      </c>
      <c r="P121" s="58">
        <v>0</v>
      </c>
      <c r="Q121" s="58">
        <v>0</v>
      </c>
      <c r="R121" s="58">
        <f>VLOOKUP(A121,'June 2016'!$B$72:$C$82,2,FALSE)</f>
        <v>-6</v>
      </c>
      <c r="S121" s="58">
        <v>0</v>
      </c>
      <c r="T121" s="58">
        <v>0</v>
      </c>
      <c r="U121" s="58">
        <v>0</v>
      </c>
      <c r="V121" s="62">
        <f>VLOOKUP(A121,'October 2016'!$B$73:$C$83,2,FALSE)</f>
        <v>-7</v>
      </c>
      <c r="W121" s="58">
        <v>0</v>
      </c>
      <c r="X121" s="58">
        <f>VLOOKUP(A121,'December  2016'!$B$70:$C$79,2,FALSE)</f>
        <v>-4</v>
      </c>
      <c r="Y121" s="58">
        <v>2</v>
      </c>
      <c r="Z121" s="58">
        <v>-7</v>
      </c>
      <c r="AA121" s="58">
        <v>-10</v>
      </c>
      <c r="AB121" s="58">
        <v>-11</v>
      </c>
      <c r="AC121" s="58">
        <v>-8</v>
      </c>
      <c r="AD121" s="58">
        <v>-7</v>
      </c>
      <c r="AE121" s="58">
        <v>-1</v>
      </c>
      <c r="AF121" s="58">
        <v>0</v>
      </c>
      <c r="AG121" s="58">
        <v>-5</v>
      </c>
      <c r="AH121" s="58">
        <v>-8</v>
      </c>
      <c r="AI121" s="58">
        <v>1</v>
      </c>
      <c r="AJ121" s="58">
        <v>2</v>
      </c>
      <c r="AK121" s="58">
        <v>0</v>
      </c>
      <c r="AL121" s="58">
        <v>-2</v>
      </c>
      <c r="AM121" s="58">
        <v>-6</v>
      </c>
      <c r="AN121" s="49">
        <f>VLOOKUP(A121,'April 2018'!$B$75:$C$90,2,FALSE)</f>
        <v>-5</v>
      </c>
      <c r="AO121" s="49">
        <f>VLOOKUP(A121,'May 2018'!$B$75:$C$91,2,FALSE)</f>
        <v>-10</v>
      </c>
      <c r="AP121" s="49">
        <f>VLOOKUP(A121,'June 2018'!$B$74:$C$88,2,FALSE)</f>
        <v>-4</v>
      </c>
      <c r="AQ121" s="49">
        <f>VLOOKUP(A121,'July 2018'!$B$75:$C$90,2,FALSE)</f>
        <v>-4</v>
      </c>
      <c r="AR121" s="49">
        <f>VLOOKUP(A121,'August 2018'!$B$73:$C$89,2,FALSE)</f>
        <v>-11</v>
      </c>
      <c r="AS121" s="49">
        <v>0</v>
      </c>
      <c r="AT121" s="49">
        <f>VLOOKUP(A121,'October 2018'!$B$72:$C$85,2,FALSE)</f>
        <v>-11</v>
      </c>
      <c r="AU121" s="49">
        <f>VLOOKUP(A121,'November 2018'!$B$69:$C$80,2,FALSE)</f>
        <v>-6</v>
      </c>
      <c r="AV121" s="49">
        <f>VLOOKUP(A121,'December 2018'!$B$64:$C$76,2,FALSE)</f>
        <v>-3</v>
      </c>
      <c r="AW121" s="49">
        <v>0</v>
      </c>
      <c r="AX121" s="49">
        <v>0</v>
      </c>
      <c r="AY121" s="49">
        <v>1</v>
      </c>
      <c r="AZ121" s="49">
        <f>VLOOKUP(A121,'April 2019'!$B$75:$C$89,2,FALSE)</f>
        <v>-7</v>
      </c>
      <c r="BA121" s="49">
        <v>0</v>
      </c>
      <c r="BB121" s="49">
        <f>VLOOKUP(A121,'June 2019'!$B$77:$C$90,2,FALSE)</f>
        <v>2</v>
      </c>
      <c r="BC121" s="49">
        <f>VLOOKUP(A121,'July 2019'!$B$78:$C$89,2,FALSE)</f>
        <v>4</v>
      </c>
      <c r="BD121" s="49">
        <f>VLOOKUP(A121,'August 2019'!$B$68:$C$78,2,FALSE)</f>
        <v>1</v>
      </c>
      <c r="BE121" s="49">
        <f>VLOOKUP(A121,'September 2019'!$B$71:$C$84,2,FALSE)</f>
        <v>5</v>
      </c>
      <c r="BF121" s="49">
        <v>0</v>
      </c>
      <c r="BG121" s="49">
        <f>VLOOKUP(A121,'November 2019'!$B$77:$C$88,2,FALSE)</f>
        <v>4</v>
      </c>
      <c r="BH121" s="1">
        <f>VLOOKUP(A121,'December 2019'!$B$73:$C$83,2,FALSE)</f>
        <v>3</v>
      </c>
      <c r="BI121" s="58">
        <v>4</v>
      </c>
      <c r="BJ121" s="1">
        <v>-8</v>
      </c>
      <c r="BK121" s="1">
        <f>VLOOKUP(A121,'March 2020'!$B$72:$C$87,2,FALSE)</f>
        <v>-1</v>
      </c>
      <c r="BL121" s="58">
        <f>VLOOKUP(A121,'April 2020'!$B$77:$C$94,2,FALSE)</f>
        <v>-10</v>
      </c>
      <c r="BM121" s="1">
        <f>VLOOKUP(A121,'May 2020'!$B$76:$C$93,2,FALSE)</f>
        <v>-2</v>
      </c>
      <c r="BN121" s="9">
        <f>VLOOKUP(A121,'June 2020'!$B$73:$C$87,2,FALSE)</f>
        <v>-13</v>
      </c>
      <c r="BO121" s="9">
        <f>VLOOKUP(A121,'July 2020'!$B$81:$C$94,2,FALSE)</f>
        <v>1</v>
      </c>
      <c r="BP121" s="9">
        <v>0</v>
      </c>
      <c r="BQ121" s="9">
        <f>VLOOKUP(A121,'September 2020'!$B$86:$C$102,2,FALSE)</f>
        <v>-2</v>
      </c>
      <c r="BR121" s="9">
        <f>VLOOKUP(A121,'October 2020'!$B$72:$C$86,2,FALSE)</f>
        <v>-1</v>
      </c>
      <c r="BS121" s="9">
        <f>VLOOKUP(A121,'November 2020'!$B$75:$C$90,2,FALSE)</f>
        <v>-3</v>
      </c>
      <c r="BT121" s="9">
        <f>VLOOKUP(A121,'December 2020'!$B$72:$C$87,2,FALSE)</f>
        <v>-10</v>
      </c>
      <c r="BU121" s="33">
        <f>VLOOKUP(A121,'January 2021'!$B$70:$C$86,2,FALSE)</f>
        <v>-5</v>
      </c>
      <c r="BV121" s="33">
        <f>VLOOKUP(A121,'February 2021'!$B$73:$C$88,2,FALSE)</f>
        <v>-12</v>
      </c>
      <c r="BW121" s="33">
        <f>VLOOKUP(A121,'March 2021'!$B$71:$C$87,2,FALSE)</f>
        <v>-12</v>
      </c>
      <c r="BX121" s="33">
        <f>VLOOKUP(A121,'April 2021'!$B$76:$C$93,2,FALSE)</f>
        <v>-9</v>
      </c>
      <c r="BY121" s="33">
        <f>VLOOKUP(A121,'May 2021'!$B$71:$C$86,2,FALSE)</f>
        <v>-4</v>
      </c>
      <c r="BZ121" s="33">
        <f>VLOOKUP(A121,'June 2021'!$B$73:$C$89,2,FALSE)</f>
        <v>-5</v>
      </c>
    </row>
    <row r="122" spans="1:78" x14ac:dyDescent="0.25">
      <c r="A122" s="6" t="s">
        <v>14</v>
      </c>
      <c r="B122" s="58">
        <f>VLOOKUP(A122,'January 2015'!$B$64:$C$75,2,FALSE)</f>
        <v>-8</v>
      </c>
      <c r="C122" s="58">
        <f>VLOOKUP(A122,'February 2015'!$B$67:$C$78,2,FALSE)</f>
        <v>-5</v>
      </c>
      <c r="D122" s="58">
        <f>VLOOKUP(A122,'March 2015'!$B$72:$C$86,2,FALSE)</f>
        <v>-6</v>
      </c>
      <c r="E122" s="58">
        <f>VLOOKUP(A122,'April 2015'!$B$70:$C$81,2,FALSE)</f>
        <v>1</v>
      </c>
      <c r="F122" s="58">
        <f>VLOOKUP(A122,'May 2015'!$B$65:$C$75,2,FALSE)</f>
        <v>-1</v>
      </c>
      <c r="G122" s="58">
        <f>VLOOKUP(A122,'June 2015'!$B$66:$C$73,2,FALSE)</f>
        <v>3</v>
      </c>
      <c r="H122" s="58">
        <f>VLOOKUP(A122,'August 2015'!$B$67:$C$75,2,FALSE)</f>
        <v>-1</v>
      </c>
      <c r="I122" s="58">
        <f>VLOOKUP(A122,'September 2015'!$B$77:$C$87,2,FALSE)</f>
        <v>2</v>
      </c>
      <c r="J122" s="58">
        <f>VLOOKUP(A122,'October 2015'!$B$65:$C$73,2,FALSE)</f>
        <v>4</v>
      </c>
      <c r="K122" s="58">
        <f>VLOOKUP(A122,'November 2015'!$B$64:$C$74,2,FALSE)</f>
        <v>-2</v>
      </c>
      <c r="L122" s="58">
        <f>VLOOKUP(A122,'December 2015'!$B$76:$C$83,2,FALSE)</f>
        <v>-2</v>
      </c>
      <c r="M122" s="58">
        <f>VLOOKUP(A122,'January 2016'!$B$71:$C$82,2,FALSE)</f>
        <v>1</v>
      </c>
      <c r="N122" s="58">
        <f>VLOOKUP(A122,'February 2016'!$B$71:$C$81,2,FALSE)</f>
        <v>1</v>
      </c>
      <c r="O122" s="58">
        <f>VLOOKUP(A122,'March 2016'!$B$72:$C$81,2,FALSE)</f>
        <v>-1</v>
      </c>
      <c r="P122" s="58">
        <f>VLOOKUP(A122,'April 2016'!$B$74:$C$83,2,FALSE)</f>
        <v>2</v>
      </c>
      <c r="Q122" s="58">
        <f>VLOOKUP(A122,'May 2016'!$B$81:$C$88,2,FALSE)</f>
        <v>-1</v>
      </c>
      <c r="R122" s="58">
        <f>VLOOKUP(A122,'June 2016'!$B$72:$C$82,2,FALSE)</f>
        <v>-2</v>
      </c>
      <c r="S122" s="58">
        <f>VLOOKUP(A122,'July 2016'!$B$75:$C$85,2,FALSE)</f>
        <v>1</v>
      </c>
      <c r="T122" s="58">
        <f>VLOOKUP(A122,'August 2016'!$B$72:$C$81,2,FALSE)</f>
        <v>-5</v>
      </c>
      <c r="U122" s="58">
        <v>0</v>
      </c>
      <c r="V122" s="62">
        <f>VLOOKUP(A122,'October 2016'!$B$73:$C$83,2,FALSE)</f>
        <v>-5</v>
      </c>
      <c r="W122" s="58">
        <f>VLOOKUP(A122,'November 2016'!$B$76:$C$85,2,FALSE)</f>
        <v>-3</v>
      </c>
      <c r="X122" s="58">
        <f>VLOOKUP(A122,'December  2016'!$B$70:$C$79,2,FALSE)</f>
        <v>-5</v>
      </c>
      <c r="Y122" s="58">
        <v>0</v>
      </c>
      <c r="Z122" s="58">
        <v>-2</v>
      </c>
      <c r="AA122" s="58">
        <v>-2</v>
      </c>
      <c r="AB122" s="58">
        <v>-2</v>
      </c>
      <c r="AC122" s="58">
        <v>-1</v>
      </c>
      <c r="AD122" s="58">
        <v>-3</v>
      </c>
      <c r="AE122" s="58">
        <v>0</v>
      </c>
      <c r="AF122" s="58">
        <v>-1</v>
      </c>
      <c r="AG122" s="58">
        <v>-1</v>
      </c>
      <c r="AH122" s="58">
        <v>-4</v>
      </c>
      <c r="AI122" s="58">
        <v>0</v>
      </c>
      <c r="AJ122" s="58">
        <v>1</v>
      </c>
      <c r="AK122" s="58">
        <v>-1</v>
      </c>
      <c r="AL122" s="58">
        <v>2</v>
      </c>
      <c r="AM122" s="58">
        <v>-2</v>
      </c>
      <c r="AN122" s="49">
        <f>VLOOKUP(A122,'April 2018'!$B$75:$C$90,2,FALSE)</f>
        <v>-4</v>
      </c>
      <c r="AO122" s="49">
        <f>VLOOKUP(A122,'May 2018'!$B$75:$C$91,2,FALSE)</f>
        <v>-3</v>
      </c>
      <c r="AP122" s="49">
        <f>VLOOKUP(A122,'June 2018'!$B$74:$C$88,2,FALSE)</f>
        <v>-7</v>
      </c>
      <c r="AQ122" s="49">
        <f>VLOOKUP(A122,'July 2018'!$B$75:$C$90,2,FALSE)</f>
        <v>-1</v>
      </c>
      <c r="AR122" s="49">
        <f>VLOOKUP(A122,'August 2018'!$B$73:$C$89,2,FALSE)</f>
        <v>-6</v>
      </c>
      <c r="AS122" s="49">
        <f>VLOOKUP(A122,'September 2018'!$B$70:$C$82,2,FALSE)</f>
        <v>-1</v>
      </c>
      <c r="AT122" s="49">
        <f>VLOOKUP(A122,'October 2018'!$B$72:$C$85,2,FALSE)</f>
        <v>-1</v>
      </c>
      <c r="AU122" s="49">
        <f>VLOOKUP(A122,'November 2018'!$B$69:$C$80,2,FALSE)</f>
        <v>-5</v>
      </c>
      <c r="AV122" s="49">
        <f>VLOOKUP(A122,'December 2018'!$B$64:$C$76,2,FALSE)</f>
        <v>-2</v>
      </c>
      <c r="AW122" s="49">
        <f>VLOOKUP(A122,'January 2019'!$B$66:$C$77,2,FALSE)</f>
        <v>4</v>
      </c>
      <c r="AX122" s="49">
        <f>VLOOKUP(A122,'February 2019'!$B$69:$C$80,2,FALSE)</f>
        <v>-6</v>
      </c>
      <c r="AY122" s="49">
        <v>-1</v>
      </c>
      <c r="AZ122" s="49">
        <f>VLOOKUP(A122,'April 2019'!$B$75:$C$89,2,FALSE)</f>
        <v>-3</v>
      </c>
      <c r="BA122" s="49">
        <f>VLOOKUP(A122,'May 2019'!$B$71:$C$81,2,FALSE)</f>
        <v>1</v>
      </c>
      <c r="BB122" s="49">
        <f>VLOOKUP(A122,'June 2019'!$B$77:$C$90,2,FALSE)</f>
        <v>1</v>
      </c>
      <c r="BC122" s="49">
        <f>VLOOKUP(A122,'July 2019'!$B$78:$C$89,2,FALSE)</f>
        <v>2</v>
      </c>
      <c r="BD122" s="49">
        <f>VLOOKUP(A122,'August 2019'!$B$68:$C$78,2,FALSE)</f>
        <v>-1</v>
      </c>
      <c r="BE122" s="49">
        <f>VLOOKUP(A122,'September 2019'!$B$71:$C$84,2,FALSE)</f>
        <v>1</v>
      </c>
      <c r="BF122" s="49">
        <f>VLOOKUP(A122,'October 2019'!$B$73:$C$85,2,FALSE)</f>
        <v>4</v>
      </c>
      <c r="BG122" s="49">
        <f>VLOOKUP(A122,'November 2019'!$B$77:$C$88,2,FALSE)</f>
        <v>-1</v>
      </c>
      <c r="BH122" s="1">
        <f>VLOOKUP(A122,'December 2019'!$B$73:$C$83,2,FALSE)</f>
        <v>1</v>
      </c>
      <c r="BI122" s="58">
        <v>1</v>
      </c>
      <c r="BJ122" s="1">
        <v>-4</v>
      </c>
      <c r="BK122" s="1">
        <f>VLOOKUP(A122,'March 2020'!$B$72:$C$87,2,FALSE)</f>
        <v>-14</v>
      </c>
      <c r="BL122" s="58">
        <f>VLOOKUP(A122,'April 2020'!$B$77:$C$94,2,FALSE)</f>
        <v>-11</v>
      </c>
      <c r="BM122" s="1">
        <f>VLOOKUP(A122,'May 2020'!$B$76:$C$93,2,FALSE)</f>
        <v>-11</v>
      </c>
      <c r="BN122" s="9">
        <f>VLOOKUP(A122,'June 2020'!$B$73:$C$87,2,FALSE)</f>
        <v>-2</v>
      </c>
      <c r="BO122" s="9">
        <v>0</v>
      </c>
      <c r="BP122" s="9">
        <f>VLOOKUP(A122,'August 2020'!$B$84:$C$97,2,FALSE)</f>
        <v>-1</v>
      </c>
      <c r="BQ122" s="9">
        <f>VLOOKUP(A122,'September 2020'!$B$86:$C$102,2,FALSE)</f>
        <v>-1</v>
      </c>
      <c r="BR122" s="9">
        <f>VLOOKUP(A122,'October 2020'!$B$72:$C$86,2,FALSE)</f>
        <v>-3</v>
      </c>
      <c r="BS122" s="9">
        <f>VLOOKUP(A122,'November 2020'!$B$75:$C$90,2,FALSE)</f>
        <v>-1</v>
      </c>
      <c r="BT122" s="9">
        <f>VLOOKUP(A122,'December 2020'!$B$72:$C$87,2,FALSE)</f>
        <v>-5</v>
      </c>
      <c r="BU122" s="33">
        <f>VLOOKUP(A122,'January 2021'!$B$70:$C$86,2,FALSE)</f>
        <v>-8</v>
      </c>
      <c r="BV122" s="33">
        <f>VLOOKUP(A122,'February 2021'!$B$73:$C$88,2,FALSE)</f>
        <v>-5</v>
      </c>
      <c r="BW122" s="33">
        <f>VLOOKUP(A122,'March 2021'!$B$71:$C$87,2,FALSE)</f>
        <v>-5</v>
      </c>
      <c r="BX122" s="33">
        <f>VLOOKUP(A122,'April 2021'!$B$76:$C$93,2,FALSE)</f>
        <v>-3</v>
      </c>
      <c r="BY122" s="33">
        <f>VLOOKUP(A122,'May 2021'!$B$71:$C$86,2,FALSE)</f>
        <v>-3</v>
      </c>
      <c r="BZ122" s="33">
        <f>VLOOKUP(A122,'June 2021'!$B$73:$C$89,2,FALSE)</f>
        <v>-9</v>
      </c>
    </row>
    <row r="123" spans="1:78" x14ac:dyDescent="0.25">
      <c r="A123" s="6" t="s">
        <v>15</v>
      </c>
      <c r="B123" s="58">
        <f>VLOOKUP(A123,'January 2015'!$B$64:$C$75,2,FALSE)</f>
        <v>-9</v>
      </c>
      <c r="C123" s="58">
        <v>0</v>
      </c>
      <c r="D123" s="58">
        <f>VLOOKUP(A123,'March 2015'!$B$72:$C$86,2,FALSE)</f>
        <v>-8</v>
      </c>
      <c r="E123" s="58">
        <f>VLOOKUP(A123,'April 2015'!$B$70:$C$81,2,FALSE)</f>
        <v>-1</v>
      </c>
      <c r="F123" s="58">
        <f>VLOOKUP(A123,'May 2015'!$B$65:$C$75,2,FALSE)</f>
        <v>-5</v>
      </c>
      <c r="G123" s="58">
        <v>0</v>
      </c>
      <c r="H123" s="58">
        <f>VLOOKUP(A123,'August 2015'!$B$67:$C$75,2,FALSE)</f>
        <v>4</v>
      </c>
      <c r="I123" s="58">
        <v>0</v>
      </c>
      <c r="J123" s="58">
        <f>VLOOKUP(A123,'October 2015'!$B$65:$C$73,2,FALSE)</f>
        <v>5</v>
      </c>
      <c r="K123" s="58">
        <f>VLOOKUP(A123,'November 2015'!$B$64:$C$74,2,FALSE)</f>
        <v>7</v>
      </c>
      <c r="L123" s="58">
        <f>VLOOKUP(A123,'December 2015'!$B$76:$C$83,2,FALSE)</f>
        <v>5</v>
      </c>
      <c r="M123" s="58">
        <f>VLOOKUP(A123,'January 2016'!$B$71:$C$82,2,FALSE)</f>
        <v>4</v>
      </c>
      <c r="N123" s="58">
        <f>VLOOKUP(A123,'February 2016'!$B$71:$C$81,2,FALSE)</f>
        <v>3</v>
      </c>
      <c r="O123" s="58">
        <f>VLOOKUP(A123,'March 2016'!$B$72:$C$81,2,FALSE)</f>
        <v>2</v>
      </c>
      <c r="P123" s="58">
        <f>VLOOKUP(A123,'April 2016'!$B$74:$C$83,2,FALSE)</f>
        <v>-4</v>
      </c>
      <c r="Q123" s="58">
        <f>VLOOKUP(A123,'May 2016'!$B$81:$C$88,2,FALSE)</f>
        <v>-6</v>
      </c>
      <c r="R123" s="58">
        <f>VLOOKUP(A123,'June 2016'!$B$72:$C$82,2,FALSE)</f>
        <v>-3</v>
      </c>
      <c r="S123" s="58">
        <f>VLOOKUP(A123,'July 2016'!$B$75:$C$85,2,FALSE)</f>
        <v>3</v>
      </c>
      <c r="T123" s="58">
        <f>VLOOKUP(A123,'August 2016'!$B$72:$C$81,2,FALSE)</f>
        <v>2</v>
      </c>
      <c r="U123" s="58">
        <f>VLOOKUP(A123,'September 2016'!$B$76:$C$86,2,FALSE)</f>
        <v>2</v>
      </c>
      <c r="V123" s="62">
        <f>VLOOKUP(A123,'October 2016'!$B$73:$C$83,2,FALSE)</f>
        <v>3</v>
      </c>
      <c r="W123" s="58">
        <f>VLOOKUP(A123,'November 2016'!$B$76:$C$85,2,FALSE)</f>
        <v>-4</v>
      </c>
      <c r="X123" s="58">
        <f>VLOOKUP(A123,'December  2016'!$B$70:$C$79,2,FALSE)</f>
        <v>2</v>
      </c>
      <c r="Y123" s="58">
        <v>-9</v>
      </c>
      <c r="Z123" s="58">
        <v>-4</v>
      </c>
      <c r="AA123" s="58">
        <v>-5</v>
      </c>
      <c r="AB123" s="58">
        <v>-10</v>
      </c>
      <c r="AC123" s="58">
        <v>-10</v>
      </c>
      <c r="AD123" s="58">
        <v>2</v>
      </c>
      <c r="AE123" s="58">
        <v>-12</v>
      </c>
      <c r="AF123" s="58">
        <v>-10</v>
      </c>
      <c r="AG123" s="58">
        <v>-8</v>
      </c>
      <c r="AH123" s="58">
        <v>-12</v>
      </c>
      <c r="AI123" s="58">
        <v>0</v>
      </c>
      <c r="AJ123" s="58">
        <v>-7</v>
      </c>
      <c r="AK123" s="58">
        <v>-5</v>
      </c>
      <c r="AL123" s="58">
        <v>7</v>
      </c>
      <c r="AM123" s="58">
        <v>-4</v>
      </c>
      <c r="AN123" s="49">
        <f>VLOOKUP(A123,'April 2018'!$B$75:$C$90,2,FALSE)</f>
        <v>-2</v>
      </c>
      <c r="AO123" s="49">
        <f>VLOOKUP(A123,'May 2018'!$B$75:$C$91,2,FALSE)</f>
        <v>-12</v>
      </c>
      <c r="AP123" s="49">
        <v>0</v>
      </c>
      <c r="AQ123" s="49">
        <f>VLOOKUP(A123,'July 2018'!$B$75:$C$90,2,FALSE)</f>
        <v>-5</v>
      </c>
      <c r="AR123" s="49">
        <f>VLOOKUP(A123,'August 2018'!$B$73:$C$89,2,FALSE)</f>
        <v>-10</v>
      </c>
      <c r="AS123" s="49">
        <f>VLOOKUP(A123,'September 2018'!$B$70:$C$82,2,FALSE)</f>
        <v>-4</v>
      </c>
      <c r="AT123" s="49">
        <f>VLOOKUP(A123,'October 2018'!$B$72:$C$85,2,FALSE)</f>
        <v>-2</v>
      </c>
      <c r="AU123" s="49">
        <f>VLOOKUP(A123,'November 2018'!$B$69:$C$80,2,FALSE)</f>
        <v>-7</v>
      </c>
      <c r="AV123" s="49">
        <f>VLOOKUP(A123,'December 2018'!$B$64:$C$76,2,FALSE)</f>
        <v>-1</v>
      </c>
      <c r="AW123" s="49">
        <f>VLOOKUP(A123,'January 2019'!$B$66:$C$77,2,FALSE)</f>
        <v>6</v>
      </c>
      <c r="AX123" s="49">
        <v>0</v>
      </c>
      <c r="AY123" s="49">
        <v>0</v>
      </c>
      <c r="AZ123" s="49">
        <f>VLOOKUP(A123,'April 2019'!$B$75:$C$89,2,FALSE)</f>
        <v>-8</v>
      </c>
      <c r="BA123" s="49">
        <f>VLOOKUP(A123,'May 2019'!$B$71:$C$81,2,FALSE)</f>
        <v>-7</v>
      </c>
      <c r="BB123" s="49">
        <f>VLOOKUP(A123,'June 2019'!$B$77:$C$90,2,FALSE)</f>
        <v>-4</v>
      </c>
      <c r="BC123" s="49">
        <f>VLOOKUP(A123,'July 2019'!$B$78:$C$89,2,FALSE)</f>
        <v>-4</v>
      </c>
      <c r="BD123" s="49">
        <f>VLOOKUP(A123,'August 2019'!$B$68:$C$78,2,FALSE)</f>
        <v>3</v>
      </c>
      <c r="BE123" s="49">
        <f>VLOOKUP(A123,'September 2019'!$B$71:$C$84,2,FALSE)</f>
        <v>-3</v>
      </c>
      <c r="BF123" s="49">
        <f>VLOOKUP(A123,'October 2019'!$B$73:$C$85,2,FALSE)</f>
        <v>3</v>
      </c>
      <c r="BG123" s="49">
        <f>VLOOKUP(A123,'November 2019'!$B$77:$C$88,2,FALSE)</f>
        <v>2</v>
      </c>
      <c r="BH123" s="1">
        <f>VLOOKUP(A123,'December 2019'!$B$73:$C$83,2,FALSE)</f>
        <v>2</v>
      </c>
      <c r="BI123" s="58">
        <v>0</v>
      </c>
      <c r="BJ123" s="1">
        <v>0</v>
      </c>
      <c r="BK123" s="1">
        <f>VLOOKUP(A123,'March 2020'!$B$72:$C$87,2,FALSE)</f>
        <v>-7</v>
      </c>
      <c r="BL123" s="58">
        <f>VLOOKUP(A123,'April 2020'!$B$77:$C$94,2,FALSE)</f>
        <v>-5</v>
      </c>
      <c r="BM123" s="1">
        <f>VLOOKUP(A123,'May 2020'!$B$76:$C$93,2,FALSE)</f>
        <v>-8</v>
      </c>
      <c r="BN123" s="9">
        <f>VLOOKUP(A123,'June 2020'!$B$73:$C$87,2,FALSE)</f>
        <v>-4</v>
      </c>
      <c r="BO123" s="9">
        <v>0</v>
      </c>
      <c r="BP123" s="9">
        <f>VLOOKUP(A123,'August 2020'!$B$84:$C$97,2,FALSE)</f>
        <v>3</v>
      </c>
      <c r="BQ123" s="9">
        <f>VLOOKUP(A123,'September 2020'!$B$86:$C$102,2,FALSE)</f>
        <v>-10</v>
      </c>
      <c r="BR123" s="9">
        <f>VLOOKUP(A123,'October 2020'!$B$72:$C$86,2,FALSE)</f>
        <v>-10</v>
      </c>
      <c r="BS123" s="9">
        <f>VLOOKUP(A123,'November 2020'!$B$75:$C$90,2,FALSE)</f>
        <v>-14</v>
      </c>
      <c r="BT123" s="9">
        <f>VLOOKUP(A123,'December 2020'!$B$72:$C$87,2,FALSE)</f>
        <v>-14</v>
      </c>
      <c r="BU123" s="33">
        <f>VLOOKUP(A123,'January 2021'!$B$70:$C$86,2,FALSE)</f>
        <v>-12</v>
      </c>
      <c r="BV123" s="33">
        <f>VLOOKUP(A123,'February 2021'!$B$73:$C$88,2,FALSE)</f>
        <v>-8</v>
      </c>
      <c r="BW123" s="33">
        <f>VLOOKUP(A123,'March 2021'!$B$71:$C$87,2,FALSE)</f>
        <v>-15</v>
      </c>
      <c r="BX123" s="33">
        <f>VLOOKUP(A123,'April 2021'!$B$76:$C$93,2,FALSE)</f>
        <v>-10</v>
      </c>
      <c r="BY123" s="33">
        <f>VLOOKUP(A123,'May 2021'!$B$71:$C$86,2,FALSE)</f>
        <v>-6</v>
      </c>
      <c r="BZ123" s="33">
        <f>VLOOKUP(A123,'June 2021'!$B$73:$C$89,2,FALSE)</f>
        <v>-12</v>
      </c>
    </row>
    <row r="124" spans="1:78" x14ac:dyDescent="0.25">
      <c r="A124" s="6" t="s">
        <v>16</v>
      </c>
      <c r="B124" s="58">
        <f>VLOOKUP(A124,'January 2015'!$B$64:$C$75,2,FALSE)</f>
        <v>-10</v>
      </c>
      <c r="C124" s="58">
        <f>VLOOKUP(A124,'February 2015'!$B$67:$C$78,2,FALSE)</f>
        <v>-1</v>
      </c>
      <c r="D124" s="58">
        <f>VLOOKUP(A124,'March 2015'!$B$72:$C$86,2,FALSE)</f>
        <v>3</v>
      </c>
      <c r="E124" s="58">
        <f>VLOOKUP(A124,'April 2015'!$B$70:$C$81,2,FALSE)</f>
        <v>-4</v>
      </c>
      <c r="F124" s="58">
        <f>VLOOKUP(A124,'May 2015'!$B$65:$C$75,2,FALSE)</f>
        <v>1</v>
      </c>
      <c r="G124" s="58">
        <v>0</v>
      </c>
      <c r="H124" s="58">
        <v>0</v>
      </c>
      <c r="I124" s="58">
        <f>VLOOKUP(A124,'September 2015'!$B$77:$C$87,2,FALSE)</f>
        <v>-2</v>
      </c>
      <c r="J124" s="58">
        <f>VLOOKUP(A124,'October 2015'!$B$65:$C$73,2,FALSE)</f>
        <v>7</v>
      </c>
      <c r="K124" s="58">
        <f>VLOOKUP(A124,'November 2015'!$B$64:$C$74,2,FALSE)</f>
        <v>8</v>
      </c>
      <c r="L124" s="58">
        <v>0</v>
      </c>
      <c r="M124" s="58">
        <f>VLOOKUP(A124,'January 2016'!$B$71:$C$82,2,FALSE)</f>
        <v>5</v>
      </c>
      <c r="N124" s="58">
        <f>VLOOKUP(A124,'February 2016'!$B$71:$C$81,2,FALSE)</f>
        <v>6</v>
      </c>
      <c r="O124" s="58">
        <f>VLOOKUP(A124,'March 2016'!$B$72:$C$81,2,FALSE)</f>
        <v>4</v>
      </c>
      <c r="P124" s="58">
        <f>VLOOKUP(A124,'April 2016'!$B$74:$C$83,2,FALSE)</f>
        <v>1</v>
      </c>
      <c r="Q124" s="58">
        <f>VLOOKUP(A124,'May 2016'!$B$81:$C$88,2,FALSE)</f>
        <v>2</v>
      </c>
      <c r="R124" s="58">
        <f>VLOOKUP(A124,'June 2016'!$B$72:$C$82,2,FALSE)</f>
        <v>2</v>
      </c>
      <c r="S124" s="58">
        <f>VLOOKUP(A124,'July 2016'!$B$75:$C$85,2,FALSE)</f>
        <v>-1</v>
      </c>
      <c r="T124" s="58">
        <f>VLOOKUP(A124,'August 2016'!$B$72:$C$81,2,FALSE)</f>
        <v>3</v>
      </c>
      <c r="U124" s="58">
        <f>VLOOKUP(A124,'September 2016'!$B$76:$C$86,2,FALSE)</f>
        <v>-1</v>
      </c>
      <c r="V124" s="62">
        <f>VLOOKUP(A124,'October 2016'!$B$73:$C$83,2,FALSE)</f>
        <v>-1</v>
      </c>
      <c r="W124" s="58">
        <v>0</v>
      </c>
      <c r="X124" s="58">
        <v>0</v>
      </c>
      <c r="Y124" s="58">
        <v>-4</v>
      </c>
      <c r="Z124" s="58">
        <v>1</v>
      </c>
      <c r="AA124" s="58">
        <v>0</v>
      </c>
      <c r="AB124" s="58">
        <v>-1</v>
      </c>
      <c r="AC124" s="58">
        <v>0</v>
      </c>
      <c r="AD124" s="58">
        <v>3</v>
      </c>
      <c r="AE124" s="58">
        <v>-11</v>
      </c>
      <c r="AF124" s="58">
        <v>-3</v>
      </c>
      <c r="AG124" s="58">
        <v>0</v>
      </c>
      <c r="AH124" s="58">
        <v>-1</v>
      </c>
      <c r="AI124" s="58">
        <v>2</v>
      </c>
      <c r="AJ124" s="58">
        <v>-2</v>
      </c>
      <c r="AK124" s="58">
        <v>1</v>
      </c>
      <c r="AL124" s="58">
        <v>3</v>
      </c>
      <c r="AM124" s="58">
        <v>1</v>
      </c>
      <c r="AN124" s="49">
        <f>VLOOKUP(A124,'April 2018'!$B$75:$C$90,2,FALSE)</f>
        <v>-11</v>
      </c>
      <c r="AO124" s="49">
        <f>VLOOKUP(A124,'May 2018'!$B$75:$C$91,2,FALSE)</f>
        <v>-4</v>
      </c>
      <c r="AP124" s="49">
        <f>VLOOKUP(A124,'June 2018'!$B$74:$C$88,2,FALSE)</f>
        <v>-1</v>
      </c>
      <c r="AQ124" s="49">
        <f>VLOOKUP(A124,'July 2018'!$B$75:$C$90,2,FALSE)</f>
        <v>1</v>
      </c>
      <c r="AR124" s="49">
        <f>VLOOKUP(A124,'August 2018'!$B$73:$C$89,2,FALSE)</f>
        <v>-2</v>
      </c>
      <c r="AS124" s="49">
        <v>0</v>
      </c>
      <c r="AT124" s="49">
        <v>0</v>
      </c>
      <c r="AU124" s="49">
        <f>VLOOKUP(A124,'November 2018'!$B$69:$C$80,2,FALSE)</f>
        <v>1</v>
      </c>
      <c r="AV124" s="49">
        <f>VLOOKUP(A124,'December 2018'!$B$64:$C$76,2,FALSE)</f>
        <v>1</v>
      </c>
      <c r="AW124" s="49">
        <v>0</v>
      </c>
      <c r="AX124" s="49">
        <f>VLOOKUP(A124,'February 2019'!$B$69:$C$80,2,FALSE)</f>
        <v>-8</v>
      </c>
      <c r="AY124" s="49">
        <v>0</v>
      </c>
      <c r="AZ124" s="49">
        <f>VLOOKUP(A124,'April 2019'!$B$75:$C$89,2,FALSE)</f>
        <v>1</v>
      </c>
      <c r="BA124" s="49">
        <f>VLOOKUP(A124,'May 2019'!$B$71:$C$81,2,FALSE)</f>
        <v>-4</v>
      </c>
      <c r="BB124" s="49">
        <f>VLOOKUP(A124,'June 2019'!$B$77:$C$90,2,FALSE)</f>
        <v>-7</v>
      </c>
      <c r="BC124" s="49">
        <v>0</v>
      </c>
      <c r="BD124" s="49">
        <v>0</v>
      </c>
      <c r="BE124" s="49">
        <f>VLOOKUP(A124,'September 2019'!$B$71:$C$84,2,FALSE)</f>
        <v>-6</v>
      </c>
      <c r="BF124" s="49">
        <f>VLOOKUP(A124,'October 2019'!$B$73:$C$85,2,FALSE)</f>
        <v>-3</v>
      </c>
      <c r="BG124" s="49">
        <v>0</v>
      </c>
      <c r="BH124" s="1">
        <f>VLOOKUP(A124,'December 2019'!$B$73:$C$83,2,FALSE)</f>
        <v>4</v>
      </c>
      <c r="BI124" s="58">
        <v>2</v>
      </c>
      <c r="BJ124" s="1">
        <v>1</v>
      </c>
      <c r="BK124" s="1">
        <f>VLOOKUP(A124,'March 2020'!$B$72:$C$87,2,FALSE)</f>
        <v>-13</v>
      </c>
      <c r="BL124" s="58">
        <f>VLOOKUP(A124,'April 2020'!$B$77:$C$94,2,FALSE)</f>
        <v>-1</v>
      </c>
      <c r="BM124" s="1">
        <f>VLOOKUP(A124,'May 2020'!$B$76:$C$93,2,FALSE)</f>
        <v>-7</v>
      </c>
      <c r="BN124" s="9">
        <v>0</v>
      </c>
      <c r="BO124" s="9">
        <f>VLOOKUP(A124,'July 2020'!$B$81:$C$94,2,FALSE)</f>
        <v>2</v>
      </c>
      <c r="BP124" s="9">
        <v>0</v>
      </c>
      <c r="BQ124" s="9">
        <f>VLOOKUP(A124,'September 2020'!$B$86:$C$102,2,FALSE)</f>
        <v>-3</v>
      </c>
      <c r="BR124" s="9">
        <v>0</v>
      </c>
      <c r="BS124" s="9">
        <f>VLOOKUP(A124,'November 2020'!$B$75:$C$90,2,FALSE)</f>
        <v>-8</v>
      </c>
      <c r="BT124" s="9">
        <f>VLOOKUP(A124,'December 2020'!$B$72:$C$87,2,FALSE)</f>
        <v>-1</v>
      </c>
      <c r="BU124" s="33">
        <f>VLOOKUP(A124,'January 2021'!$B$70:$C$86,2,FALSE)</f>
        <v>-1</v>
      </c>
      <c r="BV124" s="33">
        <f>VLOOKUP(A124,'February 2021'!$B$73:$C$88,2,FALSE)</f>
        <v>-1</v>
      </c>
      <c r="BW124" s="33">
        <f>VLOOKUP(A124,'March 2021'!$B$71:$C$87,2,FALSE)</f>
        <v>-1</v>
      </c>
      <c r="BX124" s="33">
        <f>VLOOKUP(A124,'April 2021'!$B$76:$C$93,2,FALSE)</f>
        <v>-4</v>
      </c>
      <c r="BY124" s="33">
        <f>VLOOKUP(A124,'May 2021'!$B$71:$C$86,2,FALSE)</f>
        <v>-1</v>
      </c>
      <c r="BZ124" s="33">
        <f>VLOOKUP(A124,'June 2021'!$B$73:$C$89,2,FALSE)</f>
        <v>-2</v>
      </c>
    </row>
    <row r="125" spans="1:78" x14ac:dyDescent="0.25">
      <c r="A125" s="6" t="s">
        <v>17</v>
      </c>
      <c r="B125" s="58">
        <v>0</v>
      </c>
      <c r="C125" s="58">
        <v>0</v>
      </c>
      <c r="D125" s="58">
        <v>0</v>
      </c>
      <c r="E125" s="58">
        <v>0</v>
      </c>
      <c r="F125" s="58">
        <v>0</v>
      </c>
      <c r="G125" s="58">
        <v>0</v>
      </c>
      <c r="H125" s="58">
        <v>0</v>
      </c>
      <c r="I125" s="58">
        <v>0</v>
      </c>
      <c r="J125" s="58">
        <v>0</v>
      </c>
      <c r="K125" s="58">
        <v>0</v>
      </c>
      <c r="L125" s="58">
        <v>0</v>
      </c>
      <c r="M125" s="58">
        <v>0</v>
      </c>
      <c r="N125" s="58">
        <v>0</v>
      </c>
      <c r="O125" s="58">
        <v>0</v>
      </c>
      <c r="P125" s="58">
        <v>0</v>
      </c>
      <c r="Q125" s="58">
        <v>0</v>
      </c>
      <c r="R125" s="58">
        <v>0</v>
      </c>
      <c r="S125" s="58">
        <v>0</v>
      </c>
      <c r="T125" s="58">
        <v>0</v>
      </c>
      <c r="U125" s="58">
        <v>0</v>
      </c>
      <c r="V125" s="62">
        <v>0</v>
      </c>
      <c r="W125" s="58">
        <v>0</v>
      </c>
      <c r="X125" s="58">
        <v>0</v>
      </c>
      <c r="Y125" s="58">
        <v>0</v>
      </c>
      <c r="Z125" s="58">
        <v>0</v>
      </c>
      <c r="AA125" s="58">
        <v>0</v>
      </c>
      <c r="AB125" s="58">
        <v>1</v>
      </c>
      <c r="AC125" s="58">
        <v>0</v>
      </c>
      <c r="AD125" s="58">
        <v>0</v>
      </c>
      <c r="AE125" s="58">
        <v>0</v>
      </c>
      <c r="AF125" s="58">
        <v>0</v>
      </c>
      <c r="AG125" s="58">
        <v>-13</v>
      </c>
      <c r="AH125" s="58">
        <v>0</v>
      </c>
      <c r="AI125" s="58">
        <v>-10</v>
      </c>
      <c r="AJ125" s="58">
        <v>-12</v>
      </c>
      <c r="AK125" s="58">
        <v>-11</v>
      </c>
      <c r="AL125" s="58">
        <v>0</v>
      </c>
      <c r="AM125" s="58">
        <v>0</v>
      </c>
      <c r="AN125" s="49">
        <f>VLOOKUP(A125,'April 2018'!$B$75:$C$90,2,FALSE)</f>
        <v>-16</v>
      </c>
      <c r="AO125" s="49">
        <f>VLOOKUP(A125,'May 2018'!$B$75:$C$91,2,FALSE)</f>
        <v>-16</v>
      </c>
      <c r="AP125" s="49">
        <f>VLOOKUP(A125,'June 2018'!$B$74:$C$88,2,FALSE)</f>
        <v>-10</v>
      </c>
      <c r="AQ125" s="49">
        <f>VLOOKUP(A125,'July 2018'!$B$75:$C$90,2,FALSE)</f>
        <v>-14</v>
      </c>
      <c r="AR125" s="49">
        <f>VLOOKUP(A125,'August 2018'!$B$73:$C$89,2,FALSE)</f>
        <v>-17</v>
      </c>
      <c r="AS125" s="49">
        <f>VLOOKUP(A125,'September 2018'!$B$70:$C$82,2,FALSE)</f>
        <v>-12</v>
      </c>
      <c r="AT125" s="49">
        <f>VLOOKUP(A125,'October 2018'!$B$72:$C$85,2,FALSE)</f>
        <v>-14</v>
      </c>
      <c r="AU125" s="49">
        <v>0</v>
      </c>
      <c r="AV125" s="49">
        <f>VLOOKUP(A125,'December 2018'!$B$64:$C$76,2,FALSE)</f>
        <v>-12</v>
      </c>
      <c r="AW125" s="49">
        <v>0</v>
      </c>
      <c r="AX125" s="49">
        <f>VLOOKUP(A125,'February 2019'!$B$69:$C$80,2,FALSE)</f>
        <v>-11</v>
      </c>
      <c r="AY125" s="49">
        <v>0</v>
      </c>
      <c r="AZ125" s="49">
        <v>0</v>
      </c>
      <c r="BA125" s="49">
        <v>0</v>
      </c>
      <c r="BB125" s="49">
        <v>0</v>
      </c>
      <c r="BC125" s="49">
        <f>VLOOKUP(A125,'July 2019'!$B$78:$C$89,2,FALSE)</f>
        <v>-5</v>
      </c>
      <c r="BD125" s="49">
        <v>0</v>
      </c>
      <c r="BE125" s="49">
        <v>0</v>
      </c>
      <c r="BF125" s="49">
        <f>VLOOKUP(A125,'October 2019'!$B$73:$C$85,2,FALSE)</f>
        <v>-6</v>
      </c>
      <c r="BG125" s="49">
        <f>VLOOKUP(A125,'November 2019'!$B$77:$C$88,2,FALSE)</f>
        <v>-6</v>
      </c>
      <c r="BH125" s="1">
        <v>0</v>
      </c>
      <c r="BI125" s="58">
        <v>0</v>
      </c>
      <c r="BJ125" s="1">
        <v>-12</v>
      </c>
      <c r="BK125" s="1">
        <f>VLOOKUP(A125,'March 2020'!$B$72:$C$87,2,FALSE)</f>
        <v>-16</v>
      </c>
      <c r="BL125" s="58">
        <f>VLOOKUP(A125,'April 2020'!$B$77:$C$94,2,FALSE)</f>
        <v>-9</v>
      </c>
      <c r="BM125" s="1">
        <f>VLOOKUP(A125,'May 2020'!$B$76:$C$93,2,FALSE)</f>
        <v>-17</v>
      </c>
      <c r="BN125" s="9">
        <v>0</v>
      </c>
      <c r="BO125" s="9">
        <v>0</v>
      </c>
      <c r="BP125" s="9">
        <v>0</v>
      </c>
      <c r="BQ125" s="9">
        <v>0</v>
      </c>
      <c r="BR125" s="9">
        <v>0</v>
      </c>
      <c r="BS125" s="9">
        <v>0</v>
      </c>
      <c r="BT125" s="9">
        <v>0</v>
      </c>
      <c r="BU125" s="33">
        <f>VLOOKUP(A125,'January 2021'!$B$70:$C$86,2,FALSE)</f>
        <v>-17</v>
      </c>
      <c r="BV125" s="33">
        <f>VLOOKUP(A125,'February 2021'!$B$73:$C$88,2,FALSE)</f>
        <v>-16</v>
      </c>
      <c r="BW125" s="33">
        <v>0</v>
      </c>
      <c r="BX125" s="33">
        <f>VLOOKUP(A125,'April 2021'!$B$76:$C$93,2,FALSE)</f>
        <v>-17</v>
      </c>
      <c r="BY125" s="33">
        <f>VLOOKUP(A125,'May 2021'!$B$71:$C$86,2,FALSE)</f>
        <v>-16</v>
      </c>
      <c r="BZ125" s="33">
        <f>VLOOKUP(A125,'June 2021'!$B$73:$C$89,2,FALSE)</f>
        <v>-17</v>
      </c>
    </row>
    <row r="126" spans="1:78" x14ac:dyDescent="0.25">
      <c r="A126" s="6" t="s">
        <v>18</v>
      </c>
      <c r="B126" s="58">
        <v>0</v>
      </c>
      <c r="C126" s="58">
        <v>0</v>
      </c>
      <c r="D126" s="58">
        <f>VLOOKUP(A126,'March 2015'!$B$72:$C$86,2,FALSE)</f>
        <v>-10</v>
      </c>
      <c r="E126" s="58">
        <v>0</v>
      </c>
      <c r="F126" s="58">
        <v>0</v>
      </c>
      <c r="G126" s="58">
        <v>0</v>
      </c>
      <c r="H126" s="58">
        <v>0</v>
      </c>
      <c r="I126" s="58">
        <v>0</v>
      </c>
      <c r="J126" s="58">
        <v>0</v>
      </c>
      <c r="K126" s="58">
        <v>0</v>
      </c>
      <c r="L126" s="58">
        <v>0</v>
      </c>
      <c r="M126" s="58">
        <v>0</v>
      </c>
      <c r="N126" s="58">
        <v>0</v>
      </c>
      <c r="O126" s="58">
        <v>0</v>
      </c>
      <c r="P126" s="58">
        <v>0</v>
      </c>
      <c r="Q126" s="58">
        <v>0</v>
      </c>
      <c r="R126" s="58">
        <v>0</v>
      </c>
      <c r="S126" s="58">
        <v>0</v>
      </c>
      <c r="T126" s="58">
        <v>0</v>
      </c>
      <c r="U126" s="58">
        <v>0</v>
      </c>
      <c r="V126" s="62">
        <v>0</v>
      </c>
      <c r="W126" s="58">
        <v>0</v>
      </c>
      <c r="X126" s="58">
        <v>0</v>
      </c>
      <c r="Y126" s="58">
        <v>0</v>
      </c>
      <c r="Z126" s="58">
        <v>0</v>
      </c>
      <c r="AA126" s="58">
        <v>0</v>
      </c>
      <c r="AB126" s="58">
        <v>2</v>
      </c>
      <c r="AC126" s="58">
        <v>0</v>
      </c>
      <c r="AD126" s="58">
        <v>0</v>
      </c>
      <c r="AE126" s="58">
        <v>0</v>
      </c>
      <c r="AF126" s="58">
        <v>0</v>
      </c>
      <c r="AG126" s="58">
        <v>0</v>
      </c>
      <c r="AH126" s="58">
        <v>0</v>
      </c>
      <c r="AI126" s="58">
        <v>0</v>
      </c>
      <c r="AJ126" s="58">
        <v>0</v>
      </c>
      <c r="AK126" s="58">
        <v>0</v>
      </c>
      <c r="AL126" s="58">
        <v>0</v>
      </c>
      <c r="AM126" s="58">
        <v>0</v>
      </c>
      <c r="AN126" s="49">
        <v>0</v>
      </c>
      <c r="AO126" s="49">
        <v>0</v>
      </c>
      <c r="AP126" s="49">
        <f>VLOOKUP(A126,'June 2018'!$B$74:$C$88,2,FALSE)</f>
        <v>-15</v>
      </c>
      <c r="AQ126" s="49">
        <v>0</v>
      </c>
      <c r="AR126" s="49">
        <f>VLOOKUP(A126,'August 2018'!$B$73:$C$89,2,FALSE)</f>
        <v>-13</v>
      </c>
      <c r="AS126" s="49">
        <v>0</v>
      </c>
      <c r="AT126" s="49">
        <v>0</v>
      </c>
      <c r="AU126" s="49">
        <v>0</v>
      </c>
      <c r="AV126" s="49">
        <v>0</v>
      </c>
      <c r="AW126" s="49">
        <v>0</v>
      </c>
      <c r="AX126" s="49">
        <v>0</v>
      </c>
      <c r="AY126" s="49">
        <v>2</v>
      </c>
      <c r="AZ126" s="49">
        <f>VLOOKUP(A126,'April 2019'!$B$75:$C$89,2,FALSE)</f>
        <v>5</v>
      </c>
      <c r="BA126" s="49">
        <f>VLOOKUP(A126,'May 2019'!$B$71:$C$81,2,FALSE)</f>
        <v>4</v>
      </c>
      <c r="BB126" s="49">
        <f>VLOOKUP(A126,'June 2019'!$B$77:$C$90,2,FALSE)</f>
        <v>5</v>
      </c>
      <c r="BC126" s="49">
        <f>VLOOKUP(A126,'July 2019'!$B$78:$C$89,2,FALSE)</f>
        <v>-7</v>
      </c>
      <c r="BD126" s="49">
        <f>VLOOKUP(A126,'August 2019'!$B$68:$C$78,2,FALSE)</f>
        <v>-8</v>
      </c>
      <c r="BE126" s="49">
        <v>0</v>
      </c>
      <c r="BF126" s="49">
        <v>0</v>
      </c>
      <c r="BG126" s="49">
        <v>0</v>
      </c>
      <c r="BH126" s="1">
        <f>VLOOKUP(A126,'December 2019'!$B$73:$C$83,2,FALSE)</f>
        <v>5</v>
      </c>
      <c r="BI126" s="58">
        <v>6</v>
      </c>
      <c r="BJ126" s="1">
        <v>0</v>
      </c>
      <c r="BK126" s="1">
        <v>0</v>
      </c>
      <c r="BL126" s="58">
        <f>VLOOKUP(A126,'April 2020'!$B$77:$C$94,2,FALSE)</f>
        <v>1</v>
      </c>
      <c r="BM126" s="1">
        <f>VLOOKUP(A126,'May 2020'!$B$76:$C$93,2,FALSE)</f>
        <v>-5</v>
      </c>
      <c r="BN126" s="9">
        <v>0</v>
      </c>
      <c r="BO126" s="9">
        <f>VLOOKUP(A126,'July 2020'!$B$81:$C$94,2,FALSE)</f>
        <v>-9</v>
      </c>
      <c r="BP126" s="9">
        <f>VLOOKUP(A126,'August 2020'!$B$84:$C$97,2,FALSE)</f>
        <v>10</v>
      </c>
      <c r="BQ126" s="9">
        <f>VLOOKUP(A126,'September 2020'!$B$86:$C$102,2,FALSE)</f>
        <v>-9</v>
      </c>
      <c r="BR126" s="9">
        <f>VLOOKUP(A126,'October 2020'!$B$72:$C$86,2,FALSE)</f>
        <v>-12</v>
      </c>
      <c r="BS126" s="9">
        <f>VLOOKUP(A126,'November 2020'!$B$75:$C$90,2,FALSE)</f>
        <v>-15</v>
      </c>
      <c r="BT126" s="9">
        <f>VLOOKUP(A126,'December 2020'!$B$72:$C$87,2,FALSE)</f>
        <v>-4</v>
      </c>
      <c r="BU126" s="33">
        <v>0</v>
      </c>
      <c r="BV126" s="33">
        <f>VLOOKUP(A126,'February 2021'!$B$73:$C$88,2,FALSE)</f>
        <v>-3</v>
      </c>
      <c r="BW126" s="33">
        <f>VLOOKUP(A126,'March 2021'!$B$71:$C$87,2,FALSE)</f>
        <v>-16</v>
      </c>
      <c r="BX126" s="33">
        <f>VLOOKUP(A126,'April 2021'!$B$76:$C$93,2,FALSE)</f>
        <v>-1</v>
      </c>
      <c r="BY126" s="33">
        <v>0</v>
      </c>
      <c r="BZ126" s="33">
        <f>VLOOKUP(A126,'June 2021'!$B$73:$C$89,2,FALSE)</f>
        <v>-1</v>
      </c>
    </row>
    <row r="127" spans="1:78" x14ac:dyDescent="0.25">
      <c r="BI127" s="56"/>
    </row>
    <row r="128" spans="1:78" ht="18.75" x14ac:dyDescent="0.25">
      <c r="A128" s="19" t="s">
        <v>95</v>
      </c>
      <c r="B128" s="60" t="s">
        <v>814</v>
      </c>
      <c r="C128" s="60" t="s">
        <v>813</v>
      </c>
      <c r="D128" s="60" t="s">
        <v>809</v>
      </c>
      <c r="E128" s="60" t="s">
        <v>761</v>
      </c>
      <c r="F128" s="60" t="s">
        <v>760</v>
      </c>
      <c r="G128" s="60" t="s">
        <v>80</v>
      </c>
      <c r="H128" s="60" t="s">
        <v>808</v>
      </c>
      <c r="I128" s="60" t="s">
        <v>805</v>
      </c>
      <c r="J128" s="60" t="s">
        <v>804</v>
      </c>
      <c r="K128" s="60" t="s">
        <v>803</v>
      </c>
      <c r="L128" s="60" t="s">
        <v>802</v>
      </c>
      <c r="M128" s="60" t="s">
        <v>801</v>
      </c>
      <c r="N128" s="60" t="s">
        <v>800</v>
      </c>
      <c r="O128" s="60" t="s">
        <v>799</v>
      </c>
      <c r="P128" s="60" t="s">
        <v>798</v>
      </c>
      <c r="Q128" s="60" t="s">
        <v>797</v>
      </c>
      <c r="R128" s="60" t="s">
        <v>796</v>
      </c>
      <c r="S128" s="60" t="s">
        <v>795</v>
      </c>
      <c r="T128" s="60" t="s">
        <v>794</v>
      </c>
      <c r="U128" s="60" t="s">
        <v>793</v>
      </c>
      <c r="V128" s="69" t="s">
        <v>792</v>
      </c>
      <c r="W128" s="60" t="s">
        <v>791</v>
      </c>
      <c r="X128" s="60" t="s">
        <v>790</v>
      </c>
      <c r="Y128" s="60" t="s">
        <v>22</v>
      </c>
      <c r="Z128" s="60" t="s">
        <v>23</v>
      </c>
      <c r="AA128" s="60" t="s">
        <v>24</v>
      </c>
      <c r="AB128" s="60" t="s">
        <v>25</v>
      </c>
      <c r="AC128" s="60" t="s">
        <v>43</v>
      </c>
      <c r="AD128" s="60" t="s">
        <v>44</v>
      </c>
      <c r="AE128" s="60" t="s">
        <v>46</v>
      </c>
      <c r="AF128" s="60" t="s">
        <v>47</v>
      </c>
      <c r="AG128" s="60" t="s">
        <v>48</v>
      </c>
      <c r="AH128" s="60" t="s">
        <v>835</v>
      </c>
      <c r="AI128" s="60" t="s">
        <v>836</v>
      </c>
      <c r="AJ128" s="60" t="s">
        <v>837</v>
      </c>
      <c r="AK128" s="60" t="s">
        <v>838</v>
      </c>
      <c r="AL128" s="60" t="s">
        <v>839</v>
      </c>
      <c r="AM128" s="53" t="s">
        <v>789</v>
      </c>
      <c r="AN128" s="53" t="s">
        <v>778</v>
      </c>
      <c r="AO128" s="53" t="s">
        <v>777</v>
      </c>
      <c r="AP128" s="53" t="s">
        <v>776</v>
      </c>
      <c r="AQ128" s="53" t="s">
        <v>775</v>
      </c>
      <c r="AR128" s="53" t="s">
        <v>774</v>
      </c>
      <c r="AS128" s="53" t="s">
        <v>773</v>
      </c>
      <c r="AT128" s="53" t="s">
        <v>772</v>
      </c>
      <c r="AU128" s="53" t="s">
        <v>771</v>
      </c>
      <c r="AV128" s="53" t="s">
        <v>770</v>
      </c>
      <c r="AW128" s="71" t="s">
        <v>769</v>
      </c>
      <c r="AX128" s="71" t="s">
        <v>768</v>
      </c>
      <c r="AY128" s="71" t="s">
        <v>767</v>
      </c>
      <c r="AZ128" s="71" t="s">
        <v>766</v>
      </c>
      <c r="BA128" s="71" t="s">
        <v>765</v>
      </c>
      <c r="BB128" s="71" t="s">
        <v>60</v>
      </c>
      <c r="BC128" s="71" t="s">
        <v>61</v>
      </c>
      <c r="BD128" s="71" t="s">
        <v>62</v>
      </c>
      <c r="BE128" s="71" t="s">
        <v>63</v>
      </c>
      <c r="BF128" s="71" t="s">
        <v>64</v>
      </c>
      <c r="BG128" s="71" t="s">
        <v>65</v>
      </c>
      <c r="BH128" s="71" t="s">
        <v>66</v>
      </c>
      <c r="BI128" s="76" t="s">
        <v>764</v>
      </c>
      <c r="BJ128" s="53" t="s">
        <v>763</v>
      </c>
      <c r="BK128" s="53" t="s">
        <v>762</v>
      </c>
      <c r="BL128" s="76" t="s">
        <v>761</v>
      </c>
      <c r="BM128" s="75" t="s">
        <v>760</v>
      </c>
      <c r="BN128" s="75" t="s">
        <v>80</v>
      </c>
      <c r="BO128" s="75" t="s">
        <v>81</v>
      </c>
      <c r="BP128" s="75" t="s">
        <v>82</v>
      </c>
      <c r="BQ128" s="75" t="s">
        <v>83</v>
      </c>
      <c r="BR128" s="75" t="s">
        <v>107</v>
      </c>
      <c r="BS128" s="75" t="s">
        <v>759</v>
      </c>
      <c r="BT128" s="75" t="s">
        <v>899</v>
      </c>
      <c r="BU128" s="84">
        <v>44197</v>
      </c>
      <c r="BV128" s="84">
        <v>44228</v>
      </c>
      <c r="BW128" s="84">
        <v>44276</v>
      </c>
      <c r="BX128" s="84">
        <v>44307</v>
      </c>
      <c r="BY128" s="84" t="s">
        <v>1167</v>
      </c>
      <c r="BZ128" s="84" t="s">
        <v>1195</v>
      </c>
    </row>
    <row r="129" spans="1:78" x14ac:dyDescent="0.25">
      <c r="A129" s="6" t="s">
        <v>1</v>
      </c>
      <c r="B129" s="58">
        <v>0</v>
      </c>
      <c r="C129" s="58">
        <f>VLOOKUP(A129,'February 2015'!$B$81:$C$93,2,FALSE)</f>
        <v>9</v>
      </c>
      <c r="D129" s="58">
        <f>VLOOKUP(A129,'March 2015'!$B$89:$C$101,2,FALSE)</f>
        <v>-3</v>
      </c>
      <c r="E129" s="58">
        <f>VLOOKUP(A129,'April 2015'!$B$84:$C$97,2,FALSE)</f>
        <v>-1</v>
      </c>
      <c r="F129" s="58">
        <f>VLOOKUP(A129,'May 2015'!$B$78:$C$88,2,FALSE)</f>
        <v>-4</v>
      </c>
      <c r="G129" s="58">
        <f>VLOOKUP(A129,'June 2015'!$B$76:$C$89,2,FALSE)</f>
        <v>-4</v>
      </c>
      <c r="H129" s="58">
        <v>0</v>
      </c>
      <c r="I129" s="58">
        <f>VLOOKUP(A129,'September 2015'!$B$90:$C$104,2,FALSE)</f>
        <v>6</v>
      </c>
      <c r="J129" s="58">
        <f>VLOOKUP(A129,'October 2015'!$B$76:$C$84,2,FALSE)</f>
        <v>-6</v>
      </c>
      <c r="K129" s="58">
        <f>VLOOKUP(A129,'November 2015'!$B$77:$C$90,2,FALSE)</f>
        <v>-10</v>
      </c>
      <c r="L129" s="58">
        <v>0</v>
      </c>
      <c r="M129" s="58">
        <v>0</v>
      </c>
      <c r="N129" s="58">
        <v>0</v>
      </c>
      <c r="O129" s="58">
        <f>VLOOKUP(A129,'March 2016'!$B$84:$C$99,2,FALSE)</f>
        <v>-12</v>
      </c>
      <c r="P129" s="58">
        <f>VLOOKUP(A129,'April 2016'!$B$86:$C$98,2,FALSE)</f>
        <v>-9</v>
      </c>
      <c r="Q129" s="58">
        <f>VLOOKUP(A129,'May 2016'!$B$91:$C$107,2,FALSE)</f>
        <v>-12</v>
      </c>
      <c r="R129" s="58">
        <v>0</v>
      </c>
      <c r="S129" s="58">
        <v>0</v>
      </c>
      <c r="T129" s="58">
        <f>VLOOKUP(A129,'August 2016'!$B$84:$C$98,2,FALSE)</f>
        <v>-11</v>
      </c>
      <c r="U129" s="58">
        <f>VLOOKUP(A129,'September 2016'!$B$89:$C$105,2,FALSE)</f>
        <v>7</v>
      </c>
      <c r="V129" s="62">
        <f>VLOOKUP(A129,'October 2016'!$B$86:$C$101,2,FALSE)</f>
        <v>6</v>
      </c>
      <c r="W129" s="58">
        <f>VLOOKUP(A129,'November 2016'!$B$88:$C$98,2,FALSE)</f>
        <v>-6</v>
      </c>
      <c r="X129" s="58">
        <f>VLOOKUP(A129,'December  2016'!$B$82:$C$97,2,FALSE)</f>
        <v>-11</v>
      </c>
      <c r="Y129" s="58">
        <v>0</v>
      </c>
      <c r="Z129" s="58">
        <v>9</v>
      </c>
      <c r="AA129" s="58">
        <v>8</v>
      </c>
      <c r="AB129" s="58">
        <v>6</v>
      </c>
      <c r="AC129" s="58">
        <v>0</v>
      </c>
      <c r="AD129" s="58">
        <v>0</v>
      </c>
      <c r="AE129" s="58">
        <v>6</v>
      </c>
      <c r="AF129" s="58">
        <v>0</v>
      </c>
      <c r="AG129" s="58">
        <v>9</v>
      </c>
      <c r="AH129" s="58">
        <v>-10</v>
      </c>
      <c r="AI129" s="58">
        <v>-10</v>
      </c>
      <c r="AJ129" s="58">
        <v>-7</v>
      </c>
      <c r="AK129" s="58">
        <v>8</v>
      </c>
      <c r="AL129" s="58">
        <v>0</v>
      </c>
      <c r="AM129" s="58">
        <v>0</v>
      </c>
      <c r="AN129" s="49">
        <f>VLOOKUP(A129,'April 2018'!$B$93:$C$104,2,FALSE)</f>
        <v>-4</v>
      </c>
      <c r="AO129" s="49">
        <f>VLOOKUP(A129,'May 2018'!$B$94:$C$107,2,FALSE)</f>
        <v>6</v>
      </c>
      <c r="AP129" s="49">
        <v>0</v>
      </c>
      <c r="AQ129" s="49">
        <f>VLOOKUP(A129,'July 2018'!$B$93:$C$108,2,FALSE)</f>
        <v>12</v>
      </c>
      <c r="AR129" s="49">
        <f>VLOOKUP(A129,'August 2018'!$B$92:$C$106,2,FALSE)</f>
        <v>10</v>
      </c>
      <c r="AS129" s="49">
        <f>VLOOKUP(A129,'September 2018'!$B$85:$C$98,2,FALSE)</f>
        <v>11</v>
      </c>
      <c r="AT129" s="49">
        <f>VLOOKUP(A129,'October 2018'!$B$88:$C$100,2,FALSE)</f>
        <v>6</v>
      </c>
      <c r="AU129" s="49">
        <f>VLOOKUP(A129,'November 2018'!$B$83:$C$96,2,FALSE)</f>
        <v>8</v>
      </c>
      <c r="AV129" s="49">
        <f>VLOOKUP(A129,'December 2018'!$B$79:$C$94,2,FALSE)</f>
        <v>9</v>
      </c>
      <c r="AW129" s="49">
        <f>VLOOKUP(A129,'January 2019'!$B$80:$C$95,2,FALSE)</f>
        <v>9</v>
      </c>
      <c r="AX129" s="49">
        <f>VLOOKUP(A129,'February 2019'!$B$83:$C$95,2,FALSE)</f>
        <v>10</v>
      </c>
      <c r="AY129" s="49">
        <v>0</v>
      </c>
      <c r="AZ129" s="49">
        <f>VLOOKUP(A129,'April 2019'!$B$92:$C$105,2,FALSE)</f>
        <v>8</v>
      </c>
      <c r="BA129" s="49">
        <f>VLOOKUP(A129,'May 2019'!$B$84:$C$94,2,FALSE)</f>
        <v>5</v>
      </c>
      <c r="BB129" s="49">
        <f>VLOOKUP(A129,'June 2019'!$B$93:$C$104,2,FALSE)</f>
        <v>6</v>
      </c>
      <c r="BC129" s="49">
        <f>VLOOKUP(A129,'July 2019'!$B$92:$C$106,2,FALSE)</f>
        <v>-5</v>
      </c>
      <c r="BD129" s="49">
        <f>VLOOKUP(A129,'August 2019'!$B$81:$C$95,2,FALSE)</f>
        <v>4</v>
      </c>
      <c r="BE129" s="49">
        <f>VLOOKUP(A129,'September 2019'!$B$87:$C$100,2,FALSE)</f>
        <v>-7</v>
      </c>
      <c r="BF129" s="49">
        <f>VLOOKUP(A129,'October 2019'!$B$88:$C$105,2,FALSE)</f>
        <v>-9</v>
      </c>
      <c r="BG129" s="49">
        <f>VLOOKUP(A129,'November 2019'!$B$90:$C$104,2,FALSE)</f>
        <v>-9</v>
      </c>
      <c r="BH129" s="1">
        <f>VLOOKUP(A129,'December 2019'!$B$86:$C$100,2,FALSE)</f>
        <v>-9</v>
      </c>
      <c r="BI129" s="58">
        <v>0</v>
      </c>
      <c r="BJ129" s="1">
        <v>0</v>
      </c>
      <c r="BK129" s="1">
        <f>VLOOKUP(A129,'March 2020'!$B$90:$C$105,2,FALSE)</f>
        <v>-6</v>
      </c>
      <c r="BL129" s="58">
        <f>VLOOKUP(A129,'April 2020'!$B$97:$C$112,2,FALSE)</f>
        <v>8</v>
      </c>
      <c r="BM129" s="1">
        <v>0</v>
      </c>
      <c r="BN129" s="9">
        <f>VLOOKUP(A129,'June 2020'!$B$90:$C$104,2,FALSE)</f>
        <v>7</v>
      </c>
      <c r="BO129" s="9">
        <v>0</v>
      </c>
      <c r="BP129" s="9">
        <v>0</v>
      </c>
      <c r="BQ129" s="9">
        <v>0</v>
      </c>
      <c r="BR129" s="9">
        <v>0</v>
      </c>
      <c r="BS129" s="9">
        <f>VLOOKUP(A129,'November 2020'!$B$93:$C$108,2,FALSE)</f>
        <v>-9</v>
      </c>
      <c r="BT129" s="9">
        <f>VLOOKUP(A129,'December 2020'!$B$90:$C$104,2,FALSE)</f>
        <v>6</v>
      </c>
      <c r="BU129" s="33">
        <f>VLOOKUP(A129,'January 2021'!$B$89:$C$99,2,FALSE)</f>
        <v>7</v>
      </c>
      <c r="BV129" s="33">
        <f>VLOOKUP(A129,'February 2021'!$B$91:$C$101,2,FALSE)</f>
        <v>6</v>
      </c>
      <c r="BW129" s="33">
        <f>VLOOKUP(A129,'March 2021'!$B$90:$C$102,2,FALSE)</f>
        <v>6</v>
      </c>
      <c r="BX129" s="33">
        <f>VLOOKUP(A129,'April 2021'!$B$96:$C$109,2,FALSE)</f>
        <v>3</v>
      </c>
      <c r="BY129" s="33">
        <f>VLOOKUP(A129,'May 2021'!$B$89:$C$103,2,FALSE)</f>
        <v>7</v>
      </c>
      <c r="BZ129" s="33">
        <f>VLOOKUP(A129,'June 2021'!$B$92:$C$106,2,FALSE)</f>
        <v>8</v>
      </c>
    </row>
    <row r="130" spans="1:78" x14ac:dyDescent="0.25">
      <c r="A130" s="6" t="s">
        <v>2</v>
      </c>
      <c r="B130" s="58">
        <v>0</v>
      </c>
      <c r="C130" s="58">
        <f>VLOOKUP(A130,'February 2015'!$B$81:$C$93,2,FALSE)</f>
        <v>2</v>
      </c>
      <c r="D130" s="58">
        <f>VLOOKUP(A130,'March 2015'!$B$89:$C$101,2,FALSE)</f>
        <v>5</v>
      </c>
      <c r="E130" s="58">
        <f>VLOOKUP(A130,'April 2015'!$B$84:$C$97,2,FALSE)</f>
        <v>3</v>
      </c>
      <c r="F130" s="58">
        <f>VLOOKUP(A130,'May 2015'!$B$78:$C$88,2,FALSE)</f>
        <v>5</v>
      </c>
      <c r="G130" s="58">
        <f>VLOOKUP(A130,'June 2015'!$B$76:$C$89,2,FALSE)</f>
        <v>8</v>
      </c>
      <c r="H130" s="58">
        <f>VLOOKUP(A130,'August 2015'!$B$78:$C$88,2,FALSE)</f>
        <v>1</v>
      </c>
      <c r="I130" s="58">
        <f>VLOOKUP(A130,'September 2015'!$B$90:$C$104,2,FALSE)</f>
        <v>2</v>
      </c>
      <c r="J130" s="58">
        <v>0</v>
      </c>
      <c r="K130" s="58">
        <f>VLOOKUP(A130,'November 2015'!$B$77:$C$90,2,FALSE)</f>
        <v>-2</v>
      </c>
      <c r="L130" s="58">
        <f>VLOOKUP(A130,'December 2015'!$B$86:$C$98,2,FALSE)</f>
        <v>-3</v>
      </c>
      <c r="M130" s="58">
        <f>VLOOKUP(A130,'January 2016'!$B$85:$C$97,2,FALSE)</f>
        <v>1</v>
      </c>
      <c r="N130" s="58">
        <f>VLOOKUP(A130,'February 2016'!$B$84:$C$98,2,FALSE)</f>
        <v>-1</v>
      </c>
      <c r="O130" s="58">
        <f>VLOOKUP(A130,'March 2016'!$B$84:$C$99,2,FALSE)</f>
        <v>-1</v>
      </c>
      <c r="P130" s="58">
        <f>VLOOKUP(A130,'April 2016'!$B$86:$C$98,2,FALSE)</f>
        <v>-8</v>
      </c>
      <c r="Q130" s="58">
        <f>VLOOKUP(A130,'May 2016'!$B$91:$C$107,2,FALSE)</f>
        <v>-3</v>
      </c>
      <c r="R130" s="58">
        <f>VLOOKUP(A130,'June 2016'!$B$85:$C$99,2,FALSE)</f>
        <v>-3</v>
      </c>
      <c r="S130" s="58">
        <f>VLOOKUP(A130,'July 2016'!$B$88:$C$103,2,FALSE)</f>
        <v>-6</v>
      </c>
      <c r="T130" s="58">
        <f>VLOOKUP(A130,'August 2016'!$B$84:$C$98,2,FALSE)</f>
        <v>-6</v>
      </c>
      <c r="U130" s="58">
        <f>VLOOKUP(A130,'September 2016'!$B$89:$C$105,2,FALSE)</f>
        <v>-7</v>
      </c>
      <c r="V130" s="62">
        <f>VLOOKUP(A130,'October 2016'!$B$86:$C$101,2,FALSE)</f>
        <v>1</v>
      </c>
      <c r="W130" s="58">
        <f>VLOOKUP(A130,'November 2016'!$B$88:$C$98,2,FALSE)</f>
        <v>-3</v>
      </c>
      <c r="X130" s="58">
        <f>VLOOKUP(A130,'December  2016'!$B$82:$C$97,2,FALSE)</f>
        <v>-2</v>
      </c>
      <c r="Y130" s="58">
        <v>-1</v>
      </c>
      <c r="Z130" s="58">
        <v>-3</v>
      </c>
      <c r="AA130" s="58">
        <v>3</v>
      </c>
      <c r="AB130" s="58">
        <v>0</v>
      </c>
      <c r="AC130" s="58">
        <v>3</v>
      </c>
      <c r="AD130" s="58">
        <v>0</v>
      </c>
      <c r="AE130" s="58">
        <v>0</v>
      </c>
      <c r="AF130" s="58">
        <v>10</v>
      </c>
      <c r="AG130" s="58">
        <v>3</v>
      </c>
      <c r="AH130" s="58">
        <v>2</v>
      </c>
      <c r="AI130" s="58">
        <v>-4</v>
      </c>
      <c r="AJ130" s="58">
        <v>1</v>
      </c>
      <c r="AK130" s="58">
        <v>-4</v>
      </c>
      <c r="AL130" s="58">
        <v>3</v>
      </c>
      <c r="AM130" s="58">
        <v>0</v>
      </c>
      <c r="AN130" s="49">
        <f>VLOOKUP(A130,'April 2018'!$B$93:$C$104,2,FALSE)</f>
        <v>-1</v>
      </c>
      <c r="AO130" s="49">
        <f>VLOOKUP(A130,'May 2018'!$B$94:$C$107,2,FALSE)</f>
        <v>-3</v>
      </c>
      <c r="AP130" s="49">
        <f>VLOOKUP(A130,'June 2018'!$B$91:$C$103,2,FALSE)</f>
        <v>3</v>
      </c>
      <c r="AQ130" s="49">
        <f>VLOOKUP(A130,'July 2018'!$B$93:$C$108,2,FALSE)</f>
        <v>5</v>
      </c>
      <c r="AR130" s="49">
        <f>VLOOKUP(A130,'August 2018'!$B$92:$C$106,2,FALSE)</f>
        <v>3</v>
      </c>
      <c r="AS130" s="49">
        <f>VLOOKUP(A130,'September 2018'!$B$85:$C$98,2,FALSE)</f>
        <v>2</v>
      </c>
      <c r="AT130" s="49">
        <v>0</v>
      </c>
      <c r="AU130" s="49">
        <f>VLOOKUP(A130,'November 2018'!$B$83:$C$96,2,FALSE)</f>
        <v>-1</v>
      </c>
      <c r="AV130" s="49">
        <f>VLOOKUP(A130,'December 2018'!$B$79:$C$94,2,FALSE)</f>
        <v>2</v>
      </c>
      <c r="AW130" s="49">
        <f>VLOOKUP(A130,'January 2019'!$B$80:$C$95,2,FALSE)</f>
        <v>7</v>
      </c>
      <c r="AX130" s="49">
        <f>VLOOKUP(A130,'February 2019'!$B$83:$C$95,2,FALSE)</f>
        <v>-1</v>
      </c>
      <c r="AY130" s="49">
        <v>-3</v>
      </c>
      <c r="AZ130" s="49">
        <f>VLOOKUP(A130,'April 2019'!$B$92:$C$105,2,FALSE)</f>
        <v>3</v>
      </c>
      <c r="BA130" s="49">
        <f>VLOOKUP(A130,'May 2019'!$B$84:$C$94,2,FALSE)</f>
        <v>-3</v>
      </c>
      <c r="BB130" s="49">
        <f>VLOOKUP(A130,'June 2019'!$B$93:$C$104,2,FALSE)</f>
        <v>2</v>
      </c>
      <c r="BC130" s="49">
        <f>VLOOKUP(A130,'July 2019'!$B$92:$C$106,2,FALSE)</f>
        <v>-4</v>
      </c>
      <c r="BD130" s="49">
        <f>VLOOKUP(A130,'August 2019'!$B$81:$C$95,2,FALSE)</f>
        <v>-6</v>
      </c>
      <c r="BE130" s="49">
        <f>VLOOKUP(A130,'September 2019'!$B$87:$C$100,2,FALSE)</f>
        <v>-2</v>
      </c>
      <c r="BF130" s="49">
        <f>VLOOKUP(A130,'October 2019'!$B$88:$C$105,2,FALSE)</f>
        <v>-3</v>
      </c>
      <c r="BG130" s="49">
        <f>VLOOKUP(A130,'November 2019'!$B$90:$C$104,2,FALSE)</f>
        <v>2</v>
      </c>
      <c r="BH130" s="1">
        <f>VLOOKUP(A130,'December 2019'!$B$86:$C$100,2,FALSE)</f>
        <v>-4</v>
      </c>
      <c r="BI130" s="58">
        <v>5</v>
      </c>
      <c r="BJ130" s="1">
        <v>-2</v>
      </c>
      <c r="BK130" s="1">
        <f>VLOOKUP(A130,'March 2020'!$B$90:$C$105,2,FALSE)</f>
        <v>4</v>
      </c>
      <c r="BL130" s="58">
        <v>0</v>
      </c>
      <c r="BM130" s="1">
        <v>0</v>
      </c>
      <c r="BN130" s="9">
        <f>VLOOKUP(A130,'June 2020'!$B$90:$C$104,2,FALSE)</f>
        <v>2</v>
      </c>
      <c r="BO130" s="9">
        <f>VLOOKUP(A130,'July 2020'!$B$99:$C$110,2,FALSE)</f>
        <v>1</v>
      </c>
      <c r="BP130" s="9">
        <v>0</v>
      </c>
      <c r="BQ130" s="9">
        <f>VLOOKUP(A130,'September 2020'!$B$107:$C$122,2,FALSE)</f>
        <v>2</v>
      </c>
      <c r="BR130" s="9">
        <f>VLOOKUP(A130,'October 2020'!$B$89:$C$100,2,FALSE)</f>
        <v>5</v>
      </c>
      <c r="BS130" s="9">
        <f>VLOOKUP(A130,'November 2020'!$B$93:$C$108,2,FALSE)</f>
        <v>-6</v>
      </c>
      <c r="BT130" s="9">
        <v>0</v>
      </c>
      <c r="BU130" s="33">
        <f>VLOOKUP(A130,'January 2021'!$B$89:$C$99,2,FALSE)</f>
        <v>-2</v>
      </c>
      <c r="BV130" s="33">
        <f>VLOOKUP(A130,'February 2021'!$B$91:$C$101,2,FALSE)</f>
        <v>-1</v>
      </c>
      <c r="BW130" s="33">
        <v>0</v>
      </c>
      <c r="BX130" s="33">
        <f>VLOOKUP(A130,'April 2021'!$B$96:$C$109,2,FALSE)</f>
        <v>-3</v>
      </c>
      <c r="BY130" s="33">
        <f>VLOOKUP(A130,'May 2021'!$B$89:$C$103,2,FALSE)</f>
        <v>-3</v>
      </c>
      <c r="BZ130" s="33">
        <f>VLOOKUP(A130,'June 2021'!$B$92:$C$106,2,FALSE)</f>
        <v>-3</v>
      </c>
    </row>
    <row r="131" spans="1:78" x14ac:dyDescent="0.25">
      <c r="A131" s="6" t="s">
        <v>3</v>
      </c>
      <c r="B131" s="58">
        <f>VLOOKUP(A131,'January 2015'!$B$78:$C$90,2,FALSE)</f>
        <v>-1</v>
      </c>
      <c r="C131" s="58">
        <f>VLOOKUP(A131,'February 2015'!$B$81:$C$93,2,FALSE)</f>
        <v>1</v>
      </c>
      <c r="D131" s="58">
        <f>VLOOKUP(A131,'March 2015'!$B$89:$C$101,2,FALSE)</f>
        <v>3</v>
      </c>
      <c r="E131" s="58">
        <f>VLOOKUP(A131,'April 2015'!$B$84:$C$97,2,FALSE)</f>
        <v>2</v>
      </c>
      <c r="F131" s="58">
        <f>VLOOKUP(A131,'May 2015'!$B$78:$C$88,2,FALSE)</f>
        <v>-1</v>
      </c>
      <c r="G131" s="58">
        <f>VLOOKUP(A131,'June 2015'!$B$76:$C$89,2,FALSE)</f>
        <v>6</v>
      </c>
      <c r="H131" s="58">
        <f>VLOOKUP(A131,'August 2015'!$B$78:$C$88,2,FALSE)</f>
        <v>5</v>
      </c>
      <c r="I131" s="58">
        <f>VLOOKUP(A131,'September 2015'!$B$90:$C$104,2,FALSE)</f>
        <v>1</v>
      </c>
      <c r="J131" s="58">
        <f>VLOOKUP(A131,'October 2015'!$B$76:$C$84,2,FALSE)</f>
        <v>-1</v>
      </c>
      <c r="K131" s="58">
        <f>VLOOKUP(A131,'November 2015'!$B$77:$C$90,2,FALSE)</f>
        <v>-3</v>
      </c>
      <c r="L131" s="58">
        <v>0</v>
      </c>
      <c r="M131" s="58">
        <f>VLOOKUP(A131,'January 2016'!$B$85:$C$97,2,FALSE)</f>
        <v>-3</v>
      </c>
      <c r="N131" s="58">
        <f>VLOOKUP(A131,'February 2016'!$B$84:$C$98,2,FALSE)</f>
        <v>1</v>
      </c>
      <c r="O131" s="58">
        <f>VLOOKUP(A131,'March 2016'!$B$84:$C$99,2,FALSE)</f>
        <v>-5</v>
      </c>
      <c r="P131" s="58">
        <f>VLOOKUP(A131,'April 2016'!$B$86:$C$98,2,FALSE)</f>
        <v>-5</v>
      </c>
      <c r="Q131" s="58">
        <f>VLOOKUP(A131,'May 2016'!$B$91:$C$107,2,FALSE)</f>
        <v>-6</v>
      </c>
      <c r="R131" s="58">
        <f>VLOOKUP(A131,'June 2016'!$B$85:$C$99,2,FALSE)</f>
        <v>2</v>
      </c>
      <c r="S131" s="58">
        <f>VLOOKUP(A131,'July 2016'!$B$88:$C$103,2,FALSE)</f>
        <v>5</v>
      </c>
      <c r="T131" s="58">
        <v>0</v>
      </c>
      <c r="U131" s="58">
        <f>VLOOKUP(A131,'September 2016'!$B$89:$C$105,2,FALSE)</f>
        <v>2</v>
      </c>
      <c r="V131" s="62">
        <v>0</v>
      </c>
      <c r="W131" s="58">
        <f>VLOOKUP(A131,'November 2016'!$B$88:$C$98,2,FALSE)</f>
        <v>3</v>
      </c>
      <c r="X131" s="58">
        <f>VLOOKUP(A131,'December  2016'!$B$82:$C$97,2,FALSE)</f>
        <v>4</v>
      </c>
      <c r="Y131" s="58">
        <v>1</v>
      </c>
      <c r="Z131" s="58">
        <v>5</v>
      </c>
      <c r="AA131" s="58">
        <v>2</v>
      </c>
      <c r="AB131" s="58">
        <v>2</v>
      </c>
      <c r="AC131" s="58">
        <v>1</v>
      </c>
      <c r="AD131" s="58">
        <v>-3</v>
      </c>
      <c r="AE131" s="58">
        <v>1</v>
      </c>
      <c r="AF131" s="58">
        <v>-1</v>
      </c>
      <c r="AG131" s="58">
        <v>0</v>
      </c>
      <c r="AH131" s="58">
        <v>-1</v>
      </c>
      <c r="AI131" s="58">
        <v>-6</v>
      </c>
      <c r="AJ131" s="58">
        <v>-2</v>
      </c>
      <c r="AK131" s="58">
        <v>-5</v>
      </c>
      <c r="AL131" s="58">
        <v>2</v>
      </c>
      <c r="AM131" s="58">
        <v>0</v>
      </c>
      <c r="AN131" s="49">
        <f>VLOOKUP(A131,'April 2018'!$B$93:$C$104,2,FALSE)</f>
        <v>1</v>
      </c>
      <c r="AO131" s="49">
        <v>0</v>
      </c>
      <c r="AP131" s="49">
        <f>VLOOKUP(A131,'June 2018'!$B$91:$C$103,2,FALSE)</f>
        <v>5</v>
      </c>
      <c r="AQ131" s="49">
        <f>VLOOKUP(A131,'July 2018'!$B$93:$C$108,2,FALSE)</f>
        <v>3</v>
      </c>
      <c r="AR131" s="49">
        <f>VLOOKUP(A131,'August 2018'!$B$92:$C$106,2,FALSE)</f>
        <v>2</v>
      </c>
      <c r="AS131" s="49">
        <f>VLOOKUP(A131,'September 2018'!$B$85:$C$98,2,FALSE)</f>
        <v>7</v>
      </c>
      <c r="AT131" s="49">
        <f>VLOOKUP(A131,'October 2018'!$B$88:$C$100,2,FALSE)</f>
        <v>3</v>
      </c>
      <c r="AU131" s="49">
        <v>0</v>
      </c>
      <c r="AV131" s="49">
        <f>VLOOKUP(A131,'December 2018'!$B$79:$C$94,2,FALSE)</f>
        <v>6</v>
      </c>
      <c r="AW131" s="49">
        <f>VLOOKUP(A131,'January 2019'!$B$80:$C$95,2,FALSE)</f>
        <v>1</v>
      </c>
      <c r="AX131" s="49">
        <v>0</v>
      </c>
      <c r="AY131" s="49">
        <v>0</v>
      </c>
      <c r="AZ131" s="49">
        <f>VLOOKUP(A131,'April 2019'!$B$92:$C$105,2,FALSE)</f>
        <v>1</v>
      </c>
      <c r="BA131" s="49">
        <f>VLOOKUP(A131,'May 2019'!$B$84:$C$94,2,FALSE)</f>
        <v>1</v>
      </c>
      <c r="BB131" s="49">
        <f>VLOOKUP(A131,'June 2019'!$B$93:$C$104,2,FALSE)</f>
        <v>4</v>
      </c>
      <c r="BC131" s="49">
        <f>VLOOKUP(A131,'July 2019'!$B$92:$C$106,2,FALSE)</f>
        <v>2</v>
      </c>
      <c r="BD131" s="49">
        <f>VLOOKUP(A131,'August 2019'!$B$81:$C$95,2,FALSE)</f>
        <v>1</v>
      </c>
      <c r="BE131" s="49">
        <v>0</v>
      </c>
      <c r="BF131" s="49">
        <f>VLOOKUP(A131,'October 2019'!$B$88:$C$105,2,FALSE)</f>
        <v>2</v>
      </c>
      <c r="BG131" s="49">
        <f>VLOOKUP(A131,'November 2019'!$B$90:$C$104,2,FALSE)</f>
        <v>1</v>
      </c>
      <c r="BH131" s="1">
        <f>VLOOKUP(A131,'December 2019'!$B$86:$C$100,2,FALSE)</f>
        <v>3</v>
      </c>
      <c r="BI131" s="58">
        <v>0</v>
      </c>
      <c r="BJ131" s="1">
        <v>1</v>
      </c>
      <c r="BK131" s="1">
        <f>VLOOKUP(A131,'March 2020'!$B$90:$C$105,2,FALSE)</f>
        <v>3</v>
      </c>
      <c r="BL131" s="58">
        <f>VLOOKUP(A131,'April 2020'!$B$97:$C$112,2,FALSE)</f>
        <v>-3</v>
      </c>
      <c r="BM131" s="1">
        <f>VLOOKUP(A131,'May 2020'!$B$96:$C$109,2,FALSE)</f>
        <v>-3</v>
      </c>
      <c r="BN131" s="9">
        <f>VLOOKUP(A131,'June 2020'!$B$90:$C$104,2,FALSE)</f>
        <v>3</v>
      </c>
      <c r="BO131" s="9">
        <f>VLOOKUP(A131,'July 2020'!$B$99:$C$110,2,FALSE)</f>
        <v>3</v>
      </c>
      <c r="BP131" s="9">
        <v>0</v>
      </c>
      <c r="BQ131" s="9">
        <f>VLOOKUP(A131,'September 2020'!$B$107:$C$122,2,FALSE)</f>
        <v>3</v>
      </c>
      <c r="BR131" s="9">
        <f>VLOOKUP(A131,'October 2020'!$B$89:$C$100,2,FALSE)</f>
        <v>2</v>
      </c>
      <c r="BS131" s="9">
        <f>VLOOKUP(A131,'November 2020'!$B$93:$C$108,2,FALSE)</f>
        <v>-3</v>
      </c>
      <c r="BT131" s="9">
        <f>VLOOKUP(A131,'December 2020'!$B$90:$C$104,2,FALSE)</f>
        <v>-1</v>
      </c>
      <c r="BU131" s="33">
        <f>VLOOKUP(A131,'January 2021'!$B$89:$C$99,2,FALSE)</f>
        <v>3</v>
      </c>
      <c r="BV131" s="33">
        <f>VLOOKUP(A131,'February 2021'!$B$91:$C$101,2,FALSE)</f>
        <v>3</v>
      </c>
      <c r="BW131" s="33">
        <f>VLOOKUP(A131,'March 2021'!$B$90:$C$102,2,FALSE)</f>
        <v>3</v>
      </c>
      <c r="BX131" s="33">
        <f>VLOOKUP(A131,'April 2021'!$B$96:$C$109,2,FALSE)</f>
        <v>-2</v>
      </c>
      <c r="BY131" s="33">
        <f>VLOOKUP(A131,'May 2021'!$B$89:$C$103,2,FALSE)</f>
        <v>6</v>
      </c>
      <c r="BZ131" s="33">
        <f>VLOOKUP(A131,'June 2021'!$B$92:$C$106,2,FALSE)</f>
        <v>1</v>
      </c>
    </row>
    <row r="132" spans="1:78" x14ac:dyDescent="0.25">
      <c r="A132" s="6" t="s">
        <v>4</v>
      </c>
      <c r="B132" s="58">
        <f>VLOOKUP(A132,'January 2015'!$B$78:$C$90,2,FALSE)</f>
        <v>-6</v>
      </c>
      <c r="C132" s="58">
        <f>VLOOKUP(A132,'February 2015'!$B$81:$C$93,2,FALSE)</f>
        <v>4</v>
      </c>
      <c r="D132" s="58">
        <v>0</v>
      </c>
      <c r="E132" s="58">
        <f>VLOOKUP(A132,'April 2015'!$B$84:$C$97,2,FALSE)</f>
        <v>4</v>
      </c>
      <c r="F132" s="58">
        <f>VLOOKUP(A132,'May 2015'!$B$78:$C$88,2,FALSE)</f>
        <v>-3</v>
      </c>
      <c r="G132" s="58">
        <f>VLOOKUP(A132,'June 2015'!$B$76:$C$89,2,FALSE)</f>
        <v>-3</v>
      </c>
      <c r="H132" s="58">
        <f>VLOOKUP(A132,'August 2015'!$B$78:$C$88,2,FALSE)</f>
        <v>-1</v>
      </c>
      <c r="I132" s="58">
        <f>VLOOKUP(A132,'September 2015'!$B$90:$C$104,2,FALSE)</f>
        <v>-6</v>
      </c>
      <c r="J132" s="58">
        <f>VLOOKUP(A132,'October 2015'!$B$76:$C$84,2,FALSE)</f>
        <v>-4</v>
      </c>
      <c r="K132" s="58">
        <f>VLOOKUP(A132,'November 2015'!$B$77:$C$90,2,FALSE)</f>
        <v>3</v>
      </c>
      <c r="L132" s="58">
        <v>0</v>
      </c>
      <c r="M132" s="58">
        <f>VLOOKUP(A132,'January 2016'!$B$85:$C$97,2,FALSE)</f>
        <v>-11</v>
      </c>
      <c r="N132" s="58">
        <v>0</v>
      </c>
      <c r="O132" s="58">
        <f>VLOOKUP(A132,'March 2016'!$B$84:$C$99,2,FALSE)</f>
        <v>-10</v>
      </c>
      <c r="P132" s="58">
        <v>0</v>
      </c>
      <c r="Q132" s="58">
        <f>VLOOKUP(A132,'May 2016'!$B$91:$C$107,2,FALSE)</f>
        <v>-5</v>
      </c>
      <c r="R132" s="58">
        <f>VLOOKUP(A132,'June 2016'!$B$85:$C$99,2,FALSE)</f>
        <v>-2</v>
      </c>
      <c r="S132" s="58">
        <f>VLOOKUP(A132,'July 2016'!$B$88:$C$103,2,FALSE)</f>
        <v>-5</v>
      </c>
      <c r="T132" s="58">
        <f>VLOOKUP(A132,'August 2016'!$B$84:$C$98,2,FALSE)</f>
        <v>1</v>
      </c>
      <c r="U132" s="58">
        <f>VLOOKUP(A132,'September 2016'!$B$89:$C$105,2,FALSE)</f>
        <v>-3</v>
      </c>
      <c r="V132" s="62">
        <f>VLOOKUP(A132,'October 2016'!$B$86:$C$101,2,FALSE)</f>
        <v>5</v>
      </c>
      <c r="W132" s="58">
        <f>VLOOKUP(A132,'November 2016'!$B$88:$C$98,2,FALSE)</f>
        <v>-1</v>
      </c>
      <c r="X132" s="58">
        <f>VLOOKUP(A132,'December  2016'!$B$82:$C$97,2,FALSE)</f>
        <v>-5</v>
      </c>
      <c r="Y132" s="58">
        <v>-6</v>
      </c>
      <c r="Z132" s="58">
        <v>-5</v>
      </c>
      <c r="AA132" s="58">
        <v>-4</v>
      </c>
      <c r="AB132" s="58">
        <v>4</v>
      </c>
      <c r="AC132" s="58">
        <v>5</v>
      </c>
      <c r="AD132" s="58">
        <v>0</v>
      </c>
      <c r="AE132" s="58">
        <v>5</v>
      </c>
      <c r="AF132" s="58">
        <v>8</v>
      </c>
      <c r="AG132" s="58">
        <v>-4</v>
      </c>
      <c r="AH132" s="58">
        <v>6</v>
      </c>
      <c r="AI132" s="58">
        <v>-1</v>
      </c>
      <c r="AJ132" s="58">
        <v>9</v>
      </c>
      <c r="AK132" s="58">
        <v>-6</v>
      </c>
      <c r="AL132" s="58">
        <v>6</v>
      </c>
      <c r="AM132" s="58">
        <v>4</v>
      </c>
      <c r="AN132" s="49">
        <f>VLOOKUP(A132,'April 2018'!$B$93:$C$104,2,FALSE)</f>
        <v>-2</v>
      </c>
      <c r="AO132" s="49">
        <f>VLOOKUP(A132,'May 2018'!$B$94:$C$107,2,FALSE)</f>
        <v>5</v>
      </c>
      <c r="AP132" s="49">
        <f>VLOOKUP(A132,'June 2018'!$B$91:$C$103,2,FALSE)</f>
        <v>6</v>
      </c>
      <c r="AQ132" s="49">
        <f>VLOOKUP(A132,'July 2018'!$B$93:$C$108,2,FALSE)</f>
        <v>10</v>
      </c>
      <c r="AR132" s="49">
        <v>0</v>
      </c>
      <c r="AS132" s="49">
        <v>0</v>
      </c>
      <c r="AT132" s="49">
        <f>VLOOKUP(A132,'October 2018'!$B$88:$C$100,2,FALSE)</f>
        <v>-3</v>
      </c>
      <c r="AU132" s="49">
        <f>VLOOKUP(A132,'November 2018'!$B$83:$C$96,2,FALSE)</f>
        <v>-4</v>
      </c>
      <c r="AV132" s="49">
        <f>VLOOKUP(A132,'December 2018'!$B$79:$C$94,2,FALSE)</f>
        <v>-3</v>
      </c>
      <c r="AW132" s="49">
        <f>VLOOKUP(A132,'January 2019'!$B$80:$C$95,2,FALSE)</f>
        <v>-2</v>
      </c>
      <c r="AX132" s="49">
        <v>0</v>
      </c>
      <c r="AY132" s="49">
        <v>0</v>
      </c>
      <c r="AZ132" s="49">
        <f>VLOOKUP(A132,'April 2019'!$B$92:$C$105,2,FALSE)</f>
        <v>-3</v>
      </c>
      <c r="BA132" s="49">
        <v>0</v>
      </c>
      <c r="BB132" s="49">
        <f>VLOOKUP(A132,'June 2019'!$B$93:$C$104,2,FALSE)</f>
        <v>5</v>
      </c>
      <c r="BC132" s="49">
        <f>VLOOKUP(A132,'July 2019'!$B$92:$C$106,2,FALSE)</f>
        <v>4</v>
      </c>
      <c r="BD132" s="49">
        <f>VLOOKUP(A132,'August 2019'!$B$81:$C$95,2,FALSE)</f>
        <v>-8</v>
      </c>
      <c r="BE132" s="49">
        <f>VLOOKUP(A132,'September 2019'!$B$87:$C$100,2,FALSE)</f>
        <v>4</v>
      </c>
      <c r="BF132" s="49">
        <f>VLOOKUP(A132,'October 2019'!$B$88:$C$105,2,FALSE)</f>
        <v>7</v>
      </c>
      <c r="BG132" s="49">
        <f>VLOOKUP(A132,'November 2019'!$B$90:$C$104,2,FALSE)</f>
        <v>3</v>
      </c>
      <c r="BH132" s="1">
        <f>VLOOKUP(A132,'December 2019'!$B$86:$C$100,2,FALSE)</f>
        <v>4</v>
      </c>
      <c r="BI132" s="58">
        <v>4</v>
      </c>
      <c r="BJ132" s="1">
        <v>-7</v>
      </c>
      <c r="BK132" s="1">
        <v>0</v>
      </c>
      <c r="BL132" s="58">
        <v>0</v>
      </c>
      <c r="BM132" s="1">
        <f>VLOOKUP(A132,'May 2020'!$B$96:$C$109,2,FALSE)</f>
        <v>7</v>
      </c>
      <c r="BN132" s="9">
        <f>VLOOKUP(A132,'June 2020'!$B$90:$C$104,2,FALSE)</f>
        <v>4</v>
      </c>
      <c r="BO132" s="9">
        <f>VLOOKUP(A132,'July 2020'!$B$99:$C$110,2,FALSE)</f>
        <v>-8</v>
      </c>
      <c r="BP132" s="9">
        <f>VLOOKUP(A132,'August 2020'!$B$102:$C$112,2,FALSE)</f>
        <v>-9</v>
      </c>
      <c r="BQ132" s="9">
        <f>VLOOKUP(A132,'September 2020'!$B$107:$C$122,2,FALSE)</f>
        <v>-5</v>
      </c>
      <c r="BR132" s="9">
        <f>VLOOKUP(A132,'October 2020'!$B$89:$C$100,2,FALSE)</f>
        <v>6</v>
      </c>
      <c r="BS132" s="9">
        <f>VLOOKUP(A132,'November 2020'!$B$93:$C$108,2,FALSE)</f>
        <v>4</v>
      </c>
      <c r="BT132" s="9">
        <v>0</v>
      </c>
      <c r="BU132" s="33">
        <v>0</v>
      </c>
      <c r="BV132" s="33">
        <v>0</v>
      </c>
      <c r="BW132" s="33">
        <f>VLOOKUP(A132,'March 2021'!$B$90:$C$102,2,FALSE)</f>
        <v>-4</v>
      </c>
      <c r="BX132" s="33">
        <f>VLOOKUP(A132,'April 2021'!$B$96:$C$109,2,FALSE)</f>
        <v>-5</v>
      </c>
      <c r="BY132" s="33">
        <f>VLOOKUP(A132,'May 2021'!$B$89:$C$103,2,FALSE)</f>
        <v>-5</v>
      </c>
      <c r="BZ132" s="33">
        <v>0</v>
      </c>
    </row>
    <row r="133" spans="1:78" x14ac:dyDescent="0.25">
      <c r="A133" s="6" t="s">
        <v>5</v>
      </c>
      <c r="B133" s="58">
        <f>VLOOKUP(A133,'January 2015'!$B$78:$C$90,2,FALSE)</f>
        <v>-4</v>
      </c>
      <c r="C133" s="58">
        <f>VLOOKUP(A133,'February 2015'!$B$81:$C$93,2,FALSE)</f>
        <v>-1</v>
      </c>
      <c r="D133" s="58">
        <f>VLOOKUP(A133,'March 2015'!$B$89:$C$101,2,FALSE)</f>
        <v>4</v>
      </c>
      <c r="E133" s="58">
        <f>VLOOKUP(A133,'April 2015'!$B$84:$C$97,2,FALSE)</f>
        <v>-5</v>
      </c>
      <c r="F133" s="58">
        <f>VLOOKUP(A133,'May 2015'!$B$78:$C$88,2,FALSE)</f>
        <v>1</v>
      </c>
      <c r="G133" s="58">
        <f>VLOOKUP(A133,'June 2015'!$B$76:$C$89,2,FALSE)</f>
        <v>4</v>
      </c>
      <c r="H133" s="58">
        <f>VLOOKUP(A133,'August 2015'!$B$78:$C$88,2,FALSE)</f>
        <v>4</v>
      </c>
      <c r="I133" s="58">
        <v>-2</v>
      </c>
      <c r="J133" s="58">
        <f>VLOOKUP(A133,'October 2015'!$B$76:$C$84,2,FALSE)</f>
        <v>-2</v>
      </c>
      <c r="K133" s="58">
        <f>VLOOKUP(A133,'November 2015'!$B$77:$C$90,2,FALSE)</f>
        <v>1</v>
      </c>
      <c r="L133" s="58">
        <f>VLOOKUP(A133,'December 2015'!$B$86:$C$98,2,FALSE)</f>
        <v>2</v>
      </c>
      <c r="M133" s="58">
        <f>VLOOKUP(A133,'January 2016'!$B$85:$C$97,2,FALSE)</f>
        <v>2</v>
      </c>
      <c r="N133" s="58">
        <f>VLOOKUP(A133,'February 2016'!$B$84:$C$98,2,FALSE)</f>
        <v>-2</v>
      </c>
      <c r="O133" s="58">
        <f>VLOOKUP(A133,'March 2016'!$B$84:$C$99,2,FALSE)</f>
        <v>1</v>
      </c>
      <c r="P133" s="58">
        <f>VLOOKUP(A133,'April 2016'!$B$86:$C$98,2,FALSE)</f>
        <v>-3</v>
      </c>
      <c r="Q133" s="58">
        <f>VLOOKUP(A133,'May 2016'!$B$91:$C$107,2,FALSE)</f>
        <v>2</v>
      </c>
      <c r="R133" s="58">
        <f>VLOOKUP(A133,'June 2016'!$B$85:$C$99,2,FALSE)</f>
        <v>-5</v>
      </c>
      <c r="S133" s="58">
        <v>0</v>
      </c>
      <c r="T133" s="58">
        <f>VLOOKUP(A133,'August 2016'!$B$84:$C$98,2,FALSE)</f>
        <v>-5</v>
      </c>
      <c r="U133" s="58">
        <f>VLOOKUP(A133,'September 2016'!$B$89:$C$105,2,FALSE)</f>
        <v>6</v>
      </c>
      <c r="V133" s="62">
        <f>VLOOKUP(A133,'October 2016'!$B$86:$C$101,2,FALSE)</f>
        <v>3</v>
      </c>
      <c r="W133" s="58">
        <f>VLOOKUP(A133,'November 2016'!$B$88:$C$98,2,FALSE)</f>
        <v>1</v>
      </c>
      <c r="X133" s="58">
        <f>VLOOKUP(A133,'December  2016'!$B$82:$C$97,2,FALSE)</f>
        <v>-7</v>
      </c>
      <c r="Y133" s="58">
        <v>-2</v>
      </c>
      <c r="Z133" s="58">
        <v>7</v>
      </c>
      <c r="AA133" s="58">
        <v>1</v>
      </c>
      <c r="AB133" s="58">
        <v>-4</v>
      </c>
      <c r="AC133" s="58">
        <v>0</v>
      </c>
      <c r="AD133" s="58">
        <v>2</v>
      </c>
      <c r="AE133" s="58">
        <v>4</v>
      </c>
      <c r="AF133" s="58">
        <v>4</v>
      </c>
      <c r="AG133" s="58">
        <v>6</v>
      </c>
      <c r="AH133" s="58">
        <v>-2</v>
      </c>
      <c r="AI133" s="58">
        <v>-2</v>
      </c>
      <c r="AJ133" s="58">
        <v>5</v>
      </c>
      <c r="AK133" s="58">
        <v>2</v>
      </c>
      <c r="AL133" s="58">
        <v>10</v>
      </c>
      <c r="AM133" s="58">
        <v>2</v>
      </c>
      <c r="AN133" s="49">
        <v>0</v>
      </c>
      <c r="AO133" s="49">
        <f>VLOOKUP(A133,'May 2018'!$B$94:$C$107,2,FALSE)</f>
        <v>-1</v>
      </c>
      <c r="AP133" s="49">
        <f>VLOOKUP(A133,'June 2018'!$B$91:$C$103,2,FALSE)</f>
        <v>-1</v>
      </c>
      <c r="AQ133" s="49">
        <f>VLOOKUP(A133,'July 2018'!$B$93:$C$108,2,FALSE)</f>
        <v>-3</v>
      </c>
      <c r="AR133" s="49">
        <f>VLOOKUP(A133,'August 2018'!$B$92:$C$106,2,FALSE)</f>
        <v>5</v>
      </c>
      <c r="AS133" s="49">
        <f>VLOOKUP(A133,'September 2018'!$B$85:$C$98,2,FALSE)</f>
        <v>5</v>
      </c>
      <c r="AT133" s="49">
        <f>VLOOKUP(A133,'October 2018'!$B$88:$C$100,2,FALSE)</f>
        <v>4</v>
      </c>
      <c r="AU133" s="49">
        <f>VLOOKUP(A133,'November 2018'!$B$83:$C$96,2,FALSE)</f>
        <v>6</v>
      </c>
      <c r="AV133" s="49">
        <f>VLOOKUP(A133,'December 2018'!$B$79:$C$94,2,FALSE)</f>
        <v>4</v>
      </c>
      <c r="AW133" s="49">
        <f>VLOOKUP(A133,'January 2019'!$B$80:$C$95,2,FALSE)</f>
        <v>8</v>
      </c>
      <c r="AX133" s="49">
        <f>VLOOKUP(A133,'February 2019'!$B$83:$C$95,2,FALSE)</f>
        <v>2</v>
      </c>
      <c r="AY133" s="49">
        <v>-5</v>
      </c>
      <c r="AZ133" s="49">
        <f>VLOOKUP(A133,'April 2019'!$B$92:$C$105,2,FALSE)</f>
        <v>-2</v>
      </c>
      <c r="BA133" s="49">
        <f>VLOOKUP(A133,'May 2019'!$B$84:$C$94,2,FALSE)</f>
        <v>-2</v>
      </c>
      <c r="BB133" s="49">
        <v>0</v>
      </c>
      <c r="BC133" s="49">
        <f>VLOOKUP(A133,'July 2019'!$B$92:$C$106,2,FALSE)</f>
        <v>1</v>
      </c>
      <c r="BD133" s="49">
        <f>VLOOKUP(A133,'August 2019'!$B$81:$C$95,2,FALSE)</f>
        <v>-1</v>
      </c>
      <c r="BE133" s="49">
        <f>VLOOKUP(A133,'September 2019'!$B$87:$C$100,2,FALSE)</f>
        <v>-5</v>
      </c>
      <c r="BF133" s="49">
        <f>VLOOKUP(A133,'October 2019'!$B$88:$C$105,2,FALSE)</f>
        <v>-2</v>
      </c>
      <c r="BG133" s="49">
        <f>VLOOKUP(A133,'November 2019'!$B$90:$C$104,2,FALSE)</f>
        <v>-3</v>
      </c>
      <c r="BH133" s="1">
        <f>VLOOKUP(A133,'December 2019'!$B$86:$C$100,2,FALSE)</f>
        <v>1</v>
      </c>
      <c r="BI133" s="58">
        <v>-2</v>
      </c>
      <c r="BJ133" s="1">
        <v>-5</v>
      </c>
      <c r="BK133" s="1">
        <f>VLOOKUP(A133,'March 2020'!$B$90:$C$105,2,FALSE)</f>
        <v>-1</v>
      </c>
      <c r="BL133" s="58">
        <f>VLOOKUP(A133,'April 2020'!$B$97:$C$112,2,FALSE)</f>
        <v>-4</v>
      </c>
      <c r="BM133" s="1">
        <f>VLOOKUP(A133,'May 2020'!$B$96:$C$109,2,FALSE)</f>
        <v>2</v>
      </c>
      <c r="BN133" s="9">
        <f>VLOOKUP(A133,'June 2020'!$B$90:$C$104,2,FALSE)</f>
        <v>1</v>
      </c>
      <c r="BO133" s="9">
        <f>VLOOKUP(A133,'July 2020'!$B$99:$C$110,2,FALSE)</f>
        <v>-2</v>
      </c>
      <c r="BP133" s="9">
        <v>0</v>
      </c>
      <c r="BQ133" s="9">
        <f>VLOOKUP(A133,'September 2020'!$B$107:$C$122,2,FALSE)</f>
        <v>-1</v>
      </c>
      <c r="BR133" s="9">
        <f>VLOOKUP(A133,'October 2020'!$B$89:$C$100,2,FALSE)</f>
        <v>-1</v>
      </c>
      <c r="BS133" s="9">
        <f>VLOOKUP(A133,'November 2020'!$B$93:$C$108,2,FALSE)</f>
        <v>-1</v>
      </c>
      <c r="BT133" s="9">
        <f>VLOOKUP(A133,'December 2020'!$B$90:$C$104,2,FALSE)</f>
        <v>-2</v>
      </c>
      <c r="BU133" s="33">
        <f>VLOOKUP(A133,'January 2021'!$B$89:$C$99,2,FALSE)</f>
        <v>-3</v>
      </c>
      <c r="BV133" s="33">
        <v>0</v>
      </c>
      <c r="BW133" s="33">
        <f>VLOOKUP(A133,'March 2021'!$B$90:$C$102,2,FALSE)</f>
        <v>5</v>
      </c>
      <c r="BX133" s="33">
        <f>VLOOKUP(A133,'April 2021'!$B$96:$C$109,2,FALSE)</f>
        <v>-4</v>
      </c>
      <c r="BY133" s="33">
        <f>VLOOKUP(A133,'May 2021'!$B$89:$C$103,2,FALSE)</f>
        <v>3</v>
      </c>
      <c r="BZ133" s="33">
        <v>0</v>
      </c>
    </row>
    <row r="134" spans="1:78" x14ac:dyDescent="0.25">
      <c r="A134" s="6" t="s">
        <v>6</v>
      </c>
      <c r="B134" s="58">
        <f>VLOOKUP(A134,'January 2015'!$B$78:$C$90,2,FALSE)</f>
        <v>3</v>
      </c>
      <c r="C134" s="58">
        <f>VLOOKUP(A134,'February 2015'!$B$81:$C$93,2,FALSE)</f>
        <v>3</v>
      </c>
      <c r="D134" s="58">
        <f>VLOOKUP(A134,'March 2015'!$B$89:$C$101,2,FALSE)</f>
        <v>-2</v>
      </c>
      <c r="E134" s="58">
        <f>VLOOKUP(A134,'April 2015'!$B$84:$C$97,2,FALSE)</f>
        <v>-6</v>
      </c>
      <c r="F134" s="58">
        <f>VLOOKUP(A134,'May 2015'!$B$78:$C$88,2,FALSE)</f>
        <v>6</v>
      </c>
      <c r="G134" s="58">
        <f>VLOOKUP(A134,'June 2015'!$B$76:$C$89,2,FALSE)</f>
        <v>7</v>
      </c>
      <c r="H134" s="58">
        <f>VLOOKUP(A134,'August 2015'!$B$78:$C$88,2,FALSE)</f>
        <v>7</v>
      </c>
      <c r="I134" s="58">
        <f>VLOOKUP(A134,'September 2015'!$B$90:$C$104,2,FALSE)</f>
        <v>-7</v>
      </c>
      <c r="J134" s="58">
        <v>0</v>
      </c>
      <c r="K134" s="58">
        <f>VLOOKUP(A134,'November 2015'!$B$77:$C$90,2,FALSE)</f>
        <v>-5</v>
      </c>
      <c r="L134" s="58">
        <f>VLOOKUP(A134,'December 2015'!$B$86:$C$98,2,FALSE)</f>
        <v>4</v>
      </c>
      <c r="M134" s="58">
        <f>VLOOKUP(A134,'January 2016'!$B$85:$C$97,2,FALSE)</f>
        <v>-8</v>
      </c>
      <c r="N134" s="58">
        <f>VLOOKUP(A134,'February 2016'!$B$84:$C$98,2,FALSE)</f>
        <v>-4</v>
      </c>
      <c r="O134" s="58">
        <f>VLOOKUP(A134,'March 2016'!$B$84:$C$99,2,FALSE)</f>
        <v>-8</v>
      </c>
      <c r="P134" s="58">
        <f>VLOOKUP(A134,'April 2016'!$B$86:$C$98,2,FALSE)</f>
        <v>-10</v>
      </c>
      <c r="Q134" s="58">
        <f>VLOOKUP(A134,'May 2016'!$B$91:$C$107,2,FALSE)</f>
        <v>-7</v>
      </c>
      <c r="R134" s="58">
        <f>VLOOKUP(A134,'June 2016'!$B$85:$C$99,2,FALSE)</f>
        <v>-7</v>
      </c>
      <c r="S134" s="58">
        <f>VLOOKUP(A134,'July 2016'!$B$88:$C$103,2,FALSE)</f>
        <v>1</v>
      </c>
      <c r="T134" s="58">
        <f>VLOOKUP(A134,'August 2016'!$B$84:$C$98,2,FALSE)</f>
        <v>-3</v>
      </c>
      <c r="U134" s="58">
        <f>VLOOKUP(A134,'September 2016'!$B$89:$C$105,2,FALSE)</f>
        <v>5</v>
      </c>
      <c r="V134" s="62">
        <f>VLOOKUP(A134,'October 2016'!$B$86:$C$101,2,FALSE)</f>
        <v>4</v>
      </c>
      <c r="W134" s="58">
        <f>VLOOKUP(A134,'November 2016'!$B$88:$C$98,2,FALSE)</f>
        <v>5</v>
      </c>
      <c r="X134" s="58">
        <v>0</v>
      </c>
      <c r="Y134" s="58">
        <v>-7</v>
      </c>
      <c r="Z134" s="58">
        <v>0</v>
      </c>
      <c r="AA134" s="58">
        <v>7</v>
      </c>
      <c r="AB134" s="58">
        <v>-8</v>
      </c>
      <c r="AC134" s="58">
        <v>6</v>
      </c>
      <c r="AD134" s="58">
        <v>5</v>
      </c>
      <c r="AE134" s="58">
        <v>-5</v>
      </c>
      <c r="AF134" s="58">
        <v>7</v>
      </c>
      <c r="AG134" s="58">
        <v>8</v>
      </c>
      <c r="AH134" s="58">
        <v>4</v>
      </c>
      <c r="AI134" s="58">
        <v>-8</v>
      </c>
      <c r="AJ134" s="58">
        <v>8</v>
      </c>
      <c r="AK134" s="58">
        <v>0</v>
      </c>
      <c r="AL134" s="58">
        <v>0</v>
      </c>
      <c r="AM134" s="58">
        <v>0</v>
      </c>
      <c r="AN134" s="49">
        <f>VLOOKUP(A134,'April 2018'!$B$93:$C$104,2,FALSE)</f>
        <v>-3</v>
      </c>
      <c r="AO134" s="49">
        <v>0</v>
      </c>
      <c r="AP134" s="49">
        <v>0</v>
      </c>
      <c r="AQ134" s="49">
        <v>0</v>
      </c>
      <c r="AR134" s="49">
        <f>VLOOKUP(A134,'August 2018'!$B$92:$C$106,2,FALSE)</f>
        <v>13</v>
      </c>
      <c r="AS134" s="49">
        <v>0</v>
      </c>
      <c r="AT134" s="49">
        <v>0</v>
      </c>
      <c r="AU134" s="49">
        <f>VLOOKUP(A134,'November 2018'!$B$83:$C$96,2,FALSE)</f>
        <v>-3</v>
      </c>
      <c r="AV134" s="49">
        <f>VLOOKUP(A134,'December 2018'!$B$79:$C$94,2,FALSE)</f>
        <v>-5</v>
      </c>
      <c r="AW134" s="49">
        <f>VLOOKUP(A134,'January 2019'!$B$80:$C$95,2,FALSE)</f>
        <v>10</v>
      </c>
      <c r="AX134" s="49">
        <f>VLOOKUP(A134,'February 2019'!$B$83:$C$95,2,FALSE)</f>
        <v>6</v>
      </c>
      <c r="AY134" s="49">
        <v>0</v>
      </c>
      <c r="AZ134" s="49">
        <v>0</v>
      </c>
      <c r="BA134" s="49">
        <v>0</v>
      </c>
      <c r="BB134" s="49">
        <v>0</v>
      </c>
      <c r="BC134" s="49">
        <f>VLOOKUP(A134,'July 2019'!$B$92:$C$106,2,FALSE)</f>
        <v>-7</v>
      </c>
      <c r="BD134" s="49">
        <v>0</v>
      </c>
      <c r="BE134" s="49">
        <v>0</v>
      </c>
      <c r="BF134" s="49">
        <f>VLOOKUP(A134,'October 2019'!$B$88:$C$105,2,FALSE)</f>
        <v>5</v>
      </c>
      <c r="BG134" s="49">
        <v>0</v>
      </c>
      <c r="BH134" s="1">
        <f>VLOOKUP(A134,'December 2019'!$B$86:$C$100,2,FALSE)</f>
        <v>-10</v>
      </c>
      <c r="BI134" s="58">
        <v>6</v>
      </c>
      <c r="BJ134" s="1">
        <v>5</v>
      </c>
      <c r="BK134" s="1">
        <f>VLOOKUP(A134,'March 2020'!$B$90:$C$105,2,FALSE)</f>
        <v>-10</v>
      </c>
      <c r="BL134" s="58">
        <f>VLOOKUP(A134,'April 2020'!$B$97:$C$112,2,FALSE)</f>
        <v>7</v>
      </c>
      <c r="BM134" s="1">
        <f>VLOOKUP(A134,'May 2020'!$B$96:$C$109,2,FALSE)</f>
        <v>5</v>
      </c>
      <c r="BN134" s="9">
        <f>VLOOKUP(A134,'June 2020'!$B$90:$C$104,2,FALSE)</f>
        <v>8</v>
      </c>
      <c r="BO134" s="9">
        <v>0</v>
      </c>
      <c r="BP134" s="9">
        <v>0</v>
      </c>
      <c r="BQ134" s="9">
        <f>VLOOKUP(A134,'September 2020'!$B$107:$C$122,2,FALSE)</f>
        <v>-6</v>
      </c>
      <c r="BR134" s="9">
        <f>VLOOKUP(A134,'October 2020'!$B$89:$C$100,2,FALSE)</f>
        <v>4</v>
      </c>
      <c r="BS134" s="9">
        <f>VLOOKUP(A134,'November 2020'!$B$93:$C$108,2,FALSE)</f>
        <v>-7</v>
      </c>
      <c r="BT134" s="9">
        <f>VLOOKUP(A134,'December 2020'!$B$90:$C$104,2,FALSE)</f>
        <v>-5</v>
      </c>
      <c r="BU134" s="33">
        <f>VLOOKUP(A134,'January 2021'!$B$89:$C$99,2,FALSE)</f>
        <v>6</v>
      </c>
      <c r="BV134" s="33">
        <v>0</v>
      </c>
      <c r="BW134" s="33">
        <f>VLOOKUP(A134,'March 2021'!$B$90:$C$102,2,FALSE)</f>
        <v>4</v>
      </c>
      <c r="BX134" s="33">
        <f>VLOOKUP(A134,'April 2021'!$B$96:$C$109,2,FALSE)</f>
        <v>4</v>
      </c>
      <c r="BY134" s="33">
        <f>VLOOKUP(A134,'May 2021'!$B$89:$C$103,2,FALSE)</f>
        <v>8</v>
      </c>
      <c r="BZ134" s="33">
        <f>VLOOKUP(A134,'June 2021'!$B$92:$C$106,2,FALSE)</f>
        <v>6</v>
      </c>
    </row>
    <row r="135" spans="1:78" x14ac:dyDescent="0.25">
      <c r="A135" s="6" t="s">
        <v>7</v>
      </c>
      <c r="B135" s="58">
        <f>VLOOKUP(A135,'January 2015'!$B$78:$C$90,2,FALSE)</f>
        <v>-2</v>
      </c>
      <c r="C135" s="58">
        <v>0</v>
      </c>
      <c r="D135" s="58">
        <f>VLOOKUP(A135,'March 2015'!$B$89:$C$101,2,FALSE)</f>
        <v>-1</v>
      </c>
      <c r="E135" s="58">
        <f>VLOOKUP(A135,'April 2015'!$B$84:$C$97,2,FALSE)</f>
        <v>-2</v>
      </c>
      <c r="F135" s="58">
        <v>0</v>
      </c>
      <c r="G135" s="58">
        <f>VLOOKUP(A135,'June 2015'!$B$76:$C$89,2,FALSE)</f>
        <v>-2</v>
      </c>
      <c r="H135" s="58">
        <f>VLOOKUP(A135,'August 2015'!$B$78:$C$88,2,FALSE)</f>
        <v>-3</v>
      </c>
      <c r="I135" s="58">
        <f>VLOOKUP(A135,'September 2015'!$B$90:$C$104,2,FALSE)</f>
        <v>3</v>
      </c>
      <c r="J135" s="58">
        <v>0</v>
      </c>
      <c r="K135" s="58">
        <v>0</v>
      </c>
      <c r="L135" s="58">
        <f>VLOOKUP(A135,'December 2015'!$B$86:$C$98,2,FALSE)</f>
        <v>-2</v>
      </c>
      <c r="M135" s="58">
        <f>VLOOKUP(A135,'January 2016'!$B$85:$C$97,2,FALSE)</f>
        <v>-5</v>
      </c>
      <c r="N135" s="58">
        <f>VLOOKUP(A135,'February 2016'!$B$84:$C$98,2,FALSE)</f>
        <v>4</v>
      </c>
      <c r="O135" s="58">
        <f>VLOOKUP(A135,'March 2016'!$B$84:$C$99,2,FALSE)</f>
        <v>3</v>
      </c>
      <c r="P135" s="58">
        <v>0</v>
      </c>
      <c r="Q135" s="58">
        <v>0</v>
      </c>
      <c r="R135" s="58">
        <f>VLOOKUP(A135,'June 2016'!$B$85:$C$99,2,FALSE)</f>
        <v>4</v>
      </c>
      <c r="S135" s="58">
        <f>VLOOKUP(A135,'July 2016'!$B$88:$C$103,2,FALSE)</f>
        <v>-4</v>
      </c>
      <c r="T135" s="58">
        <f>VLOOKUP(A135,'August 2016'!$B$84:$C$98,2,FALSE)</f>
        <v>-7</v>
      </c>
      <c r="U135" s="58">
        <f>VLOOKUP(A135,'September 2016'!$B$89:$C$105,2,FALSE)</f>
        <v>-2</v>
      </c>
      <c r="V135" s="62">
        <f>VLOOKUP(A135,'October 2016'!$B$86:$C$101,2,FALSE)</f>
        <v>-5</v>
      </c>
      <c r="W135" s="58">
        <v>0</v>
      </c>
      <c r="X135" s="58">
        <f>VLOOKUP(A135,'December  2016'!$B$82:$C$97,2,FALSE)</f>
        <v>-3</v>
      </c>
      <c r="Y135" s="58">
        <v>-5</v>
      </c>
      <c r="Z135" s="58">
        <v>-4</v>
      </c>
      <c r="AA135" s="58">
        <v>0</v>
      </c>
      <c r="AB135" s="58">
        <v>1</v>
      </c>
      <c r="AC135" s="58">
        <v>-6</v>
      </c>
      <c r="AD135" s="58">
        <v>-4</v>
      </c>
      <c r="AE135" s="58">
        <v>-3</v>
      </c>
      <c r="AF135" s="58">
        <v>-2</v>
      </c>
      <c r="AG135" s="58">
        <v>-2</v>
      </c>
      <c r="AH135" s="58">
        <v>-5</v>
      </c>
      <c r="AI135" s="58">
        <v>-9</v>
      </c>
      <c r="AJ135" s="58">
        <v>7</v>
      </c>
      <c r="AK135" s="58">
        <v>-3</v>
      </c>
      <c r="AL135" s="58">
        <v>-1</v>
      </c>
      <c r="AM135" s="58">
        <v>-1</v>
      </c>
      <c r="AN135" s="49">
        <f>VLOOKUP(A135,'April 2018'!$B$93:$C$104,2,FALSE)</f>
        <v>5</v>
      </c>
      <c r="AO135" s="49">
        <f>VLOOKUP(A135,'May 2018'!$B$94:$C$107,2,FALSE)</f>
        <v>-4</v>
      </c>
      <c r="AP135" s="49">
        <f>VLOOKUP(A135,'June 2018'!$B$91:$C$103,2,FALSE)</f>
        <v>4</v>
      </c>
      <c r="AQ135" s="49">
        <f>VLOOKUP(A135,'July 2018'!$B$93:$C$108,2,FALSE)</f>
        <v>7</v>
      </c>
      <c r="AR135" s="49">
        <f>VLOOKUP(A135,'August 2018'!$B$92:$C$106,2,FALSE)</f>
        <v>9</v>
      </c>
      <c r="AS135" s="49">
        <v>0</v>
      </c>
      <c r="AT135" s="49">
        <f>VLOOKUP(A135,'October 2018'!$B$88:$C$100,2,FALSE)</f>
        <v>-2</v>
      </c>
      <c r="AU135" s="49">
        <f>VLOOKUP(A135,'November 2018'!$B$83:$C$96,2,FALSE)</f>
        <v>4</v>
      </c>
      <c r="AV135" s="49">
        <f>VLOOKUP(A135,'December 2018'!$B$79:$C$94,2,FALSE)</f>
        <v>-7</v>
      </c>
      <c r="AW135" s="49">
        <f>VLOOKUP(A135,'January 2019'!$B$80:$C$95,2,FALSE)</f>
        <v>-4</v>
      </c>
      <c r="AX135" s="49">
        <f>VLOOKUP(A135,'February 2019'!$B$83:$C$95,2,FALSE)</f>
        <v>7</v>
      </c>
      <c r="AY135" s="49">
        <v>2</v>
      </c>
      <c r="AZ135" s="49">
        <f>VLOOKUP(A135,'April 2019'!$B$92:$C$105,2,FALSE)</f>
        <v>6</v>
      </c>
      <c r="BA135" s="49">
        <f>VLOOKUP(A135,'May 2019'!$B$84:$C$94,2,FALSE)</f>
        <v>3</v>
      </c>
      <c r="BB135" s="49">
        <v>0</v>
      </c>
      <c r="BC135" s="49">
        <f>VLOOKUP(A135,'July 2019'!$B$92:$C$106,2,FALSE)</f>
        <v>3</v>
      </c>
      <c r="BD135" s="49">
        <f>VLOOKUP(A135,'August 2019'!$B$81:$C$95,2,FALSE)</f>
        <v>-4</v>
      </c>
      <c r="BE135" s="49">
        <f>VLOOKUP(A135,'September 2019'!$B$87:$C$100,2,FALSE)</f>
        <v>-4</v>
      </c>
      <c r="BF135" s="49">
        <f>VLOOKUP(A135,'October 2019'!$B$88:$C$105,2,FALSE)</f>
        <v>-6</v>
      </c>
      <c r="BG135" s="49">
        <f>VLOOKUP(A135,'November 2019'!$B$90:$C$104,2,FALSE)</f>
        <v>-7</v>
      </c>
      <c r="BH135" s="1">
        <f>VLOOKUP(A135,'December 2019'!$B$86:$C$100,2,FALSE)</f>
        <v>-7</v>
      </c>
      <c r="BI135" s="58">
        <v>0</v>
      </c>
      <c r="BJ135" s="1">
        <v>0</v>
      </c>
      <c r="BK135" s="1">
        <v>0</v>
      </c>
      <c r="BL135" s="58">
        <f>VLOOKUP(A135,'April 2020'!$B$97:$C$112,2,FALSE)</f>
        <v>9</v>
      </c>
      <c r="BM135" s="1">
        <f>VLOOKUP(A135,'May 2020'!$B$96:$C$109,2,FALSE)</f>
        <v>-4</v>
      </c>
      <c r="BN135" s="9">
        <v>0</v>
      </c>
      <c r="BO135" s="9">
        <f>VLOOKUP(A135,'July 2020'!$B$99:$C$110,2,FALSE)</f>
        <v>2</v>
      </c>
      <c r="BP135" s="9">
        <v>0</v>
      </c>
      <c r="BQ135" s="9">
        <f>VLOOKUP(A135,'September 2020'!$B$107:$C$122,2,FALSE)</f>
        <v>1</v>
      </c>
      <c r="BR135" s="9">
        <f>VLOOKUP(A135,'October 2020'!$B$89:$C$100,2,FALSE)</f>
        <v>3</v>
      </c>
      <c r="BS135" s="9">
        <f>VLOOKUP(A135,'November 2020'!$B$93:$C$108,2,FALSE)</f>
        <v>-8</v>
      </c>
      <c r="BT135" s="9">
        <f>VLOOKUP(A135,'December 2020'!$B$90:$C$104,2,FALSE)</f>
        <v>5</v>
      </c>
      <c r="BU135" s="33">
        <v>0</v>
      </c>
      <c r="BV135" s="33">
        <f>VLOOKUP(A135,'February 2021'!$B$91:$C$101,2,FALSE)</f>
        <v>-4</v>
      </c>
      <c r="BW135" s="33">
        <v>0</v>
      </c>
      <c r="BX135" s="33">
        <f>VLOOKUP(A135,'April 2021'!$B$96:$C$109,2,FALSE)</f>
        <v>-9</v>
      </c>
      <c r="BY135" s="33">
        <f>VLOOKUP(A135,'May 2021'!$B$89:$C$103,2,FALSE)</f>
        <v>-4</v>
      </c>
      <c r="BZ135" s="33">
        <f>VLOOKUP(A135,'June 2021'!$B$92:$C$106,2,FALSE)</f>
        <v>-5</v>
      </c>
    </row>
    <row r="136" spans="1:78" x14ac:dyDescent="0.25">
      <c r="A136" s="6" t="s">
        <v>8</v>
      </c>
      <c r="B136" s="58">
        <v>0</v>
      </c>
      <c r="C136" s="58">
        <v>0</v>
      </c>
      <c r="D136" s="58">
        <f>VLOOKUP(A136,'March 2015'!$B$89:$C$101,2,FALSE)</f>
        <v>8</v>
      </c>
      <c r="E136" s="58">
        <v>0</v>
      </c>
      <c r="F136" s="58">
        <v>0</v>
      </c>
      <c r="G136" s="58">
        <v>0</v>
      </c>
      <c r="H136" s="58">
        <v>0</v>
      </c>
      <c r="I136" s="58">
        <v>0</v>
      </c>
      <c r="J136" s="58">
        <v>0</v>
      </c>
      <c r="K136" s="58">
        <v>0</v>
      </c>
      <c r="L136" s="58">
        <v>0</v>
      </c>
      <c r="M136" s="58">
        <v>0</v>
      </c>
      <c r="N136" s="58">
        <f>VLOOKUP(A136,'February 2016'!$B$84:$C$98,2,FALSE)</f>
        <v>-6</v>
      </c>
      <c r="O136" s="58">
        <f>VLOOKUP(A136,'March 2016'!$B$84:$C$99,2,FALSE)</f>
        <v>4</v>
      </c>
      <c r="P136" s="58">
        <f>VLOOKUP(A136,'April 2016'!$B$86:$C$98,2,FALSE)</f>
        <v>-1</v>
      </c>
      <c r="Q136" s="58">
        <f>VLOOKUP(A136,'May 2016'!$B$91:$C$107,2,FALSE)</f>
        <v>-1</v>
      </c>
      <c r="R136" s="58">
        <f>VLOOKUP(A136,'June 2016'!$B$85:$C$99,2,FALSE)</f>
        <v>7</v>
      </c>
      <c r="S136" s="58">
        <f>VLOOKUP(A136,'July 2016'!$B$88:$C$103,2,FALSE)</f>
        <v>-7</v>
      </c>
      <c r="T136" s="58">
        <v>0</v>
      </c>
      <c r="U136" s="58">
        <f>VLOOKUP(A136,'September 2016'!$B$89:$C$105,2,FALSE)</f>
        <v>-8</v>
      </c>
      <c r="V136" s="62">
        <f>VLOOKUP(A136,'October 2016'!$B$86:$C$101,2,FALSE)</f>
        <v>-1</v>
      </c>
      <c r="W136" s="58">
        <v>0</v>
      </c>
      <c r="X136" s="58">
        <f>VLOOKUP(A136,'December  2016'!$B$82:$C$97,2,FALSE)</f>
        <v>-10</v>
      </c>
      <c r="Y136" s="58">
        <v>0</v>
      </c>
      <c r="Z136" s="58">
        <v>-1</v>
      </c>
      <c r="AA136" s="58">
        <v>6</v>
      </c>
      <c r="AB136" s="58">
        <v>-1</v>
      </c>
      <c r="AC136" s="58">
        <v>-5</v>
      </c>
      <c r="AD136" s="58">
        <v>0</v>
      </c>
      <c r="AE136" s="58">
        <v>0</v>
      </c>
      <c r="AF136" s="58">
        <v>-4</v>
      </c>
      <c r="AG136" s="58">
        <v>0</v>
      </c>
      <c r="AH136" s="58">
        <v>-8</v>
      </c>
      <c r="AI136" s="58">
        <v>0</v>
      </c>
      <c r="AJ136" s="58">
        <v>10</v>
      </c>
      <c r="AK136" s="58">
        <v>-8</v>
      </c>
      <c r="AL136" s="58">
        <v>12</v>
      </c>
      <c r="AM136" s="58">
        <v>7</v>
      </c>
      <c r="AN136" s="49">
        <f>VLOOKUP(A136,'April 2018'!$B$93:$C$104,2,FALSE)</f>
        <v>6</v>
      </c>
      <c r="AO136" s="49">
        <f>VLOOKUP(A136,'May 2018'!$B$94:$C$107,2,FALSE)</f>
        <v>7</v>
      </c>
      <c r="AP136" s="49">
        <f>VLOOKUP(A136,'June 2018'!$B$91:$C$103,2,FALSE)</f>
        <v>9</v>
      </c>
      <c r="AQ136" s="49">
        <f>VLOOKUP(A136,'July 2018'!$B$93:$C$108,2,FALSE)</f>
        <v>11</v>
      </c>
      <c r="AR136" s="49">
        <v>0</v>
      </c>
      <c r="AS136" s="49">
        <f>VLOOKUP(A136,'September 2018'!$B$85:$C$98,2,FALSE)</f>
        <v>-3</v>
      </c>
      <c r="AT136" s="49">
        <v>0</v>
      </c>
      <c r="AU136" s="49">
        <f>VLOOKUP(A136,'November 2018'!$B$83:$C$96,2,FALSE)</f>
        <v>-5</v>
      </c>
      <c r="AV136" s="49">
        <f>VLOOKUP(A136,'December 2018'!$B$79:$C$94,2,FALSE)</f>
        <v>-6</v>
      </c>
      <c r="AW136" s="49">
        <v>0</v>
      </c>
      <c r="AX136" s="49">
        <f>VLOOKUP(A136,'February 2019'!$B$83:$C$95,2,FALSE)</f>
        <v>8</v>
      </c>
      <c r="AY136" s="49">
        <v>5</v>
      </c>
      <c r="AZ136" s="49">
        <f>VLOOKUP(A136,'April 2019'!$B$92:$C$105,2,FALSE)</f>
        <v>9</v>
      </c>
      <c r="BA136" s="49">
        <f>VLOOKUP(A136,'May 2019'!$B$84:$C$94,2,FALSE)</f>
        <v>6</v>
      </c>
      <c r="BB136" s="49">
        <f>VLOOKUP(A136,'June 2019'!$B$93:$C$104,2,FALSE)</f>
        <v>7</v>
      </c>
      <c r="BC136" s="49">
        <f>VLOOKUP(A136,'July 2019'!$B$92:$C$106,2,FALSE)</f>
        <v>7</v>
      </c>
      <c r="BD136" s="49">
        <f>VLOOKUP(A136,'August 2019'!$B$81:$C$95,2,FALSE)</f>
        <v>7</v>
      </c>
      <c r="BE136" s="49">
        <f>VLOOKUP(A136,'September 2019'!$B$87:$C$100,2,FALSE)</f>
        <v>-9</v>
      </c>
      <c r="BF136" s="49">
        <f>VLOOKUP(A136,'October 2019'!$B$88:$C$105,2,FALSE)</f>
        <v>-11</v>
      </c>
      <c r="BG136" s="49">
        <f>VLOOKUP(A136,'November 2019'!$B$90:$C$104,2,FALSE)</f>
        <v>-11</v>
      </c>
      <c r="BH136" s="1">
        <f>VLOOKUP(A136,'December 2019'!$B$86:$C$100,2,FALSE)</f>
        <v>-8</v>
      </c>
      <c r="BI136" s="58">
        <v>-6</v>
      </c>
      <c r="BJ136" s="1">
        <v>0</v>
      </c>
      <c r="BK136" s="1">
        <f>VLOOKUP(A136,'March 2020'!$B$90:$C$105,2,FALSE)</f>
        <v>5</v>
      </c>
      <c r="BL136" s="58">
        <f>VLOOKUP(A136,'April 2020'!$B$97:$C$112,2,FALSE)</f>
        <v>-5</v>
      </c>
      <c r="BM136" s="1">
        <f>VLOOKUP(A136,'May 2020'!$B$96:$C$109,2,FALSE)</f>
        <v>-6</v>
      </c>
      <c r="BN136" s="9">
        <f>VLOOKUP(A136,'June 2020'!$B$90:$C$104,2,FALSE)</f>
        <v>6</v>
      </c>
      <c r="BO136" s="9">
        <v>0</v>
      </c>
      <c r="BP136" s="9">
        <f>VLOOKUP(A136,'August 2020'!$B$102:$C$112,2,FALSE)</f>
        <v>-8</v>
      </c>
      <c r="BQ136" s="9">
        <f>VLOOKUP(A136,'September 2020'!$B$107:$C$122,2,FALSE)</f>
        <v>-12</v>
      </c>
      <c r="BR136" s="9">
        <v>0</v>
      </c>
      <c r="BS136" s="9">
        <f>VLOOKUP(A136,'November 2020'!$B$93:$C$108,2,FALSE)</f>
        <v>-11</v>
      </c>
      <c r="BT136" s="9">
        <f>VLOOKUP(A136,'December 2020'!$B$90:$C$104,2,FALSE)</f>
        <v>-7</v>
      </c>
      <c r="BU136" s="33">
        <v>0</v>
      </c>
      <c r="BV136" s="33">
        <f>VLOOKUP(A136,'February 2021'!$B$91:$C$101,2,FALSE)</f>
        <v>-5</v>
      </c>
      <c r="BW136" s="33">
        <f>VLOOKUP(A136,'March 2021'!$B$90:$C$102,2,FALSE)</f>
        <v>8</v>
      </c>
      <c r="BX136" s="33">
        <f>VLOOKUP(A136,'April 2021'!$B$96:$C$109,2,FALSE)</f>
        <v>5</v>
      </c>
      <c r="BY136" s="33">
        <f>VLOOKUP(A136,'May 2021'!$B$89:$C$103,2,FALSE)</f>
        <v>-6</v>
      </c>
      <c r="BZ136" s="33">
        <f>VLOOKUP(A136,'June 2021'!$B$92:$C$106,2,FALSE)</f>
        <v>7</v>
      </c>
    </row>
    <row r="137" spans="1:78" x14ac:dyDescent="0.25">
      <c r="A137" s="6" t="s">
        <v>9</v>
      </c>
      <c r="B137" s="58">
        <v>0</v>
      </c>
      <c r="C137" s="58">
        <v>0</v>
      </c>
      <c r="D137" s="58">
        <v>0</v>
      </c>
      <c r="E137" s="58">
        <f>VLOOKUP(A137,'April 2015'!$B$84:$C$97,2,FALSE)</f>
        <v>5</v>
      </c>
      <c r="F137" s="58">
        <v>0</v>
      </c>
      <c r="G137" s="58">
        <v>0</v>
      </c>
      <c r="H137" s="58">
        <v>0</v>
      </c>
      <c r="I137" s="58">
        <v>0</v>
      </c>
      <c r="J137" s="58">
        <v>0</v>
      </c>
      <c r="K137" s="58">
        <v>0</v>
      </c>
      <c r="L137" s="58">
        <f>VLOOKUP(A137,'December 2015'!$B$86:$C$98,2,FALSE)</f>
        <v>5</v>
      </c>
      <c r="M137" s="58">
        <v>0</v>
      </c>
      <c r="N137" s="58">
        <f>VLOOKUP(A137,'February 2016'!$B$84:$C$98,2,FALSE)</f>
        <v>-8</v>
      </c>
      <c r="O137" s="58">
        <v>0</v>
      </c>
      <c r="P137" s="58">
        <v>0</v>
      </c>
      <c r="Q137" s="58">
        <f>VLOOKUP(A137,'May 2016'!$B$91:$C$107,2,FALSE)</f>
        <v>-8</v>
      </c>
      <c r="R137" s="58">
        <v>0</v>
      </c>
      <c r="S137" s="58">
        <f>VLOOKUP(A137,'July 2016'!$B$88:$C$103,2,FALSE)</f>
        <v>-2</v>
      </c>
      <c r="T137" s="58">
        <v>0</v>
      </c>
      <c r="U137" s="58">
        <f>VLOOKUP(A137,'September 2016'!$B$89:$C$105,2,FALSE)</f>
        <v>-1</v>
      </c>
      <c r="V137" s="62">
        <f>VLOOKUP(A137,'October 2016'!$B$86:$C$101,2,FALSE)</f>
        <v>2</v>
      </c>
      <c r="W137" s="58">
        <v>0</v>
      </c>
      <c r="X137" s="58">
        <f>VLOOKUP(A137,'December  2016'!$B$82:$C$97,2,FALSE)</f>
        <v>3</v>
      </c>
      <c r="Y137" s="58">
        <v>0</v>
      </c>
      <c r="Z137" s="58">
        <v>1</v>
      </c>
      <c r="AA137" s="58">
        <v>0</v>
      </c>
      <c r="AB137" s="58">
        <v>0</v>
      </c>
      <c r="AC137" s="58">
        <v>0</v>
      </c>
      <c r="AD137" s="58">
        <v>0</v>
      </c>
      <c r="AE137" s="58">
        <v>-7</v>
      </c>
      <c r="AF137" s="58">
        <v>9</v>
      </c>
      <c r="AG137" s="58">
        <v>1</v>
      </c>
      <c r="AH137" s="58">
        <v>-9</v>
      </c>
      <c r="AI137" s="58">
        <v>-7</v>
      </c>
      <c r="AJ137" s="58">
        <v>4</v>
      </c>
      <c r="AK137" s="58">
        <v>-1</v>
      </c>
      <c r="AL137" s="58">
        <v>0</v>
      </c>
      <c r="AM137" s="58">
        <v>3</v>
      </c>
      <c r="AN137" s="49">
        <f>VLOOKUP(A137,'April 2018'!$B$93:$C$104,2,FALSE)</f>
        <v>4</v>
      </c>
      <c r="AO137" s="49">
        <f>VLOOKUP(A137,'May 2018'!$B$94:$C$107,2,FALSE)</f>
        <v>-5</v>
      </c>
      <c r="AP137" s="49">
        <v>0</v>
      </c>
      <c r="AQ137" s="49">
        <f>VLOOKUP(A137,'July 2018'!$B$93:$C$108,2,FALSE)</f>
        <v>9</v>
      </c>
      <c r="AR137" s="49">
        <v>0</v>
      </c>
      <c r="AS137" s="49">
        <f>VLOOKUP(A137,'September 2018'!$B$85:$C$98,2,FALSE)</f>
        <v>6</v>
      </c>
      <c r="AT137" s="49">
        <f>VLOOKUP(A137,'October 2018'!$B$88:$C$100,2,FALSE)</f>
        <v>5</v>
      </c>
      <c r="AU137" s="49">
        <f>VLOOKUP(A137,'November 2018'!$B$83:$C$96,2,FALSE)</f>
        <v>5</v>
      </c>
      <c r="AV137" s="49">
        <f>VLOOKUP(A137,'December 2018'!$B$79:$C$94,2,FALSE)</f>
        <v>7</v>
      </c>
      <c r="AW137" s="49">
        <f>VLOOKUP(A137,'January 2019'!$B$80:$C$95,2,FALSE)</f>
        <v>-3</v>
      </c>
      <c r="AX137" s="49">
        <v>0</v>
      </c>
      <c r="AY137" s="49">
        <v>4</v>
      </c>
      <c r="AZ137" s="49">
        <f>VLOOKUP(A137,'April 2019'!$B$92:$C$105,2,FALSE)</f>
        <v>10</v>
      </c>
      <c r="BA137" s="49">
        <v>0</v>
      </c>
      <c r="BB137" s="49">
        <v>0</v>
      </c>
      <c r="BC137" s="49">
        <v>0</v>
      </c>
      <c r="BD137" s="49">
        <f>VLOOKUP(A137,'August 2019'!$B$81:$C$95,2,FALSE)</f>
        <v>5</v>
      </c>
      <c r="BE137" s="49">
        <v>0</v>
      </c>
      <c r="BF137" s="49">
        <f>VLOOKUP(A137,'October 2019'!$B$88:$C$105,2,FALSE)</f>
        <v>4</v>
      </c>
      <c r="BG137" s="49">
        <f>VLOOKUP(A137,'November 2019'!$B$90:$C$104,2,FALSE)</f>
        <v>-6</v>
      </c>
      <c r="BH137" s="1">
        <v>0</v>
      </c>
      <c r="BI137" s="58">
        <v>-4</v>
      </c>
      <c r="BJ137" s="1">
        <v>0</v>
      </c>
      <c r="BK137" s="1">
        <f>VLOOKUP(A137,'March 2020'!$B$90:$C$105,2,FALSE)</f>
        <v>-8</v>
      </c>
      <c r="BL137" s="58">
        <f>VLOOKUP(A137,'April 2020'!$B$97:$C$112,2,FALSE)</f>
        <v>5</v>
      </c>
      <c r="BM137" s="1">
        <v>0</v>
      </c>
      <c r="BN137" s="9">
        <v>0</v>
      </c>
      <c r="BO137" s="9">
        <v>0</v>
      </c>
      <c r="BP137" s="9">
        <f>VLOOKUP(A137,'August 2020'!$B$102:$C$112,2,FALSE)</f>
        <v>-4</v>
      </c>
      <c r="BQ137" s="9">
        <v>0</v>
      </c>
      <c r="BR137" s="9">
        <v>0</v>
      </c>
      <c r="BS137" s="9">
        <f>VLOOKUP(A137,'November 2020'!$B$93:$C$108,2,FALSE)</f>
        <v>3</v>
      </c>
      <c r="BT137" s="9">
        <v>0</v>
      </c>
      <c r="BU137" s="33">
        <f>VLOOKUP(A137,'January 2021'!$B$89:$C$99,2,FALSE)</f>
        <v>-4</v>
      </c>
      <c r="BV137" s="33">
        <v>0</v>
      </c>
      <c r="BW137" s="33">
        <v>0</v>
      </c>
      <c r="BX137" s="33">
        <v>0</v>
      </c>
      <c r="BY137" s="33">
        <v>0</v>
      </c>
      <c r="BZ137" s="33">
        <f>VLOOKUP(A137,'June 2021'!$B$92:$C$106,2,FALSE)</f>
        <v>-6</v>
      </c>
    </row>
    <row r="138" spans="1:78" x14ac:dyDescent="0.25">
      <c r="A138" s="6" t="s">
        <v>10</v>
      </c>
      <c r="B138" s="58">
        <f>VLOOKUP(A138,'January 2015'!$B$78:$C$90,2,FALSE)</f>
        <v>2</v>
      </c>
      <c r="C138" s="58">
        <f>VLOOKUP(A138,'February 2015'!$B$81:$C$93,2,FALSE)</f>
        <v>-2</v>
      </c>
      <c r="D138" s="58">
        <f>VLOOKUP(A138,'March 2015'!$B$89:$C$101,2,FALSE)</f>
        <v>2</v>
      </c>
      <c r="E138" s="58">
        <f>VLOOKUP(A138,'April 2015'!$B$84:$C$97,2,FALSE)</f>
        <v>-4</v>
      </c>
      <c r="F138" s="58">
        <f>VLOOKUP(A138,'May 2015'!$B$78:$C$88,2,FALSE)</f>
        <v>2</v>
      </c>
      <c r="G138" s="58">
        <f>VLOOKUP(A138,'June 2015'!$B$76:$C$89,2,FALSE)</f>
        <v>3</v>
      </c>
      <c r="H138" s="58">
        <f>VLOOKUP(A138,'August 2015'!$B$78:$C$88,2,FALSE)</f>
        <v>-2</v>
      </c>
      <c r="I138" s="58">
        <f>VLOOKUP(A138,'September 2015'!$B$90:$C$104,2,FALSE)</f>
        <v>-1</v>
      </c>
      <c r="J138" s="58">
        <f>VLOOKUP(A138,'October 2015'!$B$76:$C$84,2,FALSE)</f>
        <v>1</v>
      </c>
      <c r="K138" s="58">
        <f>VLOOKUP(A138,'November 2015'!$B$77:$C$90,2,FALSE)</f>
        <v>-1</v>
      </c>
      <c r="L138" s="58">
        <f>VLOOKUP(A138,'December 2015'!$B$86:$C$98,2,FALSE)</f>
        <v>1</v>
      </c>
      <c r="M138" s="58">
        <f>VLOOKUP(A138,'January 2016'!$B$85:$C$97,2,FALSE)</f>
        <v>-2</v>
      </c>
      <c r="N138" s="58">
        <f>VLOOKUP(A138,'February 2016'!$B$84:$C$98,2,FALSE)</f>
        <v>3</v>
      </c>
      <c r="O138" s="58">
        <f>VLOOKUP(A138,'March 2016'!$B$84:$C$99,2,FALSE)</f>
        <v>-3</v>
      </c>
      <c r="P138" s="58">
        <f>VLOOKUP(A138,'April 2016'!$B$86:$C$98,2,FALSE)</f>
        <v>-7</v>
      </c>
      <c r="Q138" s="58">
        <f>VLOOKUP(A138,'May 2016'!$B$91:$C$107,2,FALSE)</f>
        <v>-4</v>
      </c>
      <c r="R138" s="58">
        <f>VLOOKUP(A138,'June 2016'!$B$85:$C$99,2,FALSE)</f>
        <v>-4</v>
      </c>
      <c r="S138" s="58">
        <f>VLOOKUP(A138,'July 2016'!$B$88:$C$103,2,FALSE)</f>
        <v>6</v>
      </c>
      <c r="T138" s="58">
        <f>VLOOKUP(A138,'August 2016'!$B$84:$C$98,2,FALSE)</f>
        <v>-10</v>
      </c>
      <c r="U138" s="58">
        <f>VLOOKUP(A138,'September 2016'!$B$89:$C$105,2,FALSE)</f>
        <v>1</v>
      </c>
      <c r="V138" s="62">
        <f>VLOOKUP(A138,'October 2016'!$B$86:$C$101,2,FALSE)</f>
        <v>-4</v>
      </c>
      <c r="W138" s="58">
        <f>VLOOKUP(A138,'November 2016'!$B$88:$C$98,2,FALSE)</f>
        <v>2</v>
      </c>
      <c r="X138" s="58">
        <f>VLOOKUP(A138,'December  2016'!$B$82:$C$97,2,FALSE)</f>
        <v>-1</v>
      </c>
      <c r="Y138" s="58">
        <v>0</v>
      </c>
      <c r="Z138" s="58">
        <v>-2</v>
      </c>
      <c r="AA138" s="58">
        <v>-2</v>
      </c>
      <c r="AB138" s="58">
        <v>3</v>
      </c>
      <c r="AC138" s="58">
        <v>-2</v>
      </c>
      <c r="AD138" s="58">
        <v>4</v>
      </c>
      <c r="AE138" s="58">
        <v>-2</v>
      </c>
      <c r="AF138" s="58">
        <v>2</v>
      </c>
      <c r="AG138" s="58">
        <v>-3</v>
      </c>
      <c r="AH138" s="58">
        <v>-6</v>
      </c>
      <c r="AI138" s="58">
        <v>2</v>
      </c>
      <c r="AJ138" s="58">
        <v>-3</v>
      </c>
      <c r="AK138" s="58">
        <v>3</v>
      </c>
      <c r="AL138" s="58">
        <v>5</v>
      </c>
      <c r="AM138" s="58">
        <v>1</v>
      </c>
      <c r="AN138" s="49">
        <f>VLOOKUP(A138,'April 2018'!$B$93:$C$104,2,FALSE)</f>
        <v>2</v>
      </c>
      <c r="AO138" s="49">
        <f>VLOOKUP(A138,'May 2018'!$B$94:$C$107,2,FALSE)</f>
        <v>2</v>
      </c>
      <c r="AP138" s="49">
        <f>VLOOKUP(A138,'June 2018'!$B$91:$C$103,2,FALSE)</f>
        <v>-2</v>
      </c>
      <c r="AQ138" s="49">
        <f>VLOOKUP(A138,'July 2018'!$B$93:$C$108,2,FALSE)</f>
        <v>4</v>
      </c>
      <c r="AR138" s="49">
        <f>VLOOKUP(A138,'August 2018'!$B$92:$C$106,2,FALSE)</f>
        <v>1</v>
      </c>
      <c r="AS138" s="49">
        <v>0</v>
      </c>
      <c r="AT138" s="49">
        <f>VLOOKUP(A138,'October 2018'!$B$88:$C$100,2,FALSE)</f>
        <v>-5</v>
      </c>
      <c r="AU138" s="49">
        <v>0</v>
      </c>
      <c r="AV138" s="49">
        <f>VLOOKUP(A138,'December 2018'!$B$79:$C$94,2,FALSE)</f>
        <v>1</v>
      </c>
      <c r="AW138" s="49">
        <f>VLOOKUP(A138,'January 2019'!$B$80:$C$95,2,FALSE)</f>
        <v>4</v>
      </c>
      <c r="AX138" s="49">
        <v>0</v>
      </c>
      <c r="AY138" s="49">
        <v>-4</v>
      </c>
      <c r="AZ138" s="49">
        <f>VLOOKUP(A138,'April 2019'!$B$92:$C$105,2,FALSE)</f>
        <v>5</v>
      </c>
      <c r="BA138" s="49">
        <v>0</v>
      </c>
      <c r="BB138" s="49">
        <f>VLOOKUP(A138,'June 2019'!$B$93:$C$104,2,FALSE)</f>
        <v>-1</v>
      </c>
      <c r="BC138" s="49">
        <f>VLOOKUP(A138,'July 2019'!$B$92:$C$106,2,FALSE)</f>
        <v>-1</v>
      </c>
      <c r="BD138" s="49">
        <f>VLOOKUP(A138,'August 2019'!$B$81:$C$95,2,FALSE)</f>
        <v>-3</v>
      </c>
      <c r="BE138" s="49">
        <f>VLOOKUP(A138,'September 2019'!$B$87:$C$100,2,FALSE)</f>
        <v>1</v>
      </c>
      <c r="BF138" s="49">
        <f>VLOOKUP(A138,'October 2019'!$B$88:$C$105,2,FALSE)</f>
        <v>-5</v>
      </c>
      <c r="BG138" s="49">
        <f>VLOOKUP(A138,'November 2019'!$B$90:$C$104,2,FALSE)</f>
        <v>-5</v>
      </c>
      <c r="BH138" s="1">
        <f>VLOOKUP(A138,'December 2019'!$B$86:$C$100,2,FALSE)</f>
        <v>-1</v>
      </c>
      <c r="BI138" s="58">
        <v>1</v>
      </c>
      <c r="BJ138" s="1">
        <v>-6</v>
      </c>
      <c r="BK138" s="1">
        <f>VLOOKUP(A138,'March 2020'!$B$90:$C$105,2,FALSE)</f>
        <v>1</v>
      </c>
      <c r="BL138" s="58">
        <f>VLOOKUP(A138,'April 2020'!$B$97:$C$112,2,FALSE)</f>
        <v>-1</v>
      </c>
      <c r="BM138" s="1">
        <f>VLOOKUP(A138,'May 2020'!$B$96:$C$109,2,FALSE)</f>
        <v>-2</v>
      </c>
      <c r="BN138" s="9">
        <v>0</v>
      </c>
      <c r="BO138" s="9">
        <f>VLOOKUP(A138,'July 2020'!$B$99:$C$110,2,FALSE)</f>
        <v>-3</v>
      </c>
      <c r="BP138" s="9">
        <v>0</v>
      </c>
      <c r="BQ138" s="9">
        <f>VLOOKUP(A138,'September 2020'!$B$107:$C$122,2,FALSE)</f>
        <v>-2</v>
      </c>
      <c r="BR138" s="9">
        <f>VLOOKUP(A138,'October 2020'!$B$89:$C$100,2,FALSE)</f>
        <v>1</v>
      </c>
      <c r="BS138" s="9">
        <f>VLOOKUP(A138,'November 2020'!$B$93:$C$108,2,FALSE)</f>
        <v>1</v>
      </c>
      <c r="BT138" s="9">
        <f>VLOOKUP(A138,'December 2020'!$B$90:$C$104,2,FALSE)</f>
        <v>3</v>
      </c>
      <c r="BU138" s="33">
        <f>VLOOKUP(A138,'January 2021'!$B$89:$C$99,2,FALSE)</f>
        <v>5</v>
      </c>
      <c r="BV138" s="33">
        <f>VLOOKUP(A138,'February 2021'!$B$91:$C$101,2,FALSE)</f>
        <v>4</v>
      </c>
      <c r="BW138" s="33">
        <f>VLOOKUP(A138,'March 2021'!$B$90:$C$102,2,FALSE)</f>
        <v>-2</v>
      </c>
      <c r="BX138" s="33">
        <v>0</v>
      </c>
      <c r="BY138" s="33">
        <f>VLOOKUP(A138,'May 2021'!$B$89:$C$103,2,FALSE)</f>
        <v>4</v>
      </c>
      <c r="BZ138" s="33">
        <f>VLOOKUP(A138,'June 2021'!$B$92:$C$106,2,FALSE)</f>
        <v>3</v>
      </c>
    </row>
    <row r="139" spans="1:78" x14ac:dyDescent="0.25">
      <c r="A139" s="6" t="s">
        <v>11</v>
      </c>
      <c r="B139" s="58">
        <f>VLOOKUP(A139,'January 2015'!$B$78:$C$90,2,FALSE)</f>
        <v>4</v>
      </c>
      <c r="C139" s="58">
        <v>0</v>
      </c>
      <c r="D139" s="58">
        <f>VLOOKUP(A139,'March 2015'!$B$89:$C$101,2,FALSE)</f>
        <v>6</v>
      </c>
      <c r="E139" s="58">
        <f>VLOOKUP(A139,'April 2015'!$B$84:$C$97,2,FALSE)</f>
        <v>1</v>
      </c>
      <c r="F139" s="58">
        <v>0</v>
      </c>
      <c r="G139" s="58">
        <f>VLOOKUP(A139,'June 2015'!$B$76:$C$89,2,FALSE)</f>
        <v>5</v>
      </c>
      <c r="H139" s="58">
        <f>VLOOKUP(A139,'August 2015'!$B$78:$C$88,2,FALSE)</f>
        <v>3</v>
      </c>
      <c r="I139" s="58">
        <f>VLOOKUP(A139,'September 2015'!$B$90:$C$104,2,FALSE)</f>
        <v>-4</v>
      </c>
      <c r="J139" s="58">
        <f>VLOOKUP(A139,'October 2015'!$B$76:$C$84,2,FALSE)</f>
        <v>-5</v>
      </c>
      <c r="K139" s="58">
        <f>VLOOKUP(A139,'November 2015'!$B$77:$C$90,2,FALSE)</f>
        <v>-6</v>
      </c>
      <c r="L139" s="58">
        <f>VLOOKUP(A139,'December 2015'!$B$86:$C$98,2,FALSE)</f>
        <v>-5</v>
      </c>
      <c r="M139" s="58">
        <f>VLOOKUP(A139,'January 2016'!$B$85:$C$97,2,FALSE)</f>
        <v>-7</v>
      </c>
      <c r="N139" s="58">
        <f>VLOOKUP(A139,'February 2016'!$B$84:$C$98,2,FALSE)</f>
        <v>-7</v>
      </c>
      <c r="O139" s="58">
        <f>VLOOKUP(A139,'March 2016'!$B$84:$C$99,2,FALSE)</f>
        <v>-6</v>
      </c>
      <c r="P139" s="58">
        <f>VLOOKUP(A139,'April 2016'!$B$86:$C$98,2,FALSE)</f>
        <v>-2</v>
      </c>
      <c r="Q139" s="58">
        <f>VLOOKUP(A139,'May 2016'!$B$91:$C$107,2,FALSE)</f>
        <v>-10</v>
      </c>
      <c r="R139" s="58">
        <f>VLOOKUP(A139,'June 2016'!$B$85:$C$99,2,FALSE)</f>
        <v>5</v>
      </c>
      <c r="S139" s="58">
        <f>VLOOKUP(A139,'July 2016'!$B$88:$C$103,2,FALSE)</f>
        <v>3</v>
      </c>
      <c r="T139" s="58">
        <f>VLOOKUP(A139,'August 2016'!$B$84:$C$98,2,FALSE)</f>
        <v>-4</v>
      </c>
      <c r="U139" s="58">
        <f>VLOOKUP(A139,'September 2016'!$B$89:$C$105,2,FALSE)</f>
        <v>-6</v>
      </c>
      <c r="V139" s="62">
        <f>VLOOKUP(A139,'October 2016'!$B$86:$C$101,2,FALSE)</f>
        <v>-6</v>
      </c>
      <c r="W139" s="58">
        <f>VLOOKUP(A139,'November 2016'!$B$88:$C$98,2,FALSE)</f>
        <v>-5</v>
      </c>
      <c r="X139" s="58">
        <f>VLOOKUP(A139,'December  2016'!$B$82:$C$97,2,FALSE)</f>
        <v>1</v>
      </c>
      <c r="Y139" s="58">
        <v>-4</v>
      </c>
      <c r="Z139" s="58">
        <v>3</v>
      </c>
      <c r="AA139" s="58">
        <v>-1</v>
      </c>
      <c r="AB139" s="58">
        <v>-7</v>
      </c>
      <c r="AC139" s="58">
        <v>0</v>
      </c>
      <c r="AD139" s="58">
        <v>-2</v>
      </c>
      <c r="AE139" s="58">
        <v>3</v>
      </c>
      <c r="AF139" s="58">
        <v>1</v>
      </c>
      <c r="AG139" s="58">
        <v>5</v>
      </c>
      <c r="AH139" s="58">
        <v>5</v>
      </c>
      <c r="AI139" s="58">
        <v>3</v>
      </c>
      <c r="AJ139" s="58">
        <v>3</v>
      </c>
      <c r="AK139" s="58">
        <v>-2</v>
      </c>
      <c r="AL139" s="58">
        <v>4</v>
      </c>
      <c r="AM139" s="58">
        <v>0</v>
      </c>
      <c r="AN139" s="49">
        <v>0</v>
      </c>
      <c r="AO139" s="49">
        <f>VLOOKUP(A139,'May 2018'!$B$94:$C$107,2,FALSE)</f>
        <v>1</v>
      </c>
      <c r="AP139" s="49">
        <f>VLOOKUP(A139,'June 2018'!$B$91:$C$103,2,FALSE)</f>
        <v>1</v>
      </c>
      <c r="AQ139" s="49">
        <f>VLOOKUP(A139,'July 2018'!$B$93:$C$108,2,FALSE)</f>
        <v>-2</v>
      </c>
      <c r="AR139" s="49">
        <f>VLOOKUP(A139,'August 2018'!$B$92:$C$106,2,FALSE)</f>
        <v>6</v>
      </c>
      <c r="AS139" s="49">
        <f>VLOOKUP(A139,'September 2018'!$B$85:$C$98,2,FALSE)</f>
        <v>1</v>
      </c>
      <c r="AT139" s="49">
        <f>VLOOKUP(A139,'October 2018'!$B$88:$C$100,2,FALSE)</f>
        <v>-1</v>
      </c>
      <c r="AU139" s="49">
        <f>VLOOKUP(A139,'November 2018'!$B$83:$C$96,2,FALSE)</f>
        <v>1</v>
      </c>
      <c r="AV139" s="49">
        <f>VLOOKUP(A139,'December 2018'!$B$79:$C$94,2,FALSE)</f>
        <v>3</v>
      </c>
      <c r="AW139" s="49">
        <f>VLOOKUP(A139,'January 2019'!$B$80:$C$95,2,FALSE)</f>
        <v>2</v>
      </c>
      <c r="AX139" s="49">
        <f>VLOOKUP(A139,'February 2019'!$B$83:$C$95,2,FALSE)</f>
        <v>4</v>
      </c>
      <c r="AY139" s="49">
        <v>-1</v>
      </c>
      <c r="AZ139" s="49">
        <f>VLOOKUP(A139,'April 2019'!$B$92:$C$105,2,FALSE)</f>
        <v>4</v>
      </c>
      <c r="BA139" s="49">
        <v>0</v>
      </c>
      <c r="BB139" s="49">
        <f>VLOOKUP(A139,'June 2019'!$B$93:$C$104,2,FALSE)</f>
        <v>1</v>
      </c>
      <c r="BC139" s="49">
        <v>0</v>
      </c>
      <c r="BD139" s="49">
        <v>0</v>
      </c>
      <c r="BE139" s="49">
        <f>VLOOKUP(A139,'September 2019'!$B$87:$C$100,2,FALSE)</f>
        <v>-3</v>
      </c>
      <c r="BF139" s="49">
        <f>VLOOKUP(A139,'October 2019'!$B$88:$C$105,2,FALSE)</f>
        <v>-4</v>
      </c>
      <c r="BG139" s="49">
        <f>VLOOKUP(A139,'November 2019'!$B$90:$C$104,2,FALSE)</f>
        <v>-4</v>
      </c>
      <c r="BH139" s="1">
        <f>VLOOKUP(A139,'December 2019'!$B$86:$C$100,2,FALSE)</f>
        <v>-3</v>
      </c>
      <c r="BI139" s="58">
        <v>-1</v>
      </c>
      <c r="BJ139" s="1">
        <v>-3</v>
      </c>
      <c r="BK139" s="1">
        <f>VLOOKUP(A139,'March 2020'!$B$90:$C$105,2,FALSE)</f>
        <v>-5</v>
      </c>
      <c r="BL139" s="58">
        <f>VLOOKUP(A139,'April 2020'!$B$97:$C$112,2,FALSE)</f>
        <v>2</v>
      </c>
      <c r="BM139" s="1">
        <f>VLOOKUP(A139,'May 2020'!$B$96:$C$109,2,FALSE)</f>
        <v>-5</v>
      </c>
      <c r="BN139" s="9">
        <f>VLOOKUP(A139,'June 2020'!$B$90:$C$104,2,FALSE)</f>
        <v>-4</v>
      </c>
      <c r="BO139" s="9">
        <f>VLOOKUP(A139,'July 2020'!$B$99:$C$110,2,FALSE)</f>
        <v>-6</v>
      </c>
      <c r="BP139" s="9">
        <f>VLOOKUP(A139,'August 2020'!$B$102:$C$112,2,FALSE)</f>
        <v>-1</v>
      </c>
      <c r="BQ139" s="9">
        <f>VLOOKUP(A139,'September 2020'!$B$107:$C$122,2,FALSE)</f>
        <v>-7</v>
      </c>
      <c r="BR139" s="9">
        <v>0</v>
      </c>
      <c r="BS139" s="9">
        <f>VLOOKUP(A139,'November 2020'!$B$93:$C$108,2,FALSE)</f>
        <v>-4</v>
      </c>
      <c r="BT139" s="9">
        <f>VLOOKUP(A139,'December 2020'!$B$90:$C$104,2,FALSE)</f>
        <v>4</v>
      </c>
      <c r="BU139" s="33">
        <f>VLOOKUP(A139,'January 2021'!$B$89:$C$99,2,FALSE)</f>
        <v>2</v>
      </c>
      <c r="BV139" s="33">
        <f>VLOOKUP(A139,'February 2021'!$B$91:$C$101,2,FALSE)</f>
        <v>2</v>
      </c>
      <c r="BW139" s="33">
        <f>VLOOKUP(A139,'March 2021'!$B$90:$C$102,2,FALSE)</f>
        <v>-1</v>
      </c>
      <c r="BX139" s="33">
        <f>VLOOKUP(A139,'April 2021'!$B$96:$C$109,2,FALSE)</f>
        <v>2</v>
      </c>
      <c r="BY139" s="33">
        <f>VLOOKUP(A139,'May 2021'!$B$89:$C$103,2,FALSE)</f>
        <v>-2</v>
      </c>
      <c r="BZ139" s="33">
        <f>VLOOKUP(A139,'June 2021'!$B$92:$C$106,2,FALSE)</f>
        <v>4</v>
      </c>
    </row>
    <row r="140" spans="1:78" x14ac:dyDescent="0.25">
      <c r="A140" s="6" t="s">
        <v>12</v>
      </c>
      <c r="B140" s="58">
        <f>VLOOKUP(A140,'January 2015'!$B$78:$C$90,2,FALSE)</f>
        <v>5</v>
      </c>
      <c r="C140" s="58">
        <f>VLOOKUP(A140,'February 2015'!$B$81:$C$93,2,FALSE)</f>
        <v>5</v>
      </c>
      <c r="D140" s="58">
        <v>0</v>
      </c>
      <c r="E140" s="58">
        <f>VLOOKUP(A140,'April 2015'!$B$84:$C$97,2,FALSE)</f>
        <v>7</v>
      </c>
      <c r="F140" s="58">
        <f>VLOOKUP(A140,'May 2015'!$B$78:$C$88,2,FALSE)</f>
        <v>-2</v>
      </c>
      <c r="G140" s="58">
        <f>VLOOKUP(A140,'June 2015'!$B$76:$C$89,2,FALSE)</f>
        <v>2</v>
      </c>
      <c r="H140" s="58">
        <f>VLOOKUP(A140,'August 2015'!$B$78:$C$88,2,FALSE)</f>
        <v>8</v>
      </c>
      <c r="I140" s="58">
        <f>VLOOKUP(A140,'September 2015'!$B$90:$C$104,2,FALSE)</f>
        <v>-3</v>
      </c>
      <c r="J140" s="58">
        <v>0</v>
      </c>
      <c r="K140" s="58">
        <f>VLOOKUP(A140,'November 2015'!$B$77:$C$90,2,FALSE)</f>
        <v>-4</v>
      </c>
      <c r="L140" s="58">
        <f>VLOOKUP(A140,'December 2015'!$B$86:$C$98,2,FALSE)</f>
        <v>-4</v>
      </c>
      <c r="M140" s="58">
        <f>VLOOKUP(A140,'January 2016'!$B$85:$C$97,2,FALSE)</f>
        <v>-6</v>
      </c>
      <c r="N140" s="58">
        <f>VLOOKUP(A140,'February 2016'!$B$84:$C$98,2,FALSE)</f>
        <v>-5</v>
      </c>
      <c r="O140" s="58">
        <f>VLOOKUP(A140,'March 2016'!$B$84:$C$99,2,FALSE)</f>
        <v>-2</v>
      </c>
      <c r="P140" s="58">
        <f>VLOOKUP(A140,'April 2016'!$B$86:$C$98,2,FALSE)</f>
        <v>2</v>
      </c>
      <c r="Q140" s="58">
        <f>VLOOKUP(A140,'May 2016'!$B$91:$C$107,2,FALSE)</f>
        <v>1</v>
      </c>
      <c r="R140" s="58">
        <f>VLOOKUP(A140,'June 2016'!$B$85:$C$99,2,FALSE)</f>
        <v>-6</v>
      </c>
      <c r="S140" s="58">
        <f>VLOOKUP(A140,'July 2016'!$B$88:$C$103,2,FALSE)</f>
        <v>4</v>
      </c>
      <c r="T140" s="58">
        <f>VLOOKUP(A140,'August 2016'!$B$84:$C$98,2,FALSE)</f>
        <v>-9</v>
      </c>
      <c r="U140" s="58">
        <f>VLOOKUP(A140,'September 2016'!$B$89:$C$105,2,FALSE)</f>
        <v>4</v>
      </c>
      <c r="V140" s="62">
        <f>VLOOKUP(A140,'October 2016'!$B$86:$C$101,2,FALSE)</f>
        <v>-3</v>
      </c>
      <c r="W140" s="58">
        <f>VLOOKUP(A140,'November 2016'!$B$88:$C$98,2,FALSE)</f>
        <v>-4</v>
      </c>
      <c r="X140" s="58">
        <f>VLOOKUP(A140,'December  2016'!$B$82:$C$97,2,FALSE)</f>
        <v>2</v>
      </c>
      <c r="Y140" s="58">
        <v>3</v>
      </c>
      <c r="Z140" s="58">
        <v>4</v>
      </c>
      <c r="AA140" s="58">
        <v>-5</v>
      </c>
      <c r="AB140" s="58">
        <v>-3</v>
      </c>
      <c r="AC140" s="58">
        <v>-1</v>
      </c>
      <c r="AD140" s="58">
        <v>3</v>
      </c>
      <c r="AE140" s="58">
        <v>2</v>
      </c>
      <c r="AF140" s="58">
        <v>5</v>
      </c>
      <c r="AG140" s="58">
        <v>2</v>
      </c>
      <c r="AH140" s="58">
        <v>-3</v>
      </c>
      <c r="AI140" s="58">
        <v>-3</v>
      </c>
      <c r="AJ140" s="58">
        <v>-4</v>
      </c>
      <c r="AK140" s="58">
        <v>5</v>
      </c>
      <c r="AL140" s="58">
        <v>7</v>
      </c>
      <c r="AM140" s="58">
        <v>6</v>
      </c>
      <c r="AN140" s="49">
        <v>0</v>
      </c>
      <c r="AO140" s="49">
        <f>VLOOKUP(A140,'May 2018'!$B$94:$C$107,2,FALSE)</f>
        <v>3</v>
      </c>
      <c r="AP140" s="49">
        <v>0</v>
      </c>
      <c r="AQ140" s="49">
        <f>VLOOKUP(A140,'July 2018'!$B$93:$C$108,2,FALSE)</f>
        <v>1</v>
      </c>
      <c r="AR140" s="49">
        <f>VLOOKUP(A140,'August 2018'!$B$92:$C$106,2,FALSE)</f>
        <v>4</v>
      </c>
      <c r="AS140" s="49">
        <f>VLOOKUP(A140,'September 2018'!$B$85:$C$98,2,FALSE)</f>
        <v>-2</v>
      </c>
      <c r="AT140" s="49">
        <f>VLOOKUP(A140,'October 2018'!$B$88:$C$100,2,FALSE)</f>
        <v>-6</v>
      </c>
      <c r="AU140" s="49">
        <f>VLOOKUP(A140,'November 2018'!$B$83:$C$96,2,FALSE)</f>
        <v>2</v>
      </c>
      <c r="AV140" s="49">
        <f>VLOOKUP(A140,'December 2018'!$B$79:$C$94,2,FALSE)</f>
        <v>-4</v>
      </c>
      <c r="AW140" s="49">
        <f>VLOOKUP(A140,'January 2019'!$B$80:$C$95,2,FALSE)</f>
        <v>-1</v>
      </c>
      <c r="AX140" s="49">
        <f>VLOOKUP(A140,'February 2019'!$B$83:$C$95,2,FALSE)</f>
        <v>1</v>
      </c>
      <c r="AY140" s="49">
        <v>-2</v>
      </c>
      <c r="AZ140" s="49">
        <f>VLOOKUP(A140,'April 2019'!$B$92:$C$105,2,FALSE)</f>
        <v>-1</v>
      </c>
      <c r="BA140" s="49">
        <f>VLOOKUP(A140,'May 2019'!$B$84:$C$94,2,FALSE)</f>
        <v>-4</v>
      </c>
      <c r="BB140" s="49">
        <f>VLOOKUP(A140,'June 2019'!$B$93:$C$104,2,FALSE)</f>
        <v>-2</v>
      </c>
      <c r="BC140" s="49">
        <f>VLOOKUP(A140,'July 2019'!$B$92:$C$106,2,FALSE)</f>
        <v>-6</v>
      </c>
      <c r="BD140" s="49">
        <f>VLOOKUP(A140,'August 2019'!$B$81:$C$95,2,FALSE)</f>
        <v>-7</v>
      </c>
      <c r="BE140" s="49">
        <f>VLOOKUP(A140,'September 2019'!$B$87:$C$100,2,FALSE)</f>
        <v>-6</v>
      </c>
      <c r="BF140" s="49">
        <f>VLOOKUP(A140,'October 2019'!$B$88:$C$105,2,FALSE)</f>
        <v>-1</v>
      </c>
      <c r="BG140" s="49">
        <f>VLOOKUP(A140,'November 2019'!$B$90:$C$104,2,FALSE)</f>
        <v>-8</v>
      </c>
      <c r="BH140" s="1">
        <f>VLOOKUP(A140,'December 2019'!$B$86:$C$100,2,FALSE)</f>
        <v>-5</v>
      </c>
      <c r="BI140" s="58">
        <v>-3</v>
      </c>
      <c r="BJ140" s="1">
        <v>-1</v>
      </c>
      <c r="BK140" s="1">
        <f>VLOOKUP(A140,'March 2020'!$B$90:$C$105,2,FALSE)</f>
        <v>-2</v>
      </c>
      <c r="BL140" s="58">
        <f>VLOOKUP(A140,'April 2020'!$B$97:$C$112,2,FALSE)</f>
        <v>4</v>
      </c>
      <c r="BM140" s="1">
        <f>VLOOKUP(A140,'May 2020'!$B$96:$C$109,2,FALSE)</f>
        <v>-1</v>
      </c>
      <c r="BN140" s="9">
        <f>VLOOKUP(A140,'June 2020'!$B$90:$C$104,2,FALSE)</f>
        <v>-5</v>
      </c>
      <c r="BO140" s="9">
        <f>VLOOKUP(A140,'July 2020'!$B$99:$C$110,2,FALSE)</f>
        <v>-7</v>
      </c>
      <c r="BP140" s="9">
        <f>VLOOKUP(A140,'August 2020'!$B$102:$C$112,2,FALSE)</f>
        <v>-6</v>
      </c>
      <c r="BQ140" s="9">
        <f>VLOOKUP(A140,'September 2020'!$B$107:$C$122,2,FALSE)</f>
        <v>-8</v>
      </c>
      <c r="BR140" s="9">
        <f>VLOOKUP(A140,'October 2020'!$B$89:$C$100,2,FALSE)</f>
        <v>-2</v>
      </c>
      <c r="BS140" s="9">
        <f>VLOOKUP(A140,'November 2020'!$B$93:$C$108,2,FALSE)</f>
        <v>-5</v>
      </c>
      <c r="BT140" s="9">
        <f>VLOOKUP(A140,'December 2020'!$B$90:$C$104,2,FALSE)</f>
        <v>2</v>
      </c>
      <c r="BU140" s="33">
        <f>VLOOKUP(A140,'January 2021'!$B$89:$C$99,2,FALSE)</f>
        <v>-1</v>
      </c>
      <c r="BV140" s="33">
        <f>VLOOKUP(A140,'February 2021'!$B$91:$C$101,2,FALSE)</f>
        <v>1</v>
      </c>
      <c r="BW140" s="33">
        <v>0</v>
      </c>
      <c r="BX140" s="33">
        <f>VLOOKUP(A140,'April 2021'!$B$96:$C$109,2,FALSE)</f>
        <v>1</v>
      </c>
      <c r="BY140" s="33">
        <f>VLOOKUP(A140,'May 2021'!$B$89:$C$103,2,FALSE)</f>
        <v>2</v>
      </c>
      <c r="BZ140" s="33">
        <f>VLOOKUP(A140,'June 2021'!$B$92:$C$106,2,FALSE)</f>
        <v>5</v>
      </c>
    </row>
    <row r="141" spans="1:78" x14ac:dyDescent="0.25">
      <c r="A141" s="6" t="s">
        <v>13</v>
      </c>
      <c r="B141" s="58">
        <f>VLOOKUP(A141,'January 2015'!$B$78:$C$90,2,FALSE)</f>
        <v>-3</v>
      </c>
      <c r="C141" s="58">
        <f>VLOOKUP(A141,'February 2015'!$B$81:$C$93,2,FALSE)</f>
        <v>-4</v>
      </c>
      <c r="D141" s="58">
        <v>0</v>
      </c>
      <c r="E141" s="58">
        <v>0</v>
      </c>
      <c r="F141" s="58">
        <f>VLOOKUP(A141,'May 2015'!$B$78:$C$88,2,FALSE)</f>
        <v>7</v>
      </c>
      <c r="G141" s="58">
        <f>VLOOKUP(A141,'June 2015'!$B$76:$C$89,2,FALSE)</f>
        <v>9</v>
      </c>
      <c r="H141" s="58">
        <v>0</v>
      </c>
      <c r="I141" s="58">
        <f>VLOOKUP(A141,'September 2015'!$B$90:$C$104,2,FALSE)</f>
        <v>-5</v>
      </c>
      <c r="J141" s="58">
        <f>VLOOKUP(A141,'October 2015'!$B$76:$C$84,2,FALSE)</f>
        <v>-7</v>
      </c>
      <c r="K141" s="58">
        <f>VLOOKUP(A141,'November 2015'!$B$77:$C$90,2,FALSE)</f>
        <v>-9</v>
      </c>
      <c r="L141" s="58">
        <f>VLOOKUP(A141,'December 2015'!$B$86:$C$98,2,FALSE)</f>
        <v>-7</v>
      </c>
      <c r="M141" s="58">
        <f>VLOOKUP(A141,'January 2016'!$B$85:$C$97,2,FALSE)</f>
        <v>-10</v>
      </c>
      <c r="N141" s="58">
        <f>VLOOKUP(A141,'February 2016'!$B$84:$C$98,2,FALSE)</f>
        <v>5</v>
      </c>
      <c r="O141" s="58">
        <f>VLOOKUP(A141,'March 2016'!$B$84:$C$99,2,FALSE)</f>
        <v>-7</v>
      </c>
      <c r="P141" s="58">
        <f>VLOOKUP(A141,'April 2016'!$B$86:$C$98,2,FALSE)</f>
        <v>-6</v>
      </c>
      <c r="Q141" s="58">
        <f>VLOOKUP(A141,'May 2016'!$B$91:$C$107,2,FALSE)</f>
        <v>-9</v>
      </c>
      <c r="R141" s="58">
        <f>VLOOKUP(A141,'June 2016'!$B$85:$C$99,2,FALSE)</f>
        <v>-1</v>
      </c>
      <c r="S141" s="58">
        <f>VLOOKUP(A141,'July 2016'!$B$88:$C$103,2,FALSE)</f>
        <v>-3</v>
      </c>
      <c r="T141" s="58">
        <f>VLOOKUP(A141,'August 2016'!$B$84:$C$98,2,FALSE)</f>
        <v>-2</v>
      </c>
      <c r="U141" s="58">
        <v>0</v>
      </c>
      <c r="V141" s="62">
        <f>VLOOKUP(A141,'October 2016'!$B$86:$C$101,2,FALSE)</f>
        <v>-8</v>
      </c>
      <c r="W141" s="58">
        <v>0</v>
      </c>
      <c r="X141" s="58">
        <f>VLOOKUP(A141,'December  2016'!$B$82:$C$97,2,FALSE)</f>
        <v>-8</v>
      </c>
      <c r="Y141" s="58">
        <v>-3</v>
      </c>
      <c r="Z141" s="58">
        <v>6</v>
      </c>
      <c r="AA141" s="58">
        <v>5</v>
      </c>
      <c r="AB141" s="58">
        <v>7</v>
      </c>
      <c r="AC141" s="58">
        <v>-4</v>
      </c>
      <c r="AD141" s="58">
        <v>0</v>
      </c>
      <c r="AE141" s="58">
        <v>7</v>
      </c>
      <c r="AF141" s="58">
        <v>11</v>
      </c>
      <c r="AG141" s="58">
        <v>-1</v>
      </c>
      <c r="AH141" s="58">
        <v>-7</v>
      </c>
      <c r="AI141" s="58">
        <v>-5</v>
      </c>
      <c r="AJ141" s="58">
        <v>2</v>
      </c>
      <c r="AK141" s="58">
        <v>1</v>
      </c>
      <c r="AL141" s="58">
        <v>11</v>
      </c>
      <c r="AM141" s="58">
        <v>0</v>
      </c>
      <c r="AN141" s="49">
        <f>VLOOKUP(A141,'April 2018'!$B$93:$C$104,2,FALSE)</f>
        <v>7</v>
      </c>
      <c r="AO141" s="49">
        <f>VLOOKUP(A141,'May 2018'!$B$94:$C$107,2,FALSE)</f>
        <v>4</v>
      </c>
      <c r="AP141" s="49">
        <f>VLOOKUP(A141,'June 2018'!$B$91:$C$103,2,FALSE)</f>
        <v>7</v>
      </c>
      <c r="AQ141" s="49">
        <f>VLOOKUP(A141,'July 2018'!$B$93:$C$108,2,FALSE)</f>
        <v>8</v>
      </c>
      <c r="AR141" s="49">
        <f>VLOOKUP(A141,'August 2018'!$B$92:$C$106,2,FALSE)</f>
        <v>11</v>
      </c>
      <c r="AS141" s="49">
        <f>VLOOKUP(A141,'September 2018'!$B$85:$C$98,2,FALSE)</f>
        <v>8</v>
      </c>
      <c r="AT141" s="49">
        <f>VLOOKUP(A141,'October 2018'!$B$88:$C$100,2,FALSE)</f>
        <v>2</v>
      </c>
      <c r="AU141" s="49">
        <f>VLOOKUP(A141,'November 2018'!$B$83:$C$96,2,FALSE)</f>
        <v>3</v>
      </c>
      <c r="AV141" s="49">
        <f>VLOOKUP(A141,'December 2018'!$B$79:$C$94,2,FALSE)</f>
        <v>-2</v>
      </c>
      <c r="AW141" s="49">
        <f>VLOOKUP(A141,'January 2019'!$B$80:$C$95,2,FALSE)</f>
        <v>-5</v>
      </c>
      <c r="AX141" s="49">
        <f>VLOOKUP(A141,'February 2019'!$B$83:$C$95,2,FALSE)</f>
        <v>3</v>
      </c>
      <c r="AY141" s="49">
        <v>6</v>
      </c>
      <c r="AZ141" s="49">
        <f>VLOOKUP(A141,'April 2019'!$B$92:$C$105,2,FALSE)</f>
        <v>2</v>
      </c>
      <c r="BA141" s="49">
        <f>VLOOKUP(A141,'May 2019'!$B$84:$C$94,2,FALSE)</f>
        <v>4</v>
      </c>
      <c r="BB141" s="49">
        <f>VLOOKUP(A141,'June 2019'!$B$93:$C$104,2,FALSE)</f>
        <v>3</v>
      </c>
      <c r="BC141" s="49">
        <f>VLOOKUP(A141,'July 2019'!$B$92:$C$106,2,FALSE)</f>
        <v>5</v>
      </c>
      <c r="BD141" s="49">
        <f>VLOOKUP(A141,'August 2019'!$B$81:$C$95,2,FALSE)</f>
        <v>3</v>
      </c>
      <c r="BE141" s="49">
        <f>VLOOKUP(A141,'September 2019'!$B$87:$C$100,2,FALSE)</f>
        <v>-1</v>
      </c>
      <c r="BF141" s="49">
        <f>VLOOKUP(A141,'October 2019'!$B$88:$C$105,2,FALSE)</f>
        <v>-7</v>
      </c>
      <c r="BG141" s="49">
        <f>VLOOKUP(A141,'November 2019'!$B$90:$C$104,2,FALSE)</f>
        <v>-2</v>
      </c>
      <c r="BH141" s="1">
        <f>VLOOKUP(A141,'December 2019'!$B$86:$C$100,2,FALSE)</f>
        <v>2</v>
      </c>
      <c r="BI141" s="58">
        <v>-5</v>
      </c>
      <c r="BJ141" s="1">
        <v>-8</v>
      </c>
      <c r="BK141" s="1">
        <f>VLOOKUP(A141,'March 2020'!$B$90:$C$105,2,FALSE)</f>
        <v>-9</v>
      </c>
      <c r="BL141" s="58">
        <f>VLOOKUP(A141,'April 2020'!$B$97:$C$112,2,FALSE)</f>
        <v>3</v>
      </c>
      <c r="BM141" s="1">
        <f>VLOOKUP(A141,'May 2020'!$B$96:$C$109,2,FALSE)</f>
        <v>1</v>
      </c>
      <c r="BN141" s="9">
        <f>VLOOKUP(A141,'June 2020'!$B$90:$C$104,2,FALSE)</f>
        <v>-6</v>
      </c>
      <c r="BO141" s="9">
        <f>VLOOKUP(A141,'July 2020'!$B$99:$C$110,2,FALSE)</f>
        <v>-4</v>
      </c>
      <c r="BP141" s="9">
        <f>VLOOKUP(A141,'August 2020'!$B$102:$C$112,2,FALSE)</f>
        <v>-2</v>
      </c>
      <c r="BQ141" s="9">
        <f>VLOOKUP(A141,'September 2020'!$B$107:$C$122,2,FALSE)</f>
        <v>-4</v>
      </c>
      <c r="BR141" s="9">
        <f>VLOOKUP(A141,'October 2020'!$B$89:$C$100,2,FALSE)</f>
        <v>-3</v>
      </c>
      <c r="BS141" s="9">
        <f>VLOOKUP(A141,'November 2020'!$B$93:$C$108,2,FALSE)</f>
        <v>2</v>
      </c>
      <c r="BT141" s="9">
        <f>VLOOKUP(A141,'December 2020'!$B$90:$C$104,2,FALSE)</f>
        <v>-3</v>
      </c>
      <c r="BU141" s="33">
        <f>VLOOKUP(A141,'January 2021'!$B$89:$C$99,2,FALSE)</f>
        <v>4</v>
      </c>
      <c r="BV141" s="33">
        <f>VLOOKUP(A141,'February 2021'!$B$91:$C$101,2,FALSE)</f>
        <v>-2</v>
      </c>
      <c r="BW141" s="33">
        <f>VLOOKUP(A141,'March 2021'!$B$90:$C$102,2,FALSE)</f>
        <v>7</v>
      </c>
      <c r="BX141" s="33">
        <v>0</v>
      </c>
      <c r="BY141" s="33">
        <f>VLOOKUP(A141,'May 2021'!$B$89:$C$103,2,FALSE)</f>
        <v>-1</v>
      </c>
      <c r="BZ141" s="33">
        <f>VLOOKUP(A141,'June 2021'!$B$92:$C$106,2,FALSE)</f>
        <v>-1</v>
      </c>
    </row>
    <row r="142" spans="1:78" x14ac:dyDescent="0.25">
      <c r="A142" s="6" t="s">
        <v>14</v>
      </c>
      <c r="B142" s="58">
        <v>0</v>
      </c>
      <c r="C142" s="58">
        <f>VLOOKUP(A142,'February 2015'!$B$81:$C$93,2,FALSE)</f>
        <v>-3</v>
      </c>
      <c r="D142" s="58">
        <f>VLOOKUP(A142,'March 2015'!$B$89:$C$101,2,FALSE)</f>
        <v>1</v>
      </c>
      <c r="E142" s="58">
        <v>0</v>
      </c>
      <c r="F142" s="58">
        <v>0</v>
      </c>
      <c r="G142" s="58">
        <v>0</v>
      </c>
      <c r="H142" s="58">
        <f>VLOOKUP(A142,'August 2015'!$B$78:$C$88,2,FALSE)</f>
        <v>2</v>
      </c>
      <c r="I142" s="58">
        <f>VLOOKUP(A142,'September 2015'!$B$90:$C$104,2,FALSE)</f>
        <v>4</v>
      </c>
      <c r="J142" s="58">
        <v>0</v>
      </c>
      <c r="K142" s="58">
        <f>VLOOKUP(A142,'November 2015'!$B$77:$C$90,2,FALSE)</f>
        <v>2</v>
      </c>
      <c r="L142" s="58">
        <f>VLOOKUP(A142,'December 2015'!$B$86:$C$98,2,FALSE)</f>
        <v>-1</v>
      </c>
      <c r="M142" s="58">
        <f>VLOOKUP(A142,'January 2016'!$B$85:$C$97,2,FALSE)</f>
        <v>-1</v>
      </c>
      <c r="N142" s="58">
        <f>VLOOKUP(A142,'February 2016'!$B$84:$C$98,2,FALSE)</f>
        <v>2</v>
      </c>
      <c r="O142" s="58">
        <f>VLOOKUP(A142,'March 2016'!$B$84:$C$99,2,FALSE)</f>
        <v>-4</v>
      </c>
      <c r="P142" s="58">
        <f>VLOOKUP(A142,'April 2016'!$B$86:$C$98,2,FALSE)</f>
        <v>-4</v>
      </c>
      <c r="Q142" s="58">
        <f>VLOOKUP(A142,'May 2016'!$B$91:$C$107,2,FALSE)</f>
        <v>-11</v>
      </c>
      <c r="R142" s="58">
        <f>VLOOKUP(A142,'June 2016'!$B$85:$C$99,2,FALSE)</f>
        <v>3</v>
      </c>
      <c r="S142" s="58">
        <f>VLOOKUP(A142,'July 2016'!$B$88:$C$103,2,FALSE)</f>
        <v>2</v>
      </c>
      <c r="T142" s="58">
        <f>VLOOKUP(A142,'August 2016'!$B$84:$C$98,2,FALSE)</f>
        <v>2</v>
      </c>
      <c r="U142" s="58">
        <f>VLOOKUP(A142,'September 2016'!$B$89:$C$105,2,FALSE)</f>
        <v>3</v>
      </c>
      <c r="V142" s="62">
        <f>VLOOKUP(A142,'October 2016'!$B$86:$C$101,2,FALSE)</f>
        <v>-2</v>
      </c>
      <c r="W142" s="58">
        <f>VLOOKUP(A142,'November 2016'!$B$88:$C$98,2,FALSE)</f>
        <v>-2</v>
      </c>
      <c r="X142" s="58">
        <f>VLOOKUP(A142,'December  2016'!$B$82:$C$97,2,FALSE)</f>
        <v>-4</v>
      </c>
      <c r="Y142" s="58">
        <v>2</v>
      </c>
      <c r="Z142" s="58">
        <v>2</v>
      </c>
      <c r="AA142" s="58">
        <v>-3</v>
      </c>
      <c r="AB142" s="58">
        <v>-5</v>
      </c>
      <c r="AC142" s="58">
        <v>4</v>
      </c>
      <c r="AD142" s="58">
        <v>1</v>
      </c>
      <c r="AE142" s="58">
        <v>-4</v>
      </c>
      <c r="AF142" s="58">
        <v>6</v>
      </c>
      <c r="AG142" s="58">
        <v>7</v>
      </c>
      <c r="AH142" s="58">
        <v>3</v>
      </c>
      <c r="AI142" s="58">
        <v>4</v>
      </c>
      <c r="AJ142" s="58">
        <v>-1</v>
      </c>
      <c r="AK142" s="58">
        <v>4</v>
      </c>
      <c r="AL142" s="58">
        <v>1</v>
      </c>
      <c r="AM142" s="58">
        <v>5</v>
      </c>
      <c r="AN142" s="49">
        <f>VLOOKUP(A142,'April 2018'!$B$93:$C$104,2,FALSE)</f>
        <v>3</v>
      </c>
      <c r="AO142" s="49">
        <f>VLOOKUP(A142,'May 2018'!$B$94:$C$107,2,FALSE)</f>
        <v>-2</v>
      </c>
      <c r="AP142" s="49">
        <f>VLOOKUP(A142,'June 2018'!$B$91:$C$103,2,FALSE)</f>
        <v>-3</v>
      </c>
      <c r="AQ142" s="49">
        <f>VLOOKUP(A142,'July 2018'!$B$93:$C$108,2,FALSE)</f>
        <v>2</v>
      </c>
      <c r="AR142" s="49">
        <f>VLOOKUP(A142,'August 2018'!$B$92:$C$106,2,FALSE)</f>
        <v>7</v>
      </c>
      <c r="AS142" s="49">
        <f>VLOOKUP(A142,'September 2018'!$B$85:$C$98,2,FALSE)</f>
        <v>4</v>
      </c>
      <c r="AT142" s="49">
        <f>VLOOKUP(A142,'October 2018'!$B$88:$C$100,2,FALSE)</f>
        <v>1</v>
      </c>
      <c r="AU142" s="49">
        <v>0</v>
      </c>
      <c r="AV142" s="49">
        <f>VLOOKUP(A142,'December 2018'!$B$79:$C$94,2,FALSE)</f>
        <v>5</v>
      </c>
      <c r="AW142" s="49">
        <f>VLOOKUP(A142,'January 2019'!$B$80:$C$95,2,FALSE)</f>
        <v>6</v>
      </c>
      <c r="AX142" s="49">
        <f>VLOOKUP(A142,'February 2019'!$B$83:$C$95,2,FALSE)</f>
        <v>5</v>
      </c>
      <c r="AY142" s="49">
        <v>1</v>
      </c>
      <c r="AZ142" s="49">
        <v>0</v>
      </c>
      <c r="BA142" s="49">
        <f>VLOOKUP(A142,'May 2019'!$B$84:$C$94,2,FALSE)</f>
        <v>-1</v>
      </c>
      <c r="BB142" s="49">
        <f>VLOOKUP(A142,'June 2019'!$B$93:$C$104,2,FALSE)</f>
        <v>-3</v>
      </c>
      <c r="BC142" s="49">
        <f>VLOOKUP(A142,'July 2019'!$B$92:$C$106,2,FALSE)</f>
        <v>-2</v>
      </c>
      <c r="BD142" s="49">
        <f>VLOOKUP(A142,'August 2019'!$B$81:$C$95,2,FALSE)</f>
        <v>-5</v>
      </c>
      <c r="BE142" s="49">
        <v>0</v>
      </c>
      <c r="BF142" s="49">
        <f>VLOOKUP(A142,'October 2019'!$B$88:$C$105,2,FALSE)</f>
        <v>1</v>
      </c>
      <c r="BG142" s="49">
        <f>VLOOKUP(A142,'November 2019'!$B$90:$C$104,2,FALSE)</f>
        <v>-1</v>
      </c>
      <c r="BH142" s="1">
        <f>VLOOKUP(A142,'December 2019'!$B$86:$C$100,2,FALSE)</f>
        <v>-2</v>
      </c>
      <c r="BI142" s="58">
        <v>3</v>
      </c>
      <c r="BJ142" s="1">
        <v>-4</v>
      </c>
      <c r="BK142" s="1">
        <f>VLOOKUP(A142,'March 2020'!$B$90:$C$105,2,FALSE)</f>
        <v>-3</v>
      </c>
      <c r="BL142" s="58">
        <f>VLOOKUP(A142,'April 2020'!$B$97:$C$112,2,FALSE)</f>
        <v>1</v>
      </c>
      <c r="BM142" s="1">
        <f>VLOOKUP(A142,'May 2020'!$B$96:$C$109,2,FALSE)</f>
        <v>3</v>
      </c>
      <c r="BN142" s="9">
        <f>VLOOKUP(A142,'June 2020'!$B$90:$C$104,2,FALSE)</f>
        <v>-2</v>
      </c>
      <c r="BO142" s="9">
        <f>VLOOKUP(A142,'July 2020'!$B$99:$C$110,2,FALSE)</f>
        <v>-1</v>
      </c>
      <c r="BP142" s="9">
        <f>VLOOKUP(A142,'August 2020'!$B$102:$C$112,2,FALSE)</f>
        <v>-5</v>
      </c>
      <c r="BQ142" s="9">
        <f>VLOOKUP(A142,'September 2020'!$B$107:$C$122,2,FALSE)</f>
        <v>-3</v>
      </c>
      <c r="BR142" s="9">
        <v>0</v>
      </c>
      <c r="BS142" s="9">
        <v>0</v>
      </c>
      <c r="BT142" s="9">
        <f>VLOOKUP(A142,'December 2020'!$B$90:$C$104,2,FALSE)</f>
        <v>1</v>
      </c>
      <c r="BU142" s="33">
        <f>VLOOKUP(A142,'January 2021'!$B$89:$C$99,2,FALSE)</f>
        <v>1</v>
      </c>
      <c r="BV142" s="33">
        <v>0</v>
      </c>
      <c r="BW142" s="33">
        <f>VLOOKUP(A142,'March 2021'!$B$90:$C$102,2,FALSE)</f>
        <v>-3</v>
      </c>
      <c r="BX142" s="33">
        <f>VLOOKUP(A142,'April 2021'!$B$96:$C$109,2,FALSE)</f>
        <v>-1</v>
      </c>
      <c r="BY142" s="33">
        <f>VLOOKUP(A142,'May 2021'!$B$89:$C$103,2,FALSE)</f>
        <v>1</v>
      </c>
      <c r="BZ142" s="33">
        <f>VLOOKUP(A142,'June 2021'!$B$92:$C$106,2,FALSE)</f>
        <v>2</v>
      </c>
    </row>
    <row r="143" spans="1:78" x14ac:dyDescent="0.25">
      <c r="A143" s="6" t="s">
        <v>15</v>
      </c>
      <c r="B143" s="58">
        <f>VLOOKUP(A143,'January 2015'!$B$78:$C$90,2,FALSE)</f>
        <v>-5</v>
      </c>
      <c r="C143" s="58">
        <f>VLOOKUP(A143,'February 2015'!$B$81:$C$93,2,FALSE)</f>
        <v>7</v>
      </c>
      <c r="D143" s="58">
        <f>VLOOKUP(A143,'March 2015'!$B$89:$C$101,2,FALSE)</f>
        <v>-5</v>
      </c>
      <c r="E143" s="58">
        <f>VLOOKUP(A143,'April 2015'!$B$84:$C$97,2,FALSE)</f>
        <v>6</v>
      </c>
      <c r="F143" s="58">
        <f>VLOOKUP(A143,'May 2015'!$B$78:$C$88,2,FALSE)</f>
        <v>4</v>
      </c>
      <c r="G143" s="58">
        <f>VLOOKUP(A143,'June 2015'!$B$76:$C$89,2,FALSE)</f>
        <v>-1</v>
      </c>
      <c r="H143" s="58">
        <v>0</v>
      </c>
      <c r="I143" s="58">
        <f>VLOOKUP(A143,'September 2015'!$B$90:$C$104,2,FALSE)</f>
        <v>-9</v>
      </c>
      <c r="J143" s="58">
        <f>VLOOKUP(A143,'October 2015'!$B$76:$C$84,2,FALSE)</f>
        <v>2</v>
      </c>
      <c r="K143" s="58">
        <f>VLOOKUP(A143,'November 2015'!$B$77:$C$90,2,FALSE)</f>
        <v>-7</v>
      </c>
      <c r="L143" s="58">
        <f>VLOOKUP(A143,'December 2015'!$B$86:$C$98,2,FALSE)</f>
        <v>3</v>
      </c>
      <c r="M143" s="58">
        <f>VLOOKUP(A143,'January 2016'!$B$85:$C$97,2,FALSE)</f>
        <v>-4</v>
      </c>
      <c r="N143" s="58">
        <f>VLOOKUP(A143,'February 2016'!$B$84:$C$98,2,FALSE)</f>
        <v>-9</v>
      </c>
      <c r="O143" s="58">
        <f>VLOOKUP(A143,'March 2016'!$B$84:$C$99,2,FALSE)</f>
        <v>2</v>
      </c>
      <c r="P143" s="58">
        <f>VLOOKUP(A143,'April 2016'!$B$86:$C$98,2,FALSE)</f>
        <v>3</v>
      </c>
      <c r="Q143" s="58">
        <f>VLOOKUP(A143,'May 2016'!$B$91:$C$107,2,FALSE)</f>
        <v>-2</v>
      </c>
      <c r="R143" s="58">
        <f>VLOOKUP(A143,'June 2016'!$B$85:$C$99,2,FALSE)</f>
        <v>6</v>
      </c>
      <c r="S143" s="58">
        <f>VLOOKUP(A143,'July 2016'!$B$88:$C$103,2,FALSE)</f>
        <v>-1</v>
      </c>
      <c r="T143" s="58">
        <f>VLOOKUP(A143,'August 2016'!$B$84:$C$98,2,FALSE)</f>
        <v>-1</v>
      </c>
      <c r="U143" s="58">
        <f>VLOOKUP(A143,'September 2016'!$B$89:$C$105,2,FALSE)</f>
        <v>-4</v>
      </c>
      <c r="V143" s="62">
        <f>VLOOKUP(A143,'October 2016'!$B$86:$C$101,2,FALSE)</f>
        <v>-9</v>
      </c>
      <c r="W143" s="58">
        <f>VLOOKUP(A143,'November 2016'!$B$88:$C$98,2,FALSE)</f>
        <v>4</v>
      </c>
      <c r="X143" s="58">
        <f>VLOOKUP(A143,'December  2016'!$B$82:$C$97,2,FALSE)</f>
        <v>-6</v>
      </c>
      <c r="Y143" s="58">
        <v>5</v>
      </c>
      <c r="Z143" s="58">
        <v>0</v>
      </c>
      <c r="AA143" s="58">
        <v>0</v>
      </c>
      <c r="AB143" s="58">
        <v>-6</v>
      </c>
      <c r="AC143" s="58">
        <v>2</v>
      </c>
      <c r="AD143" s="58">
        <v>-5</v>
      </c>
      <c r="AE143" s="58">
        <v>-1</v>
      </c>
      <c r="AF143" s="58">
        <v>3</v>
      </c>
      <c r="AG143" s="58">
        <v>4</v>
      </c>
      <c r="AH143" s="58">
        <v>-4</v>
      </c>
      <c r="AI143" s="58">
        <v>0</v>
      </c>
      <c r="AJ143" s="58">
        <v>6</v>
      </c>
      <c r="AK143" s="58">
        <v>7</v>
      </c>
      <c r="AL143" s="58">
        <v>8</v>
      </c>
      <c r="AM143" s="58">
        <v>8</v>
      </c>
      <c r="AN143" s="49">
        <v>0</v>
      </c>
      <c r="AO143" s="49">
        <f>VLOOKUP(A143,'May 2018'!$B$94:$C$107,2,FALSE)</f>
        <v>-6</v>
      </c>
      <c r="AP143" s="49">
        <v>0</v>
      </c>
      <c r="AQ143" s="49">
        <f>VLOOKUP(A143,'July 2018'!$B$93:$C$108,2,FALSE)</f>
        <v>6</v>
      </c>
      <c r="AR143" s="49">
        <v>0</v>
      </c>
      <c r="AS143" s="49">
        <f>VLOOKUP(A143,'September 2018'!$B$85:$C$98,2,FALSE)</f>
        <v>9</v>
      </c>
      <c r="AT143" s="49">
        <v>0</v>
      </c>
      <c r="AU143" s="49">
        <f>VLOOKUP(A143,'November 2018'!$B$83:$C$96,2,FALSE)</f>
        <v>-2</v>
      </c>
      <c r="AV143" s="49">
        <v>0</v>
      </c>
      <c r="AW143" s="49">
        <f>VLOOKUP(A143,'January 2019'!$B$80:$C$95,2,FALSE)</f>
        <v>3</v>
      </c>
      <c r="AX143" s="49">
        <f>VLOOKUP(A143,'February 2019'!$B$83:$C$95,2,FALSE)</f>
        <v>-2</v>
      </c>
      <c r="AY143" s="49">
        <v>3</v>
      </c>
      <c r="AZ143" s="49">
        <f>VLOOKUP(A143,'April 2019'!$B$92:$C$105,2,FALSE)</f>
        <v>7</v>
      </c>
      <c r="BA143" s="49">
        <f>VLOOKUP(A143,'May 2019'!$B$84:$C$94,2,FALSE)</f>
        <v>2</v>
      </c>
      <c r="BB143" s="49">
        <v>0</v>
      </c>
      <c r="BC143" s="49">
        <f>VLOOKUP(A143,'July 2019'!$B$92:$C$106,2,FALSE)</f>
        <v>6</v>
      </c>
      <c r="BD143" s="49">
        <f>VLOOKUP(A143,'August 2019'!$B$81:$C$95,2,FALSE)</f>
        <v>-2</v>
      </c>
      <c r="BE143" s="49">
        <f>VLOOKUP(A143,'September 2019'!$B$87:$C$100,2,FALSE)</f>
        <v>-8</v>
      </c>
      <c r="BF143" s="49">
        <f>VLOOKUP(A143,'October 2019'!$B$88:$C$105,2,FALSE)</f>
        <v>3</v>
      </c>
      <c r="BG143" s="49">
        <f>VLOOKUP(A143,'November 2019'!$B$90:$C$104,2,FALSE)</f>
        <v>-10</v>
      </c>
      <c r="BH143" s="1">
        <f>VLOOKUP(A143,'December 2019'!$B$86:$C$100,2,FALSE)</f>
        <v>-6</v>
      </c>
      <c r="BI143" s="58">
        <v>2</v>
      </c>
      <c r="BJ143" s="1">
        <v>2</v>
      </c>
      <c r="BK143" s="1">
        <f>VLOOKUP(A143,'March 2020'!$B$90:$C$105,2,FALSE)</f>
        <v>-4</v>
      </c>
      <c r="BL143" s="58">
        <f>VLOOKUP(A143,'April 2020'!$B$97:$C$112,2,FALSE)</f>
        <v>-2</v>
      </c>
      <c r="BM143" s="1">
        <f>VLOOKUP(A143,'May 2020'!$B$96:$C$109,2,FALSE)</f>
        <v>6</v>
      </c>
      <c r="BN143" s="9">
        <f>VLOOKUP(A143,'June 2020'!$B$90:$C$104,2,FALSE)</f>
        <v>-3</v>
      </c>
      <c r="BO143" s="9">
        <f>VLOOKUP(A143,'July 2020'!$B$99:$C$110,2,FALSE)</f>
        <v>-5</v>
      </c>
      <c r="BP143" s="9">
        <f>VLOOKUP(A143,'August 2020'!$B$102:$C$112,2,FALSE)</f>
        <v>1</v>
      </c>
      <c r="BQ143" s="9">
        <f>VLOOKUP(A143,'September 2020'!$B$107:$C$122,2,FALSE)</f>
        <v>-9</v>
      </c>
      <c r="BR143" s="9">
        <f>VLOOKUP(A143,'October 2020'!$B$89:$C$100,2,FALSE)</f>
        <v>-4</v>
      </c>
      <c r="BS143" s="9">
        <f>VLOOKUP(A143,'November 2020'!$B$93:$C$108,2,FALSE)</f>
        <v>-2</v>
      </c>
      <c r="BT143" s="9">
        <f>VLOOKUP(A143,'December 2020'!$B$90:$C$104,2,FALSE)</f>
        <v>-4</v>
      </c>
      <c r="BU143" s="33">
        <v>0</v>
      </c>
      <c r="BV143" s="33">
        <f>VLOOKUP(A143,'February 2021'!$B$91:$C$101,2,FALSE)</f>
        <v>-3</v>
      </c>
      <c r="BW143" s="33">
        <f>VLOOKUP(A143,'March 2021'!$B$90:$C$102,2,FALSE)</f>
        <v>1</v>
      </c>
      <c r="BX143" s="33">
        <f>VLOOKUP(A143,'April 2021'!$B$96:$C$109,2,FALSE)</f>
        <v>-7</v>
      </c>
      <c r="BY143" s="33">
        <v>0</v>
      </c>
      <c r="BZ143" s="33">
        <f>VLOOKUP(A143,'June 2021'!$B$92:$C$106,2,FALSE)</f>
        <v>-4</v>
      </c>
    </row>
    <row r="144" spans="1:78" x14ac:dyDescent="0.25">
      <c r="A144" s="6" t="s">
        <v>16</v>
      </c>
      <c r="B144" s="58">
        <f>VLOOKUP(A144,'January 2015'!$B$78:$C$90,2,FALSE)</f>
        <v>1</v>
      </c>
      <c r="C144" s="58">
        <f>VLOOKUP(A144,'February 2015'!$B$81:$C$93,2,FALSE)</f>
        <v>6</v>
      </c>
      <c r="D144" s="58">
        <f>VLOOKUP(A144,'March 2015'!$B$89:$C$101,2,FALSE)</f>
        <v>7</v>
      </c>
      <c r="E144" s="58">
        <f>VLOOKUP(A144,'April 2015'!$B$84:$C$97,2,FALSE)</f>
        <v>-3</v>
      </c>
      <c r="F144" s="58">
        <f>VLOOKUP(A144,'May 2015'!$B$78:$C$88,2,FALSE)</f>
        <v>3</v>
      </c>
      <c r="G144" s="58">
        <f>VLOOKUP(A144,'June 2015'!$B$76:$C$89,2,FALSE)</f>
        <v>1</v>
      </c>
      <c r="H144" s="58">
        <f>VLOOKUP(A144,'August 2015'!$B$78:$C$88,2,FALSE)</f>
        <v>6</v>
      </c>
      <c r="I144" s="58">
        <f>VLOOKUP(A144,'September 2015'!$B$90:$C$104,2,FALSE)</f>
        <v>-8</v>
      </c>
      <c r="J144" s="58">
        <f>VLOOKUP(A144,'October 2015'!$B$76:$C$84,2,FALSE)</f>
        <v>-3</v>
      </c>
      <c r="K144" s="58">
        <f>VLOOKUP(A144,'November 2015'!$B$77:$C$90,2,FALSE)</f>
        <v>-8</v>
      </c>
      <c r="L144" s="58">
        <f>VLOOKUP(A144,'December 2015'!$B$86:$C$98,2,FALSE)</f>
        <v>-8</v>
      </c>
      <c r="M144" s="58">
        <f>VLOOKUP(A144,'January 2016'!$B$85:$C$97,2,FALSE)</f>
        <v>-9</v>
      </c>
      <c r="N144" s="58">
        <f>VLOOKUP(A144,'February 2016'!$B$84:$C$98,2,FALSE)</f>
        <v>-3</v>
      </c>
      <c r="O144" s="58">
        <f>VLOOKUP(A144,'March 2016'!$B$84:$C$99,2,FALSE)</f>
        <v>-9</v>
      </c>
      <c r="P144" s="58">
        <f>VLOOKUP(A144,'April 2016'!$B$86:$C$98,2,FALSE)</f>
        <v>1</v>
      </c>
      <c r="Q144" s="58">
        <f>VLOOKUP(A144,'May 2016'!$B$91:$C$107,2,FALSE)</f>
        <v>-13</v>
      </c>
      <c r="R144" s="58">
        <f>VLOOKUP(A144,'June 2016'!$B$85:$C$99,2,FALSE)</f>
        <v>1</v>
      </c>
      <c r="S144" s="58">
        <f>VLOOKUP(A144,'July 2016'!$B$88:$C$103,2,FALSE)</f>
        <v>-8</v>
      </c>
      <c r="T144" s="58">
        <f>VLOOKUP(A144,'August 2016'!$B$84:$C$98,2,FALSE)</f>
        <v>-8</v>
      </c>
      <c r="U144" s="58">
        <f>VLOOKUP(A144,'September 2016'!$B$89:$C$105,2,FALSE)</f>
        <v>-5</v>
      </c>
      <c r="V144" s="62">
        <f>VLOOKUP(A144,'October 2016'!$B$86:$C$101,2,FALSE)</f>
        <v>-7</v>
      </c>
      <c r="W144" s="58">
        <v>0</v>
      </c>
      <c r="X144" s="58">
        <f>VLOOKUP(A144,'December  2016'!$B$82:$C$97,2,FALSE)</f>
        <v>5</v>
      </c>
      <c r="Y144" s="58">
        <v>4</v>
      </c>
      <c r="Z144" s="58">
        <v>0</v>
      </c>
      <c r="AA144" s="58">
        <v>4</v>
      </c>
      <c r="AB144" s="58">
        <v>-2</v>
      </c>
      <c r="AC144" s="58">
        <v>-3</v>
      </c>
      <c r="AD144" s="58">
        <v>-1</v>
      </c>
      <c r="AE144" s="58">
        <v>-6</v>
      </c>
      <c r="AF144" s="58">
        <v>-3</v>
      </c>
      <c r="AG144" s="58">
        <v>-5</v>
      </c>
      <c r="AH144" s="58">
        <v>1</v>
      </c>
      <c r="AI144" s="58">
        <v>1</v>
      </c>
      <c r="AJ144" s="58">
        <v>-5</v>
      </c>
      <c r="AK144" s="58">
        <v>6</v>
      </c>
      <c r="AL144" s="58">
        <v>9</v>
      </c>
      <c r="AM144" s="58">
        <v>-2</v>
      </c>
      <c r="AN144" s="49">
        <v>0</v>
      </c>
      <c r="AO144" s="49">
        <v>0</v>
      </c>
      <c r="AP144" s="49">
        <f>VLOOKUP(A144,'June 2018'!$B$91:$C$103,2,FALSE)</f>
        <v>2</v>
      </c>
      <c r="AQ144" s="49">
        <f>VLOOKUP(A144,'July 2018'!$B$93:$C$108,2,FALSE)</f>
        <v>-1</v>
      </c>
      <c r="AR144" s="49">
        <f>VLOOKUP(A144,'August 2018'!$B$92:$C$106,2,FALSE)</f>
        <v>8</v>
      </c>
      <c r="AS144" s="49">
        <f>VLOOKUP(A144,'September 2018'!$B$85:$C$98,2,FALSE)</f>
        <v>3</v>
      </c>
      <c r="AT144" s="49">
        <f>VLOOKUP(A144,'October 2018'!$B$88:$C$100,2,FALSE)</f>
        <v>-4</v>
      </c>
      <c r="AU144" s="49">
        <v>0</v>
      </c>
      <c r="AV144" s="49">
        <f>VLOOKUP(A144,'December 2018'!$B$79:$C$94,2,FALSE)</f>
        <v>-1</v>
      </c>
      <c r="AW144" s="49">
        <f>VLOOKUP(A144,'January 2019'!$B$80:$C$95,2,FALSE)</f>
        <v>5</v>
      </c>
      <c r="AX144" s="49">
        <f>VLOOKUP(A144,'February 2019'!$B$83:$C$95,2,FALSE)</f>
        <v>-3</v>
      </c>
      <c r="AY144" s="49">
        <v>0</v>
      </c>
      <c r="AZ144" s="49">
        <v>0</v>
      </c>
      <c r="BA144" s="49">
        <v>0</v>
      </c>
      <c r="BB144" s="49">
        <f>VLOOKUP(A144,'June 2019'!$B$93:$C$104,2,FALSE)</f>
        <v>-4</v>
      </c>
      <c r="BC144" s="49">
        <f>VLOOKUP(A144,'July 2019'!$B$92:$C$106,2,FALSE)</f>
        <v>-3</v>
      </c>
      <c r="BD144" s="49">
        <f>VLOOKUP(A144,'August 2019'!$B$81:$C$95,2,FALSE)</f>
        <v>2</v>
      </c>
      <c r="BE144" s="49">
        <f>VLOOKUP(A144,'September 2019'!$B$87:$C$100,2,FALSE)</f>
        <v>2</v>
      </c>
      <c r="BF144" s="49">
        <f>VLOOKUP(A144,'October 2019'!$B$88:$C$105,2,FALSE)</f>
        <v>-8</v>
      </c>
      <c r="BG144" s="49">
        <v>0</v>
      </c>
      <c r="BH144" s="1">
        <v>0</v>
      </c>
      <c r="BI144" s="58">
        <v>0</v>
      </c>
      <c r="BJ144" s="1">
        <v>3</v>
      </c>
      <c r="BK144" s="1">
        <f>VLOOKUP(A144,'March 2020'!$B$90:$C$105,2,FALSE)</f>
        <v>2</v>
      </c>
      <c r="BL144" s="58">
        <f>VLOOKUP(A144,'April 2020'!$B$97:$C$112,2,FALSE)</f>
        <v>6</v>
      </c>
      <c r="BM144" s="1">
        <f>VLOOKUP(A144,'May 2020'!$B$96:$C$109,2,FALSE)</f>
        <v>4</v>
      </c>
      <c r="BN144" s="9">
        <v>0</v>
      </c>
      <c r="BO144" s="9">
        <f>VLOOKUP(A144,'July 2020'!$B$99:$C$110,2,FALSE)</f>
        <v>-9</v>
      </c>
      <c r="BP144" s="9">
        <f>VLOOKUP(A144,'August 2020'!$B$102:$C$112,2,FALSE)</f>
        <v>-3</v>
      </c>
      <c r="BQ144" s="9">
        <f>VLOOKUP(A144,'September 2020'!$B$107:$C$122,2,FALSE)</f>
        <v>-11</v>
      </c>
      <c r="BR144" s="9">
        <f>VLOOKUP(A144,'October 2020'!$B$89:$C$100,2,FALSE)</f>
        <v>-5</v>
      </c>
      <c r="BS144" s="9">
        <v>0</v>
      </c>
      <c r="BT144" s="9">
        <f>VLOOKUP(A144,'December 2020'!$B$90:$C$104,2,FALSE)</f>
        <v>-6</v>
      </c>
      <c r="BU144" s="33">
        <v>0</v>
      </c>
      <c r="BV144" s="33">
        <f>VLOOKUP(A144,'February 2021'!$B$91:$C$101,2,FALSE)</f>
        <v>5</v>
      </c>
      <c r="BW144" s="33">
        <f>VLOOKUP(A144,'March 2021'!$B$90:$C$102,2,FALSE)</f>
        <v>2</v>
      </c>
      <c r="BX144" s="33">
        <f>VLOOKUP(A144,'April 2021'!$B$96:$C$109,2,FALSE)</f>
        <v>-6</v>
      </c>
      <c r="BY144" s="33">
        <f>VLOOKUP(A144,'May 2021'!$B$89:$C$103,2,FALSE)</f>
        <v>5</v>
      </c>
      <c r="BZ144" s="33">
        <f>VLOOKUP(A144,'June 2021'!$B$92:$C$106,2,FALSE)</f>
        <v>-2</v>
      </c>
    </row>
    <row r="145" spans="1:83" x14ac:dyDescent="0.25">
      <c r="A145" s="6" t="s">
        <v>17</v>
      </c>
      <c r="B145" s="58">
        <f>VLOOKUP(A145,'January 2015'!$B$78:$C$90,2,FALSE)</f>
        <v>-7</v>
      </c>
      <c r="C145" s="58">
        <f>VLOOKUP(A145,'February 2015'!$B$81:$C$93,2,FALSE)</f>
        <v>8</v>
      </c>
      <c r="D145" s="58">
        <f>VLOOKUP(A145,'March 2015'!$B$89:$C$101,2,FALSE)</f>
        <v>-4</v>
      </c>
      <c r="E145" s="58">
        <f>VLOOKUP(A145,'April 2015'!$B$84:$C$97,2,FALSE)</f>
        <v>-7</v>
      </c>
      <c r="F145" s="58">
        <v>0</v>
      </c>
      <c r="G145" s="58">
        <f>VLOOKUP(A145,'June 2015'!$B$76:$C$89,2,FALSE)</f>
        <v>10</v>
      </c>
      <c r="H145" s="58">
        <v>0</v>
      </c>
      <c r="I145" s="58">
        <f>VLOOKUP(A145,'September 2015'!$B$90:$C$104,2,FALSE)</f>
        <v>5</v>
      </c>
      <c r="J145" s="58">
        <v>0</v>
      </c>
      <c r="K145" s="58">
        <f>VLOOKUP(A145,'November 2015'!$B$77:$C$90,2,FALSE)</f>
        <v>-11</v>
      </c>
      <c r="L145" s="58">
        <f>VLOOKUP(A145,'December 2015'!$B$86:$C$98,2,FALSE)</f>
        <v>-6</v>
      </c>
      <c r="M145" s="58">
        <v>0</v>
      </c>
      <c r="N145" s="58">
        <v>0</v>
      </c>
      <c r="O145" s="58">
        <f>VLOOKUP(A145,'March 2016'!$B$84:$C$99,2,FALSE)</f>
        <v>-11</v>
      </c>
      <c r="P145" s="58">
        <v>0</v>
      </c>
      <c r="Q145" s="58">
        <f>VLOOKUP(A145,'May 2016'!$B$91:$C$107,2,FALSE)</f>
        <v>4</v>
      </c>
      <c r="R145" s="58">
        <v>0</v>
      </c>
      <c r="S145" s="58">
        <f>VLOOKUP(A145,'July 2016'!$B$88:$C$103,2,FALSE)</f>
        <v>8</v>
      </c>
      <c r="T145" s="58">
        <f>VLOOKUP(A145,'August 2016'!$B$84:$C$98,2,FALSE)</f>
        <v>3</v>
      </c>
      <c r="U145" s="58">
        <f>VLOOKUP(A145,'September 2016'!$B$89:$C$105,2,FALSE)</f>
        <v>8</v>
      </c>
      <c r="V145" s="62">
        <f>VLOOKUP(A145,'October 2016'!$B$86:$C$101,2,FALSE)</f>
        <v>-10</v>
      </c>
      <c r="W145" s="58">
        <v>0</v>
      </c>
      <c r="X145" s="58">
        <f>VLOOKUP(A145,'December  2016'!$B$82:$C$97,2,FALSE)</f>
        <v>-9</v>
      </c>
      <c r="Y145" s="58">
        <v>0</v>
      </c>
      <c r="Z145" s="58">
        <v>8</v>
      </c>
      <c r="AA145" s="58">
        <v>-6</v>
      </c>
      <c r="AB145" s="58">
        <v>-9</v>
      </c>
      <c r="AC145" s="58">
        <v>0</v>
      </c>
      <c r="AD145" s="58">
        <v>0</v>
      </c>
      <c r="AE145" s="58">
        <v>-8</v>
      </c>
      <c r="AF145" s="58">
        <v>-5</v>
      </c>
      <c r="AG145" s="58">
        <v>-6</v>
      </c>
      <c r="AH145" s="58">
        <v>-11</v>
      </c>
      <c r="AI145" s="58">
        <v>0</v>
      </c>
      <c r="AJ145" s="58">
        <v>-6</v>
      </c>
      <c r="AK145" s="58">
        <v>-7</v>
      </c>
      <c r="AL145" s="58">
        <v>0</v>
      </c>
      <c r="AM145" s="58">
        <v>9</v>
      </c>
      <c r="AN145" s="49">
        <v>0</v>
      </c>
      <c r="AO145" s="49">
        <f>VLOOKUP(A145,'May 2018'!$B$94:$C$107,2,FALSE)</f>
        <v>8</v>
      </c>
      <c r="AP145" s="49">
        <f>VLOOKUP(A145,'June 2018'!$B$91:$C$103,2,FALSE)</f>
        <v>10</v>
      </c>
      <c r="AQ145" s="49">
        <f>VLOOKUP(A145,'July 2018'!$B$93:$C$108,2,FALSE)</f>
        <v>-4</v>
      </c>
      <c r="AR145" s="49">
        <f>VLOOKUP(A145,'August 2018'!$B$92:$C$106,2,FALSE)</f>
        <v>14</v>
      </c>
      <c r="AS145" s="49">
        <f>VLOOKUP(A145,'September 2018'!$B$85:$C$98,2,FALSE)</f>
        <v>10</v>
      </c>
      <c r="AT145" s="49">
        <v>0</v>
      </c>
      <c r="AU145" s="49">
        <f>VLOOKUP(A145,'November 2018'!$B$83:$C$96,2,FALSE)</f>
        <v>7</v>
      </c>
      <c r="AV145" s="49">
        <v>0</v>
      </c>
      <c r="AW145" s="49">
        <f>VLOOKUP(A145,'January 2019'!$B$80:$C$95,2,FALSE)</f>
        <v>-6</v>
      </c>
      <c r="AX145" s="49">
        <v>0</v>
      </c>
      <c r="AY145" s="49">
        <v>7</v>
      </c>
      <c r="AZ145" s="49">
        <f>VLOOKUP(A145,'April 2019'!$B$92:$C$105,2,FALSE)</f>
        <v>-4</v>
      </c>
      <c r="BA145" s="49">
        <f>VLOOKUP(A145,'May 2019'!$B$84:$C$94,2,FALSE)</f>
        <v>-5</v>
      </c>
      <c r="BB145" s="49">
        <f>VLOOKUP(A145,'June 2019'!$B$93:$C$104,2,FALSE)</f>
        <v>-5</v>
      </c>
      <c r="BC145" s="49">
        <f>VLOOKUP(A145,'July 2019'!$B$92:$C$106,2,FALSE)</f>
        <v>-8</v>
      </c>
      <c r="BD145" s="49">
        <v>0</v>
      </c>
      <c r="BE145" s="49">
        <f>VLOOKUP(A145,'September 2019'!$B$87:$C$100,2,FALSE)</f>
        <v>-10</v>
      </c>
      <c r="BF145" s="49">
        <f>VLOOKUP(A145,'October 2019'!$B$88:$C$105,2,FALSE)</f>
        <v>-10</v>
      </c>
      <c r="BG145" s="49">
        <f>VLOOKUP(A145,'November 2019'!$B$90:$C$104,2,FALSE)</f>
        <v>-12</v>
      </c>
      <c r="BH145" s="1">
        <f>VLOOKUP(A145,'December 2019'!$B$86:$C$100,2,FALSE)</f>
        <v>-11</v>
      </c>
      <c r="BI145" s="58">
        <v>-7</v>
      </c>
      <c r="BJ145" s="1">
        <v>-9</v>
      </c>
      <c r="BK145" s="1">
        <f>VLOOKUP(A145,'March 2020'!$B$90:$C$105,2,FALSE)</f>
        <v>-11</v>
      </c>
      <c r="BL145" s="58">
        <f>VLOOKUP(A145,'April 2020'!$B$97:$C$112,2,FALSE)</f>
        <v>-6</v>
      </c>
      <c r="BM145" s="1">
        <f>VLOOKUP(A145,'May 2020'!$B$96:$C$109,2,FALSE)</f>
        <v>-7</v>
      </c>
      <c r="BN145" s="9">
        <v>0</v>
      </c>
      <c r="BO145" s="9">
        <v>0</v>
      </c>
      <c r="BP145" s="9">
        <f>VLOOKUP(A145,'August 2020'!$B$102:$C$112,2,FALSE)</f>
        <v>2</v>
      </c>
      <c r="BQ145" s="9">
        <f>VLOOKUP(A145,'September 2020'!$B$107:$C$122,2,FALSE)</f>
        <v>4</v>
      </c>
      <c r="BR145" s="9">
        <v>0</v>
      </c>
      <c r="BS145" s="9">
        <f>VLOOKUP(A145,'November 2020'!$B$93:$C$108,2,FALSE)</f>
        <v>5</v>
      </c>
      <c r="BT145" s="9">
        <f>VLOOKUP(A145,'December 2020'!$B$90:$C$104,2,FALSE)</f>
        <v>8</v>
      </c>
      <c r="BU145" s="33">
        <v>0</v>
      </c>
      <c r="BV145" s="33">
        <v>0</v>
      </c>
      <c r="BW145" s="33">
        <v>0</v>
      </c>
      <c r="BX145" s="33">
        <v>0</v>
      </c>
      <c r="BY145" s="33">
        <f>VLOOKUP(A145,'May 2021'!$B$89:$C$103,2,FALSE)</f>
        <v>-7</v>
      </c>
      <c r="BZ145" s="33">
        <f>VLOOKUP(A145,'June 2021'!$B$92:$C$106,2,FALSE)</f>
        <v>-7</v>
      </c>
    </row>
    <row r="146" spans="1:83" x14ac:dyDescent="0.25">
      <c r="A146" s="6" t="s">
        <v>18</v>
      </c>
      <c r="B146" s="58">
        <f>VLOOKUP(A146,'January 2015'!$B$78:$C$90,2,FALSE)</f>
        <v>6</v>
      </c>
      <c r="C146" s="58">
        <v>0</v>
      </c>
      <c r="D146" s="58">
        <v>0</v>
      </c>
      <c r="E146" s="58">
        <v>0</v>
      </c>
      <c r="F146" s="58">
        <v>0</v>
      </c>
      <c r="G146" s="58">
        <v>0</v>
      </c>
      <c r="H146" s="58">
        <v>0</v>
      </c>
      <c r="I146" s="58">
        <v>0</v>
      </c>
      <c r="J146" s="58">
        <v>0</v>
      </c>
      <c r="K146" s="58">
        <v>0</v>
      </c>
      <c r="L146" s="58">
        <v>0</v>
      </c>
      <c r="M146" s="58">
        <v>0</v>
      </c>
      <c r="N146" s="58">
        <f>VLOOKUP(A146,'February 2016'!$B$84:$C$98,2,FALSE)</f>
        <v>6</v>
      </c>
      <c r="O146" s="58">
        <v>0</v>
      </c>
      <c r="P146" s="58">
        <v>0</v>
      </c>
      <c r="Q146" s="58">
        <f>VLOOKUP(A146,'May 2016'!$B$91:$C$107,2,FALSE)</f>
        <v>3</v>
      </c>
      <c r="R146" s="58">
        <f>VLOOKUP(A146,'June 2016'!$B$85:$C$99,2,FALSE)</f>
        <v>8</v>
      </c>
      <c r="S146" s="58">
        <f>VLOOKUP(A146,'July 2016'!$B$88:$C$103,2,FALSE)</f>
        <v>7</v>
      </c>
      <c r="T146" s="58">
        <f>VLOOKUP(A146,'August 2016'!$B$84:$C$98,2,FALSE)</f>
        <v>4</v>
      </c>
      <c r="U146" s="58">
        <f>VLOOKUP(A146,'September 2016'!$B$89:$C$105,2,FALSE)</f>
        <v>-9</v>
      </c>
      <c r="V146" s="62">
        <v>0</v>
      </c>
      <c r="W146" s="58">
        <v>0</v>
      </c>
      <c r="X146" s="58">
        <v>0</v>
      </c>
      <c r="Y146" s="58">
        <v>0</v>
      </c>
      <c r="Z146" s="58">
        <v>0</v>
      </c>
      <c r="AA146" s="58">
        <v>0</v>
      </c>
      <c r="AB146" s="58">
        <v>5</v>
      </c>
      <c r="AC146" s="58">
        <v>0</v>
      </c>
      <c r="AD146" s="58">
        <v>0</v>
      </c>
      <c r="AE146" s="58">
        <v>0</v>
      </c>
      <c r="AF146" s="58">
        <v>0</v>
      </c>
      <c r="AG146" s="58">
        <v>0</v>
      </c>
      <c r="AH146" s="58">
        <v>0</v>
      </c>
      <c r="AI146" s="58">
        <v>-11</v>
      </c>
      <c r="AJ146" s="58">
        <v>0</v>
      </c>
      <c r="AK146" s="58">
        <v>0</v>
      </c>
      <c r="AL146" s="58">
        <v>0</v>
      </c>
      <c r="AM146" s="58">
        <v>0</v>
      </c>
      <c r="AN146" s="49">
        <f>VLOOKUP(A146,'April 2018'!$B$93:$C$104,2,FALSE)</f>
        <v>8</v>
      </c>
      <c r="AO146" s="49">
        <v>0</v>
      </c>
      <c r="AP146" s="49">
        <f>VLOOKUP(A146,'June 2018'!$B$91:$C$103,2,FALSE)</f>
        <v>8</v>
      </c>
      <c r="AQ146" s="49">
        <v>0</v>
      </c>
      <c r="AR146" s="49">
        <f>VLOOKUP(A146,'August 2018'!$B$92:$C$106,2,FALSE)</f>
        <v>12</v>
      </c>
      <c r="AS146" s="49">
        <v>0</v>
      </c>
      <c r="AT146" s="49">
        <f>VLOOKUP(A146,'October 2018'!$B$88:$C$100,2,FALSE)</f>
        <v>7</v>
      </c>
      <c r="AU146" s="49">
        <f>VLOOKUP(A146,'November 2018'!$B$83:$C$96,2,FALSE)</f>
        <v>9</v>
      </c>
      <c r="AV146" s="49">
        <f>VLOOKUP(A146,'December 2018'!$B$79:$C$94,2,FALSE)</f>
        <v>8</v>
      </c>
      <c r="AW146" s="49">
        <v>0</v>
      </c>
      <c r="AX146" s="49">
        <f>VLOOKUP(A146,'February 2019'!$B$83:$C$95,2,FALSE)</f>
        <v>9</v>
      </c>
      <c r="AY146" s="49">
        <v>0</v>
      </c>
      <c r="AZ146" s="49">
        <v>0</v>
      </c>
      <c r="BA146" s="49">
        <v>0</v>
      </c>
      <c r="BB146" s="49">
        <v>0</v>
      </c>
      <c r="BC146" s="49">
        <v>0</v>
      </c>
      <c r="BD146" s="49">
        <f>VLOOKUP(A146,'August 2019'!$B$81:$C$95,2,FALSE)</f>
        <v>6</v>
      </c>
      <c r="BE146" s="49">
        <f>VLOOKUP(A146,'September 2019'!$B$87:$C$100,2,FALSE)</f>
        <v>3</v>
      </c>
      <c r="BF146" s="49">
        <f>VLOOKUP(A146,'October 2019'!$B$88:$C$105,2,FALSE)</f>
        <v>6</v>
      </c>
      <c r="BG146" s="49">
        <v>0</v>
      </c>
      <c r="BH146" s="1">
        <v>0</v>
      </c>
      <c r="BI146" s="58">
        <v>7</v>
      </c>
      <c r="BJ146" s="1">
        <v>4</v>
      </c>
      <c r="BK146" s="1">
        <f>VLOOKUP(A146,'March 2020'!$B$90:$C$105,2,FALSE)</f>
        <v>-7</v>
      </c>
      <c r="BL146" s="58">
        <f>VLOOKUP(A146,'April 2020'!$B$97:$C$112,2,FALSE)</f>
        <v>10</v>
      </c>
      <c r="BM146" s="1">
        <v>0</v>
      </c>
      <c r="BN146" s="9">
        <f>VLOOKUP(A146,'June 2020'!$B$90:$C$104,2,FALSE)</f>
        <v>5</v>
      </c>
      <c r="BO146" s="9">
        <v>0</v>
      </c>
      <c r="BP146" s="9">
        <f>VLOOKUP(A146,'August 2020'!$B$102:$C$112,2,FALSE)</f>
        <v>-7</v>
      </c>
      <c r="BQ146" s="9">
        <f>VLOOKUP(A146,'September 2020'!$B$107:$C$122,2,FALSE)</f>
        <v>-10</v>
      </c>
      <c r="BR146" s="9">
        <f>VLOOKUP(A146,'October 2020'!$B$89:$C$100,2,FALSE)</f>
        <v>-6</v>
      </c>
      <c r="BS146" s="9">
        <f>VLOOKUP(A146,'November 2020'!$B$93:$C$108,2,FALSE)</f>
        <v>-10</v>
      </c>
      <c r="BT146" s="9">
        <f>VLOOKUP(A146,'December 2020'!$B$90:$C$104,2,FALSE)</f>
        <v>7</v>
      </c>
      <c r="BU146" s="33">
        <v>0</v>
      </c>
      <c r="BV146" s="33">
        <v>0</v>
      </c>
      <c r="BW146" s="33">
        <f>VLOOKUP(A146,'March 2021'!$B$90:$C$102,2,FALSE)</f>
        <v>-5</v>
      </c>
      <c r="BX146" s="33">
        <f>VLOOKUP(A146,'April 2021'!$B$96:$C$109,2,FALSE)</f>
        <v>-8</v>
      </c>
      <c r="BY146" s="33">
        <v>0</v>
      </c>
      <c r="BZ146" s="33">
        <v>0</v>
      </c>
    </row>
    <row r="148" spans="1:83" ht="15.75" thickBot="1" x14ac:dyDescent="0.3"/>
    <row r="149" spans="1:83" ht="15.75" thickBot="1" x14ac:dyDescent="0.3">
      <c r="A149" s="193" t="s">
        <v>100</v>
      </c>
      <c r="B149" s="194"/>
      <c r="C149" s="194"/>
      <c r="D149" s="194"/>
      <c r="E149" s="194"/>
      <c r="F149" s="194"/>
      <c r="G149" s="194"/>
      <c r="H149" s="194"/>
      <c r="I149" s="194"/>
      <c r="J149" s="194"/>
      <c r="K149" s="194"/>
      <c r="L149" s="194"/>
      <c r="M149" s="194"/>
      <c r="N149" s="194"/>
      <c r="O149" s="194"/>
      <c r="P149" s="194"/>
      <c r="Q149" s="194"/>
      <c r="R149" s="194"/>
      <c r="S149" s="194"/>
      <c r="T149" s="194"/>
      <c r="U149" s="194"/>
      <c r="V149" s="194"/>
      <c r="W149" s="194"/>
      <c r="X149" s="194"/>
      <c r="Y149" s="194"/>
      <c r="Z149" s="194"/>
      <c r="AA149" s="194"/>
      <c r="AB149" s="194"/>
      <c r="AC149" s="194"/>
      <c r="AD149" s="194"/>
      <c r="AE149" s="194"/>
      <c r="AF149" s="194"/>
      <c r="AG149" s="194"/>
      <c r="AH149" s="194"/>
      <c r="AI149" s="194"/>
      <c r="AJ149" s="194"/>
      <c r="AK149" s="194"/>
      <c r="AL149" s="194"/>
      <c r="AM149" s="194"/>
      <c r="AN149" s="194"/>
      <c r="AO149" s="194"/>
      <c r="AP149" s="194"/>
      <c r="AQ149" s="194"/>
      <c r="AR149" s="194"/>
      <c r="AS149" s="194"/>
      <c r="AT149" s="194"/>
      <c r="AU149" s="194"/>
      <c r="AV149" s="194"/>
      <c r="AW149" s="194"/>
      <c r="AX149" s="194"/>
      <c r="AY149" s="194"/>
      <c r="AZ149" s="194"/>
      <c r="BA149" s="194"/>
      <c r="BB149" s="194"/>
      <c r="BC149" s="194"/>
      <c r="BD149" s="194"/>
      <c r="BE149" s="194"/>
      <c r="BF149" s="194"/>
      <c r="BG149" s="194"/>
      <c r="BH149" s="194"/>
      <c r="BI149" s="194"/>
      <c r="BJ149" s="194"/>
      <c r="BK149" s="194"/>
      <c r="BL149" s="194"/>
      <c r="BM149" s="194"/>
      <c r="BN149" s="194"/>
      <c r="BO149" s="194"/>
      <c r="BP149" s="194"/>
      <c r="BQ149" s="194"/>
      <c r="BR149" s="194"/>
      <c r="BS149" s="194"/>
      <c r="BT149" s="194"/>
      <c r="BU149" s="194"/>
      <c r="BV149" s="194"/>
      <c r="BW149" s="194"/>
      <c r="BX149" s="194"/>
      <c r="BY149" s="194"/>
      <c r="BZ149" s="194"/>
      <c r="CA149" s="194"/>
      <c r="CB149" s="194"/>
      <c r="CC149" s="194"/>
      <c r="CD149" s="194"/>
      <c r="CE149" s="195"/>
    </row>
    <row r="151" spans="1:83" ht="18.75" x14ac:dyDescent="0.25">
      <c r="A151" s="20" t="s">
        <v>101</v>
      </c>
      <c r="B151" s="46"/>
      <c r="C151" s="46"/>
      <c r="D151" s="46"/>
      <c r="E151" s="46"/>
      <c r="F151" s="46"/>
      <c r="G151" s="46"/>
      <c r="H151" s="46"/>
      <c r="I151" s="46"/>
      <c r="J151" s="46"/>
      <c r="K151" s="46"/>
      <c r="L151" s="46"/>
      <c r="M151" s="46"/>
      <c r="N151" s="46"/>
      <c r="O151" s="46"/>
      <c r="P151" s="46"/>
      <c r="Q151" s="46"/>
      <c r="R151" s="46"/>
      <c r="S151" s="46"/>
      <c r="T151" s="46"/>
      <c r="U151" s="46"/>
      <c r="V151" s="67"/>
      <c r="W151" s="46"/>
      <c r="X151" s="46"/>
      <c r="Y151" s="46"/>
      <c r="Z151" s="46"/>
      <c r="AA151" s="46"/>
      <c r="AB151" s="46"/>
      <c r="AC151" s="46"/>
      <c r="AD151" s="46"/>
      <c r="AE151" s="46"/>
      <c r="AF151" s="46"/>
      <c r="AG151" s="46"/>
      <c r="AH151" s="46"/>
      <c r="AI151" s="46"/>
      <c r="AJ151" s="46"/>
      <c r="AK151" s="46"/>
      <c r="AL151" s="46"/>
      <c r="AM151" s="46"/>
      <c r="AN151" s="46"/>
      <c r="AO151" s="46"/>
      <c r="AP151" s="46"/>
      <c r="AQ151" s="46"/>
      <c r="AR151" s="46"/>
      <c r="AS151" s="46"/>
      <c r="AT151" s="46"/>
      <c r="AU151" s="46"/>
      <c r="AV151" s="46"/>
      <c r="AW151" s="46"/>
      <c r="AX151" s="46"/>
      <c r="AY151" s="46"/>
      <c r="AZ151" s="46"/>
      <c r="BA151" s="46"/>
      <c r="BB151" s="46"/>
      <c r="BC151" s="46"/>
      <c r="BD151" s="46"/>
      <c r="BE151" s="46"/>
      <c r="BF151" s="46"/>
      <c r="BG151" s="46"/>
      <c r="BH151" s="43"/>
      <c r="BI151" s="43"/>
      <c r="BJ151" s="43"/>
      <c r="BK151" s="43"/>
      <c r="BL151" s="72"/>
      <c r="BM151" s="39"/>
      <c r="BN151" s="8" t="s">
        <v>80</v>
      </c>
      <c r="BO151" s="8" t="s">
        <v>81</v>
      </c>
      <c r="BP151" s="8" t="s">
        <v>82</v>
      </c>
      <c r="BQ151" s="8" t="s">
        <v>83</v>
      </c>
      <c r="BR151" s="10" t="s">
        <v>107</v>
      </c>
    </row>
    <row r="152" spans="1:83" x14ac:dyDescent="0.25">
      <c r="A152" s="21" t="s">
        <v>101</v>
      </c>
      <c r="B152" s="44"/>
      <c r="C152" s="44"/>
      <c r="D152" s="44"/>
      <c r="E152" s="44"/>
      <c r="F152" s="44"/>
      <c r="G152" s="44"/>
      <c r="H152" s="44"/>
      <c r="I152" s="44"/>
      <c r="J152" s="44"/>
      <c r="K152" s="44"/>
      <c r="L152" s="44"/>
      <c r="M152" s="44"/>
      <c r="N152" s="44"/>
      <c r="O152" s="44"/>
      <c r="P152" s="44"/>
      <c r="Q152" s="44"/>
      <c r="R152" s="44"/>
      <c r="S152" s="44"/>
      <c r="T152" s="44"/>
      <c r="U152" s="44"/>
      <c r="V152" s="6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58"/>
      <c r="BM152" s="21"/>
      <c r="BN152" s="9">
        <v>52.6</v>
      </c>
      <c r="BO152" s="9">
        <v>54.2</v>
      </c>
      <c r="BP152" s="9">
        <v>56</v>
      </c>
      <c r="BQ152" s="9">
        <v>55.4</v>
      </c>
      <c r="BR152" s="9">
        <v>59.3</v>
      </c>
    </row>
    <row r="153" spans="1:83" x14ac:dyDescent="0.25">
      <c r="A153" s="22" t="s">
        <v>52</v>
      </c>
      <c r="B153" s="45"/>
      <c r="C153" s="45"/>
      <c r="D153" s="45"/>
      <c r="E153" s="45"/>
      <c r="F153" s="45"/>
      <c r="G153" s="45"/>
      <c r="H153" s="45"/>
      <c r="I153" s="45"/>
      <c r="J153" s="45"/>
      <c r="K153" s="45"/>
      <c r="L153" s="45"/>
      <c r="M153" s="45"/>
      <c r="N153" s="45"/>
      <c r="O153" s="45"/>
      <c r="P153" s="45"/>
      <c r="Q153" s="45"/>
      <c r="R153" s="45"/>
      <c r="S153" s="45"/>
      <c r="T153" s="45"/>
      <c r="U153" s="45"/>
      <c r="V153" s="65"/>
      <c r="W153" s="45"/>
      <c r="X153" s="45"/>
      <c r="Y153" s="45"/>
      <c r="Z153" s="45"/>
      <c r="AA153" s="45"/>
      <c r="AB153" s="45"/>
      <c r="AC153" s="45"/>
      <c r="AD153" s="45"/>
      <c r="AE153" s="45"/>
      <c r="AF153" s="45"/>
      <c r="AG153" s="45"/>
      <c r="AH153" s="45"/>
      <c r="AI153" s="45"/>
      <c r="AJ153" s="45"/>
      <c r="AK153" s="45"/>
      <c r="AL153" s="45"/>
      <c r="AM153" s="45"/>
      <c r="AN153" s="45"/>
      <c r="AO153" s="45"/>
      <c r="AP153" s="45"/>
      <c r="AQ153" s="45"/>
      <c r="AR153" s="45"/>
      <c r="AS153" s="45"/>
      <c r="AT153" s="45"/>
      <c r="AU153" s="45"/>
      <c r="AV153" s="45"/>
      <c r="AW153" s="45"/>
      <c r="AX153" s="45"/>
      <c r="AY153" s="45"/>
      <c r="AZ153" s="45"/>
      <c r="BA153" s="45"/>
      <c r="BB153" s="45"/>
      <c r="BC153" s="45"/>
      <c r="BD153" s="45"/>
      <c r="BE153" s="45"/>
      <c r="BF153" s="45"/>
      <c r="BG153" s="45"/>
      <c r="BH153" s="45"/>
      <c r="BI153" s="45"/>
      <c r="BJ153" s="45"/>
      <c r="BK153" s="45"/>
      <c r="BL153" s="74"/>
      <c r="BM153" s="22"/>
      <c r="BN153" s="9">
        <v>56.4</v>
      </c>
      <c r="BO153" s="9">
        <v>61.5</v>
      </c>
      <c r="BP153" s="9">
        <v>67.599999999999994</v>
      </c>
      <c r="BQ153" s="9">
        <v>60.2</v>
      </c>
      <c r="BR153" s="9">
        <v>67.900000000000006</v>
      </c>
    </row>
    <row r="154" spans="1:83" x14ac:dyDescent="0.25">
      <c r="A154" s="22" t="s">
        <v>91</v>
      </c>
      <c r="B154" s="45"/>
      <c r="C154" s="45"/>
      <c r="D154" s="45"/>
      <c r="E154" s="45"/>
      <c r="F154" s="45"/>
      <c r="G154" s="45"/>
      <c r="H154" s="45"/>
      <c r="I154" s="45"/>
      <c r="J154" s="45"/>
      <c r="K154" s="45"/>
      <c r="L154" s="45"/>
      <c r="M154" s="45"/>
      <c r="N154" s="45"/>
      <c r="O154" s="45"/>
      <c r="P154" s="45"/>
      <c r="Q154" s="45"/>
      <c r="R154" s="45"/>
      <c r="S154" s="45"/>
      <c r="T154" s="45"/>
      <c r="U154" s="45"/>
      <c r="V154" s="65"/>
      <c r="W154" s="45"/>
      <c r="X154" s="45"/>
      <c r="Y154" s="45"/>
      <c r="Z154" s="45"/>
      <c r="AA154" s="45"/>
      <c r="AB154" s="45"/>
      <c r="AC154" s="45"/>
      <c r="AD154" s="45"/>
      <c r="AE154" s="45"/>
      <c r="AF154" s="45"/>
      <c r="AG154" s="45"/>
      <c r="AH154" s="45"/>
      <c r="AI154" s="45"/>
      <c r="AJ154" s="45"/>
      <c r="AK154" s="45"/>
      <c r="AL154" s="45"/>
      <c r="AM154" s="45"/>
      <c r="AN154" s="45"/>
      <c r="AO154" s="45"/>
      <c r="AP154" s="45"/>
      <c r="AQ154" s="45"/>
      <c r="AR154" s="45"/>
      <c r="AS154" s="45"/>
      <c r="AT154" s="45"/>
      <c r="AU154" s="45"/>
      <c r="AV154" s="45"/>
      <c r="AW154" s="45"/>
      <c r="AX154" s="45"/>
      <c r="AY154" s="45"/>
      <c r="AZ154" s="45"/>
      <c r="BA154" s="45"/>
      <c r="BB154" s="45"/>
      <c r="BC154" s="45"/>
      <c r="BD154" s="45"/>
      <c r="BE154" s="45"/>
      <c r="BF154" s="45"/>
      <c r="BG154" s="45"/>
      <c r="BH154" s="45"/>
      <c r="BI154" s="45"/>
      <c r="BJ154" s="45"/>
      <c r="BK154" s="45"/>
      <c r="BL154" s="74"/>
      <c r="BM154" s="22"/>
      <c r="BN154" s="9">
        <v>57.3</v>
      </c>
      <c r="BO154" s="9">
        <v>62.1</v>
      </c>
      <c r="BP154" s="9">
        <v>63.3</v>
      </c>
      <c r="BQ154" s="9">
        <v>61</v>
      </c>
      <c r="BR154" s="9">
        <v>63</v>
      </c>
    </row>
    <row r="155" spans="1:83" x14ac:dyDescent="0.25">
      <c r="A155" s="22" t="s">
        <v>92</v>
      </c>
      <c r="B155" s="45"/>
      <c r="C155" s="45"/>
      <c r="D155" s="45"/>
      <c r="E155" s="45"/>
      <c r="F155" s="45"/>
      <c r="G155" s="45"/>
      <c r="H155" s="45"/>
      <c r="I155" s="45"/>
      <c r="J155" s="45"/>
      <c r="K155" s="45"/>
      <c r="L155" s="45"/>
      <c r="M155" s="45"/>
      <c r="N155" s="45"/>
      <c r="O155" s="45"/>
      <c r="P155" s="45"/>
      <c r="Q155" s="45"/>
      <c r="R155" s="45"/>
      <c r="S155" s="45"/>
      <c r="T155" s="45"/>
      <c r="U155" s="45"/>
      <c r="V155" s="65"/>
      <c r="W155" s="45"/>
      <c r="X155" s="45"/>
      <c r="Y155" s="45"/>
      <c r="Z155" s="45"/>
      <c r="AA155" s="45"/>
      <c r="AB155" s="45"/>
      <c r="AC155" s="45"/>
      <c r="AD155" s="45"/>
      <c r="AE155" s="45"/>
      <c r="AF155" s="45"/>
      <c r="AG155" s="45"/>
      <c r="AH155" s="45"/>
      <c r="AI155" s="45"/>
      <c r="AJ155" s="45"/>
      <c r="AK155" s="45"/>
      <c r="AL155" s="45"/>
      <c r="AM155" s="45"/>
      <c r="AN155" s="45"/>
      <c r="AO155" s="45"/>
      <c r="AP155" s="45"/>
      <c r="AQ155" s="45"/>
      <c r="AR155" s="45"/>
      <c r="AS155" s="45"/>
      <c r="AT155" s="45"/>
      <c r="AU155" s="45"/>
      <c r="AV155" s="45"/>
      <c r="AW155" s="45"/>
      <c r="AX155" s="45"/>
      <c r="AY155" s="45"/>
      <c r="AZ155" s="45"/>
      <c r="BA155" s="45"/>
      <c r="BB155" s="45"/>
      <c r="BC155" s="45"/>
      <c r="BD155" s="45"/>
      <c r="BE155" s="45"/>
      <c r="BF155" s="45"/>
      <c r="BG155" s="45"/>
      <c r="BH155" s="45"/>
      <c r="BI155" s="45"/>
      <c r="BJ155" s="45"/>
      <c r="BK155" s="45"/>
      <c r="BL155" s="74"/>
      <c r="BM155" s="22"/>
      <c r="BN155" s="9">
        <v>42.1</v>
      </c>
      <c r="BO155" s="9">
        <v>44.3</v>
      </c>
      <c r="BP155" s="9">
        <v>46.4</v>
      </c>
      <c r="BQ155" s="9">
        <v>49.6</v>
      </c>
      <c r="BR155" s="9">
        <v>53.2</v>
      </c>
    </row>
    <row r="156" spans="1:83" x14ac:dyDescent="0.25">
      <c r="A156" s="22" t="s">
        <v>94</v>
      </c>
      <c r="B156" s="45"/>
      <c r="C156" s="45"/>
      <c r="D156" s="45"/>
      <c r="E156" s="45"/>
      <c r="F156" s="45"/>
      <c r="G156" s="45"/>
      <c r="H156" s="45"/>
      <c r="I156" s="45"/>
      <c r="J156" s="45"/>
      <c r="K156" s="45"/>
      <c r="L156" s="45"/>
      <c r="M156" s="45"/>
      <c r="N156" s="45"/>
      <c r="O156" s="45"/>
      <c r="P156" s="45"/>
      <c r="Q156" s="45"/>
      <c r="R156" s="45"/>
      <c r="S156" s="45"/>
      <c r="T156" s="45"/>
      <c r="U156" s="45"/>
      <c r="V156" s="65"/>
      <c r="W156" s="45"/>
      <c r="X156" s="45"/>
      <c r="Y156" s="45"/>
      <c r="Z156" s="45"/>
      <c r="AA156" s="45"/>
      <c r="AB156" s="45"/>
      <c r="AC156" s="45"/>
      <c r="AD156" s="45"/>
      <c r="AE156" s="45"/>
      <c r="AF156" s="45"/>
      <c r="AG156" s="45"/>
      <c r="AH156" s="45"/>
      <c r="AI156" s="45"/>
      <c r="AJ156" s="45"/>
      <c r="AK156" s="45"/>
      <c r="AL156" s="45"/>
      <c r="AM156" s="45"/>
      <c r="AN156" s="45"/>
      <c r="AO156" s="45"/>
      <c r="AP156" s="45"/>
      <c r="AQ156" s="45"/>
      <c r="AR156" s="45"/>
      <c r="AS156" s="45"/>
      <c r="AT156" s="45"/>
      <c r="AU156" s="45"/>
      <c r="AV156" s="45"/>
      <c r="AW156" s="45"/>
      <c r="AX156" s="45"/>
      <c r="AY156" s="45"/>
      <c r="AZ156" s="45"/>
      <c r="BA156" s="45"/>
      <c r="BB156" s="45"/>
      <c r="BC156" s="45"/>
      <c r="BD156" s="45"/>
      <c r="BE156" s="45"/>
      <c r="BF156" s="45"/>
      <c r="BG156" s="45"/>
      <c r="BH156" s="45"/>
      <c r="BI156" s="45"/>
      <c r="BJ156" s="45"/>
      <c r="BK156" s="45"/>
      <c r="BL156" s="74"/>
      <c r="BM156" s="22"/>
      <c r="BN156" s="9">
        <v>56.9</v>
      </c>
      <c r="BO156" s="9">
        <v>55.8</v>
      </c>
      <c r="BP156" s="9">
        <v>58.2</v>
      </c>
      <c r="BQ156" s="9">
        <v>59</v>
      </c>
      <c r="BR156" s="9">
        <v>60.5</v>
      </c>
    </row>
    <row r="157" spans="1:83" x14ac:dyDescent="0.25">
      <c r="A157" s="22" t="s">
        <v>95</v>
      </c>
      <c r="B157" s="45"/>
      <c r="C157" s="45"/>
      <c r="D157" s="45"/>
      <c r="E157" s="45"/>
      <c r="F157" s="45"/>
      <c r="G157" s="45"/>
      <c r="H157" s="45"/>
      <c r="I157" s="45"/>
      <c r="J157" s="45"/>
      <c r="K157" s="45"/>
      <c r="L157" s="45"/>
      <c r="M157" s="45"/>
      <c r="N157" s="45"/>
      <c r="O157" s="45"/>
      <c r="P157" s="45"/>
      <c r="Q157" s="45"/>
      <c r="R157" s="45"/>
      <c r="S157" s="45"/>
      <c r="T157" s="45"/>
      <c r="U157" s="45"/>
      <c r="V157" s="65"/>
      <c r="W157" s="45"/>
      <c r="X157" s="45"/>
      <c r="Y157" s="45"/>
      <c r="Z157" s="45"/>
      <c r="AA157" s="45"/>
      <c r="AB157" s="45"/>
      <c r="AC157" s="45"/>
      <c r="AD157" s="45"/>
      <c r="AE157" s="45"/>
      <c r="AF157" s="45"/>
      <c r="AG157" s="45"/>
      <c r="AH157" s="45"/>
      <c r="AI157" s="45"/>
      <c r="AJ157" s="45"/>
      <c r="AK157" s="45"/>
      <c r="AL157" s="45"/>
      <c r="AM157" s="45"/>
      <c r="AN157" s="45"/>
      <c r="AO157" s="45"/>
      <c r="AP157" s="45"/>
      <c r="AQ157" s="45"/>
      <c r="AR157" s="45"/>
      <c r="AS157" s="45"/>
      <c r="AT157" s="45"/>
      <c r="AU157" s="45"/>
      <c r="AV157" s="45"/>
      <c r="AW157" s="45"/>
      <c r="AX157" s="45"/>
      <c r="AY157" s="45"/>
      <c r="AZ157" s="45"/>
      <c r="BA157" s="45"/>
      <c r="BB157" s="45"/>
      <c r="BC157" s="45"/>
      <c r="BD157" s="45"/>
      <c r="BE157" s="45"/>
      <c r="BF157" s="45"/>
      <c r="BG157" s="45"/>
      <c r="BH157" s="45"/>
      <c r="BI157" s="45"/>
      <c r="BJ157" s="45"/>
      <c r="BK157" s="45"/>
      <c r="BL157" s="74"/>
      <c r="BM157" s="22"/>
      <c r="BN157" s="1">
        <v>50.5</v>
      </c>
      <c r="BO157" s="1">
        <v>47</v>
      </c>
      <c r="BP157" s="9">
        <v>44.4</v>
      </c>
      <c r="BQ157" s="9">
        <v>47.4</v>
      </c>
      <c r="BR157" s="9">
        <v>51.9</v>
      </c>
    </row>
    <row r="1059" spans="71:71" x14ac:dyDescent="0.25">
      <c r="BS1059" t="s">
        <v>842</v>
      </c>
    </row>
  </sheetData>
  <mergeCells count="75">
    <mergeCell ref="H6:I6"/>
    <mergeCell ref="F6:G6"/>
    <mergeCell ref="D6:E6"/>
    <mergeCell ref="B6:C6"/>
    <mergeCell ref="R6:S6"/>
    <mergeCell ref="P6:Q6"/>
    <mergeCell ref="N6:O6"/>
    <mergeCell ref="L6:M6"/>
    <mergeCell ref="J6:K6"/>
    <mergeCell ref="AB6:AC6"/>
    <mergeCell ref="Z6:AA6"/>
    <mergeCell ref="X6:Y6"/>
    <mergeCell ref="V6:W6"/>
    <mergeCell ref="T6:U6"/>
    <mergeCell ref="AL6:AM6"/>
    <mergeCell ref="AJ6:AK6"/>
    <mergeCell ref="AH6:AI6"/>
    <mergeCell ref="AF6:AG6"/>
    <mergeCell ref="AD6:AE6"/>
    <mergeCell ref="AV6:AW6"/>
    <mergeCell ref="AT6:AU6"/>
    <mergeCell ref="AR6:AS6"/>
    <mergeCell ref="AP6:AQ6"/>
    <mergeCell ref="AN6:AO6"/>
    <mergeCell ref="BF6:BG6"/>
    <mergeCell ref="BD6:BE6"/>
    <mergeCell ref="BB6:BC6"/>
    <mergeCell ref="AZ6:BA6"/>
    <mergeCell ref="AX6:AY6"/>
    <mergeCell ref="BP6:BQ6"/>
    <mergeCell ref="BN6:BO6"/>
    <mergeCell ref="BL6:BM6"/>
    <mergeCell ref="BJ6:BK6"/>
    <mergeCell ref="BH6:BI6"/>
    <mergeCell ref="CF6:CG6"/>
    <mergeCell ref="CD6:CE6"/>
    <mergeCell ref="CB6:CC6"/>
    <mergeCell ref="BT6:CA6"/>
    <mergeCell ref="BR6:BS6"/>
    <mergeCell ref="CP6:CQ6"/>
    <mergeCell ref="CN6:CO6"/>
    <mergeCell ref="CL6:CM6"/>
    <mergeCell ref="CJ6:CK6"/>
    <mergeCell ref="CH6:CI6"/>
    <mergeCell ref="CZ6:DA6"/>
    <mergeCell ref="CX6:CY6"/>
    <mergeCell ref="CV6:CW6"/>
    <mergeCell ref="CT6:CU6"/>
    <mergeCell ref="CR6:CS6"/>
    <mergeCell ref="DJ6:DK6"/>
    <mergeCell ref="DH6:DI6"/>
    <mergeCell ref="DF6:DG6"/>
    <mergeCell ref="DD6:DE6"/>
    <mergeCell ref="DB6:DC6"/>
    <mergeCell ref="A149:CE149"/>
    <mergeCell ref="A1:CE1"/>
    <mergeCell ref="A3:CE3"/>
    <mergeCell ref="A4:A5"/>
    <mergeCell ref="EH6:EI6"/>
    <mergeCell ref="ED6:EE6"/>
    <mergeCell ref="DZ6:EA6"/>
    <mergeCell ref="DX6:DY6"/>
    <mergeCell ref="EF6:EG6"/>
    <mergeCell ref="EB6:EC6"/>
    <mergeCell ref="DV6:DW6"/>
    <mergeCell ref="DT6:DU6"/>
    <mergeCell ref="DR6:DS6"/>
    <mergeCell ref="DP6:DQ6"/>
    <mergeCell ref="DN6:DO6"/>
    <mergeCell ref="DL6:DM6"/>
    <mergeCell ref="EJ6:EK6"/>
    <mergeCell ref="EL6:EM6"/>
    <mergeCell ref="EN6:EO6"/>
    <mergeCell ref="EP6:EQ6"/>
    <mergeCell ref="ER6:ES6"/>
  </mergeCells>
  <phoneticPr fontId="34" type="noConversion"/>
  <conditionalFormatting sqref="EF7:EM24 EH6:EO6 BS27">
    <cfRule type="colorScale" priority="85">
      <colorScale>
        <cfvo type="min"/>
        <cfvo type="percentile" val="50"/>
        <cfvo type="max"/>
        <color rgb="FFF8696B"/>
        <color rgb="FFFFEB84"/>
        <color rgb="FF63BE7B"/>
      </colorScale>
    </cfRule>
  </conditionalFormatting>
  <conditionalFormatting sqref="EP6:EQ6">
    <cfRule type="colorScale" priority="84">
      <colorScale>
        <cfvo type="min"/>
        <cfvo type="percentile" val="50"/>
        <cfvo type="max"/>
        <color rgb="FFF8696B"/>
        <color rgb="FFFFEB84"/>
        <color rgb="FF63BE7B"/>
      </colorScale>
    </cfRule>
  </conditionalFormatting>
  <conditionalFormatting sqref="EN7:EN24">
    <cfRule type="colorScale" priority="83">
      <colorScale>
        <cfvo type="min"/>
        <cfvo type="percentile" val="50"/>
        <cfvo type="max"/>
        <color rgb="FFF8696B"/>
        <color rgb="FFFFEB84"/>
        <color rgb="FF63BE7B"/>
      </colorScale>
    </cfRule>
  </conditionalFormatting>
  <conditionalFormatting sqref="EP7:EP24">
    <cfRule type="colorScale" priority="82">
      <colorScale>
        <cfvo type="min"/>
        <cfvo type="percentile" val="50"/>
        <cfvo type="max"/>
        <color rgb="FFF8696B"/>
        <color rgb="FFFFEB84"/>
        <color rgb="FF63BE7B"/>
      </colorScale>
    </cfRule>
  </conditionalFormatting>
  <conditionalFormatting sqref="EQ7">
    <cfRule type="colorScale" priority="81">
      <colorScale>
        <cfvo type="min"/>
        <cfvo type="percentile" val="50"/>
        <cfvo type="max"/>
        <color rgb="FFF8696B"/>
        <color rgb="FFFFEB84"/>
        <color rgb="FF63BE7B"/>
      </colorScale>
    </cfRule>
  </conditionalFormatting>
  <conditionalFormatting sqref="BS48">
    <cfRule type="colorScale" priority="80">
      <colorScale>
        <cfvo type="min"/>
        <cfvo type="percentile" val="50"/>
        <cfvo type="max"/>
        <color rgb="FFF8696B"/>
        <color rgb="FFFFEB84"/>
        <color rgb="FF63BE7B"/>
      </colorScale>
    </cfRule>
  </conditionalFormatting>
  <conditionalFormatting sqref="BU68 BS68">
    <cfRule type="colorScale" priority="79">
      <colorScale>
        <cfvo type="min"/>
        <cfvo type="percentile" val="50"/>
        <cfvo type="max"/>
        <color rgb="FFF8696B"/>
        <color rgb="FFFFEB84"/>
        <color rgb="FF63BE7B"/>
      </colorScale>
    </cfRule>
  </conditionalFormatting>
  <conditionalFormatting sqref="BS88">
    <cfRule type="colorScale" priority="77">
      <colorScale>
        <cfvo type="min"/>
        <cfvo type="percentile" val="50"/>
        <cfvo type="max"/>
        <color rgb="FFF8696B"/>
        <color rgb="FFFFEB84"/>
        <color rgb="FF63BE7B"/>
      </colorScale>
    </cfRule>
  </conditionalFormatting>
  <conditionalFormatting sqref="BS108">
    <cfRule type="colorScale" priority="76">
      <colorScale>
        <cfvo type="min"/>
        <cfvo type="percentile" val="50"/>
        <cfvo type="max"/>
        <color rgb="FFF8696B"/>
        <color rgb="FFFFEB84"/>
        <color rgb="FF63BE7B"/>
      </colorScale>
    </cfRule>
  </conditionalFormatting>
  <conditionalFormatting sqref="BS128">
    <cfRule type="colorScale" priority="75">
      <colorScale>
        <cfvo type="min"/>
        <cfvo type="percentile" val="50"/>
        <cfvo type="max"/>
        <color rgb="FFF8696B"/>
        <color rgb="FFFFEB84"/>
        <color rgb="FF63BE7B"/>
      </colorScale>
    </cfRule>
  </conditionalFormatting>
  <conditionalFormatting sqref="EE8:EE24">
    <cfRule type="colorScale" priority="73">
      <colorScale>
        <cfvo type="min"/>
        <cfvo type="percentile" val="50"/>
        <cfvo type="max"/>
        <color rgb="FFF8696B"/>
        <color rgb="FFFFEB84"/>
        <color rgb="FF63BE7B"/>
      </colorScale>
    </cfRule>
  </conditionalFormatting>
  <conditionalFormatting sqref="EC7:EC24">
    <cfRule type="colorScale" priority="71">
      <colorScale>
        <cfvo type="min"/>
        <cfvo type="percentile" val="50"/>
        <cfvo type="max"/>
        <color rgb="FFF8696B"/>
        <color rgb="FFFFEB84"/>
        <color rgb="FF63BE7B"/>
      </colorScale>
    </cfRule>
  </conditionalFormatting>
  <conditionalFormatting sqref="DF6:EG6">
    <cfRule type="colorScale" priority="70">
      <colorScale>
        <cfvo type="min"/>
        <cfvo type="percentile" val="50"/>
        <cfvo type="max"/>
        <color rgb="FFF8696B"/>
        <color rgb="FFFFEB84"/>
        <color rgb="FF63BE7B"/>
      </colorScale>
    </cfRule>
  </conditionalFormatting>
  <conditionalFormatting sqref="EE7">
    <cfRule type="colorScale" priority="69">
      <colorScale>
        <cfvo type="min"/>
        <cfvo type="percentile" val="50"/>
        <cfvo type="max"/>
        <color rgb="FFF8696B"/>
        <color rgb="FFFFEB84"/>
        <color rgb="FF63BE7B"/>
      </colorScale>
    </cfRule>
  </conditionalFormatting>
  <conditionalFormatting sqref="ED7:ED24">
    <cfRule type="colorScale" priority="68">
      <colorScale>
        <cfvo type="min"/>
        <cfvo type="percentile" val="50"/>
        <cfvo type="max"/>
        <color rgb="FFF8696B"/>
        <color rgb="FFFFEB84"/>
        <color rgb="FF63BE7B"/>
      </colorScale>
    </cfRule>
  </conditionalFormatting>
  <conditionalFormatting sqref="CZ6:DE6">
    <cfRule type="colorScale" priority="67">
      <colorScale>
        <cfvo type="min"/>
        <cfvo type="percentile" val="50"/>
        <cfvo type="max"/>
        <color rgb="FFF8696B"/>
        <color rgb="FFFFEB84"/>
        <color rgb="FF63BE7B"/>
      </colorScale>
    </cfRule>
  </conditionalFormatting>
  <conditionalFormatting sqref="CZ7:CZ24">
    <cfRule type="colorScale" priority="66">
      <colorScale>
        <cfvo type="min"/>
        <cfvo type="percentile" val="50"/>
        <cfvo type="max"/>
        <color rgb="FFF8696B"/>
        <color rgb="FFFFEB84"/>
        <color rgb="FF63BE7B"/>
      </colorScale>
    </cfRule>
  </conditionalFormatting>
  <conditionalFormatting sqref="DB7:DB24">
    <cfRule type="colorScale" priority="65">
      <colorScale>
        <cfvo type="min"/>
        <cfvo type="percentile" val="50"/>
        <cfvo type="max"/>
        <color rgb="FFF8696B"/>
        <color rgb="FFFFEB84"/>
        <color rgb="FF63BE7B"/>
      </colorScale>
    </cfRule>
  </conditionalFormatting>
  <conditionalFormatting sqref="DD7:DD24">
    <cfRule type="colorScale" priority="64">
      <colorScale>
        <cfvo type="min"/>
        <cfvo type="percentile" val="50"/>
        <cfvo type="max"/>
        <color rgb="FFF8696B"/>
        <color rgb="FFFFEB84"/>
        <color rgb="FF63BE7B"/>
      </colorScale>
    </cfRule>
  </conditionalFormatting>
  <conditionalFormatting sqref="DF7:DF24">
    <cfRule type="colorScale" priority="63">
      <colorScale>
        <cfvo type="min"/>
        <cfvo type="percentile" val="50"/>
        <cfvo type="max"/>
        <color rgb="FFF8696B"/>
        <color rgb="FFFFEB84"/>
        <color rgb="FF63BE7B"/>
      </colorScale>
    </cfRule>
  </conditionalFormatting>
  <conditionalFormatting sqref="DH7:DH24">
    <cfRule type="colorScale" priority="62">
      <colorScale>
        <cfvo type="min"/>
        <cfvo type="percentile" val="50"/>
        <cfvo type="max"/>
        <color rgb="FFF8696B"/>
        <color rgb="FFFFEB84"/>
        <color rgb="FF63BE7B"/>
      </colorScale>
    </cfRule>
  </conditionalFormatting>
  <conditionalFormatting sqref="DJ7:DJ24">
    <cfRule type="colorScale" priority="61">
      <colorScale>
        <cfvo type="min"/>
        <cfvo type="percentile" val="50"/>
        <cfvo type="max"/>
        <color rgb="FFF8696B"/>
        <color rgb="FFFFEB84"/>
        <color rgb="FF63BE7B"/>
      </colorScale>
    </cfRule>
  </conditionalFormatting>
  <conditionalFormatting sqref="DL7:DL24">
    <cfRule type="colorScale" priority="60">
      <colorScale>
        <cfvo type="min"/>
        <cfvo type="percentile" val="50"/>
        <cfvo type="max"/>
        <color rgb="FFF8696B"/>
        <color rgb="FFFFEB84"/>
        <color rgb="FF63BE7B"/>
      </colorScale>
    </cfRule>
  </conditionalFormatting>
  <conditionalFormatting sqref="DN7:DN24">
    <cfRule type="colorScale" priority="59">
      <colorScale>
        <cfvo type="min"/>
        <cfvo type="percentile" val="50"/>
        <cfvo type="max"/>
        <color rgb="FFF8696B"/>
        <color rgb="FFFFEB84"/>
        <color rgb="FF63BE7B"/>
      </colorScale>
    </cfRule>
  </conditionalFormatting>
  <conditionalFormatting sqref="DP7:DP24">
    <cfRule type="colorScale" priority="58">
      <colorScale>
        <cfvo type="min"/>
        <cfvo type="percentile" val="50"/>
        <cfvo type="max"/>
        <color rgb="FFF8696B"/>
        <color rgb="FFFFEB84"/>
        <color rgb="FF63BE7B"/>
      </colorScale>
    </cfRule>
  </conditionalFormatting>
  <conditionalFormatting sqref="DR7:DR24">
    <cfRule type="colorScale" priority="57">
      <colorScale>
        <cfvo type="min"/>
        <cfvo type="percentile" val="50"/>
        <cfvo type="max"/>
        <color rgb="FFF8696B"/>
        <color rgb="FFFFEB84"/>
        <color rgb="FF63BE7B"/>
      </colorScale>
    </cfRule>
  </conditionalFormatting>
  <conditionalFormatting sqref="DT7:DT24">
    <cfRule type="colorScale" priority="56">
      <colorScale>
        <cfvo type="min"/>
        <cfvo type="percentile" val="50"/>
        <cfvo type="max"/>
        <color rgb="FFF8696B"/>
        <color rgb="FFFFEB84"/>
        <color rgb="FF63BE7B"/>
      </colorScale>
    </cfRule>
  </conditionalFormatting>
  <conditionalFormatting sqref="DV7:DV24">
    <cfRule type="colorScale" priority="55">
      <colorScale>
        <cfvo type="min"/>
        <cfvo type="percentile" val="50"/>
        <cfvo type="max"/>
        <color rgb="FFF8696B"/>
        <color rgb="FFFFEB84"/>
        <color rgb="FF63BE7B"/>
      </colorScale>
    </cfRule>
  </conditionalFormatting>
  <conditionalFormatting sqref="DX7:DX24">
    <cfRule type="colorScale" priority="54">
      <colorScale>
        <cfvo type="min"/>
        <cfvo type="percentile" val="50"/>
        <cfvo type="max"/>
        <color rgb="FFF8696B"/>
        <color rgb="FFFFEB84"/>
        <color rgb="FF63BE7B"/>
      </colorScale>
    </cfRule>
  </conditionalFormatting>
  <conditionalFormatting sqref="DZ7:DZ24">
    <cfRule type="colorScale" priority="53">
      <colorScale>
        <cfvo type="min"/>
        <cfvo type="percentile" val="50"/>
        <cfvo type="max"/>
        <color rgb="FFF8696B"/>
        <color rgb="FFFFEB84"/>
        <color rgb="FF63BE7B"/>
      </colorScale>
    </cfRule>
  </conditionalFormatting>
  <conditionalFormatting sqref="EB7:EB24">
    <cfRule type="colorScale" priority="52">
      <colorScale>
        <cfvo type="min"/>
        <cfvo type="percentile" val="50"/>
        <cfvo type="max"/>
        <color rgb="FFF8696B"/>
        <color rgb="FFFFEB84"/>
        <color rgb="FF63BE7B"/>
      </colorScale>
    </cfRule>
  </conditionalFormatting>
  <conditionalFormatting sqref="ER7:ER24">
    <cfRule type="colorScale" priority="51">
      <colorScale>
        <cfvo type="min"/>
        <cfvo type="percentile" val="50"/>
        <cfvo type="max"/>
        <color rgb="FFF8696B"/>
        <color rgb="FFFFEB84"/>
        <color rgb="FF63BE7B"/>
      </colorScale>
    </cfRule>
  </conditionalFormatting>
  <conditionalFormatting sqref="CX7:CX24">
    <cfRule type="colorScale" priority="50">
      <colorScale>
        <cfvo type="min"/>
        <cfvo type="percentile" val="50"/>
        <cfvo type="max"/>
        <color rgb="FFF8696B"/>
        <color rgb="FFFFEB84"/>
        <color rgb="FF63BE7B"/>
      </colorScale>
    </cfRule>
  </conditionalFormatting>
  <conditionalFormatting sqref="CV7:CV24">
    <cfRule type="colorScale" priority="49">
      <colorScale>
        <cfvo type="min"/>
        <cfvo type="percentile" val="50"/>
        <cfvo type="max"/>
        <color rgb="FFF8696B"/>
        <color rgb="FFFFEB84"/>
        <color rgb="FF63BE7B"/>
      </colorScale>
    </cfRule>
  </conditionalFormatting>
  <conditionalFormatting sqref="CT7:CT24">
    <cfRule type="colorScale" priority="48">
      <colorScale>
        <cfvo type="min"/>
        <cfvo type="percentile" val="50"/>
        <cfvo type="max"/>
        <color rgb="FFF8696B"/>
        <color rgb="FFFFEB84"/>
        <color rgb="FF63BE7B"/>
      </colorScale>
    </cfRule>
  </conditionalFormatting>
  <conditionalFormatting sqref="CR7:CR24">
    <cfRule type="colorScale" priority="47">
      <colorScale>
        <cfvo type="min"/>
        <cfvo type="percentile" val="50"/>
        <cfvo type="max"/>
        <color rgb="FFF8696B"/>
        <color rgb="FFFFEB84"/>
        <color rgb="FF63BE7B"/>
      </colorScale>
    </cfRule>
  </conditionalFormatting>
  <conditionalFormatting sqref="CP7:CP24">
    <cfRule type="colorScale" priority="46">
      <colorScale>
        <cfvo type="min"/>
        <cfvo type="percentile" val="50"/>
        <cfvo type="max"/>
        <color rgb="FFF8696B"/>
        <color rgb="FFFFEB84"/>
        <color rgb="FF63BE7B"/>
      </colorScale>
    </cfRule>
  </conditionalFormatting>
  <conditionalFormatting sqref="CN7:CN24">
    <cfRule type="colorScale" priority="45">
      <colorScale>
        <cfvo type="min"/>
        <cfvo type="percentile" val="50"/>
        <cfvo type="max"/>
        <color rgb="FFF8696B"/>
        <color rgb="FFFFEB84"/>
        <color rgb="FF63BE7B"/>
      </colorScale>
    </cfRule>
  </conditionalFormatting>
  <conditionalFormatting sqref="CL7:CL24">
    <cfRule type="colorScale" priority="44">
      <colorScale>
        <cfvo type="min"/>
        <cfvo type="percentile" val="50"/>
        <cfvo type="max"/>
        <color rgb="FFF8696B"/>
        <color rgb="FFFFEB84"/>
        <color rgb="FF63BE7B"/>
      </colorScale>
    </cfRule>
  </conditionalFormatting>
  <conditionalFormatting sqref="CJ7:CJ24">
    <cfRule type="colorScale" priority="43">
      <colorScale>
        <cfvo type="min"/>
        <cfvo type="percentile" val="50"/>
        <cfvo type="max"/>
        <color rgb="FFF8696B"/>
        <color rgb="FFFFEB84"/>
        <color rgb="FF63BE7B"/>
      </colorScale>
    </cfRule>
  </conditionalFormatting>
  <conditionalFormatting sqref="CH7:CH24">
    <cfRule type="colorScale" priority="42">
      <colorScale>
        <cfvo type="min"/>
        <cfvo type="percentile" val="50"/>
        <cfvo type="max"/>
        <color rgb="FFF8696B"/>
        <color rgb="FFFFEB84"/>
        <color rgb="FF63BE7B"/>
      </colorScale>
    </cfRule>
  </conditionalFormatting>
  <conditionalFormatting sqref="CF7:CF24">
    <cfRule type="colorScale" priority="41">
      <colorScale>
        <cfvo type="min"/>
        <cfvo type="percentile" val="50"/>
        <cfvo type="max"/>
        <color rgb="FFF8696B"/>
        <color rgb="FFFFEB84"/>
        <color rgb="FF63BE7B"/>
      </colorScale>
    </cfRule>
  </conditionalFormatting>
  <conditionalFormatting sqref="CD7:CD24">
    <cfRule type="colorScale" priority="40">
      <colorScale>
        <cfvo type="min"/>
        <cfvo type="percentile" val="50"/>
        <cfvo type="max"/>
        <color rgb="FFF8696B"/>
        <color rgb="FFFFEB84"/>
        <color rgb="FF63BE7B"/>
      </colorScale>
    </cfRule>
  </conditionalFormatting>
  <conditionalFormatting sqref="BT48:BU48">
    <cfRule type="colorScale" priority="39">
      <colorScale>
        <cfvo type="min"/>
        <cfvo type="percentile" val="50"/>
        <cfvo type="max"/>
        <color rgb="FFF8696B"/>
        <color rgb="FFFFEB84"/>
        <color rgb="FF63BE7B"/>
      </colorScale>
    </cfRule>
  </conditionalFormatting>
  <conditionalFormatting sqref="BT27:BZ27">
    <cfRule type="colorScale" priority="38">
      <colorScale>
        <cfvo type="min"/>
        <cfvo type="percentile" val="50"/>
        <cfvo type="max"/>
        <color rgb="FFF8696B"/>
        <color rgb="FFFFEB84"/>
        <color rgb="FF63BE7B"/>
      </colorScale>
    </cfRule>
  </conditionalFormatting>
  <conditionalFormatting sqref="BT68">
    <cfRule type="colorScale" priority="37">
      <colorScale>
        <cfvo type="min"/>
        <cfvo type="percentile" val="50"/>
        <cfvo type="max"/>
        <color rgb="FFF8696B"/>
        <color rgb="FFFFEB84"/>
        <color rgb="FF63BE7B"/>
      </colorScale>
    </cfRule>
  </conditionalFormatting>
  <conditionalFormatting sqref="BT88">
    <cfRule type="colorScale" priority="35">
      <colorScale>
        <cfvo type="min"/>
        <cfvo type="percentile" val="50"/>
        <cfvo type="max"/>
        <color rgb="FFF8696B"/>
        <color rgb="FFFFEB84"/>
        <color rgb="FF63BE7B"/>
      </colorScale>
    </cfRule>
  </conditionalFormatting>
  <conditionalFormatting sqref="BT108:BU108">
    <cfRule type="colorScale" priority="33">
      <colorScale>
        <cfvo type="min"/>
        <cfvo type="percentile" val="50"/>
        <cfvo type="max"/>
        <color rgb="FFF8696B"/>
        <color rgb="FFFFEB84"/>
        <color rgb="FF63BE7B"/>
      </colorScale>
    </cfRule>
  </conditionalFormatting>
  <conditionalFormatting sqref="BT128:BU128">
    <cfRule type="colorScale" priority="31">
      <colorScale>
        <cfvo type="min"/>
        <cfvo type="percentile" val="50"/>
        <cfvo type="max"/>
        <color rgb="FFF8696B"/>
        <color rgb="FFFFEB84"/>
        <color rgb="FF63BE7B"/>
      </colorScale>
    </cfRule>
  </conditionalFormatting>
  <conditionalFormatting sqref="BU88">
    <cfRule type="colorScale" priority="30">
      <colorScale>
        <cfvo type="min"/>
        <cfvo type="percentile" val="50"/>
        <cfvo type="max"/>
        <color rgb="FFF8696B"/>
        <color rgb="FFFFEB84"/>
        <color rgb="FF63BE7B"/>
      </colorScale>
    </cfRule>
  </conditionalFormatting>
  <conditionalFormatting sqref="BV48">
    <cfRule type="colorScale" priority="29">
      <colorScale>
        <cfvo type="min"/>
        <cfvo type="percentile" val="50"/>
        <cfvo type="max"/>
        <color rgb="FFF8696B"/>
        <color rgb="FFFFEB84"/>
        <color rgb="FF63BE7B"/>
      </colorScale>
    </cfRule>
  </conditionalFormatting>
  <conditionalFormatting sqref="BV68">
    <cfRule type="colorScale" priority="28">
      <colorScale>
        <cfvo type="min"/>
        <cfvo type="percentile" val="50"/>
        <cfvo type="max"/>
        <color rgb="FFF8696B"/>
        <color rgb="FFFFEB84"/>
        <color rgb="FF63BE7B"/>
      </colorScale>
    </cfRule>
  </conditionalFormatting>
  <conditionalFormatting sqref="BV88">
    <cfRule type="colorScale" priority="27">
      <colorScale>
        <cfvo type="min"/>
        <cfvo type="percentile" val="50"/>
        <cfvo type="max"/>
        <color rgb="FFF8696B"/>
        <color rgb="FFFFEB84"/>
        <color rgb="FF63BE7B"/>
      </colorScale>
    </cfRule>
  </conditionalFormatting>
  <conditionalFormatting sqref="BV108">
    <cfRule type="colorScale" priority="25">
      <colorScale>
        <cfvo type="min"/>
        <cfvo type="percentile" val="50"/>
        <cfvo type="max"/>
        <color rgb="FFF8696B"/>
        <color rgb="FFFFEB84"/>
        <color rgb="FF63BE7B"/>
      </colorScale>
    </cfRule>
  </conditionalFormatting>
  <conditionalFormatting sqref="BV128">
    <cfRule type="colorScale" priority="24">
      <colorScale>
        <cfvo type="min"/>
        <cfvo type="percentile" val="50"/>
        <cfvo type="max"/>
        <color rgb="FFF8696B"/>
        <color rgb="FFFFEB84"/>
        <color rgb="FF63BE7B"/>
      </colorScale>
    </cfRule>
  </conditionalFormatting>
  <conditionalFormatting sqref="BW48">
    <cfRule type="colorScale" priority="23">
      <colorScale>
        <cfvo type="min"/>
        <cfvo type="percentile" val="50"/>
        <cfvo type="max"/>
        <color rgb="FFF8696B"/>
        <color rgb="FFFFEB84"/>
        <color rgb="FF63BE7B"/>
      </colorScale>
    </cfRule>
  </conditionalFormatting>
  <conditionalFormatting sqref="BW68">
    <cfRule type="colorScale" priority="21">
      <colorScale>
        <cfvo type="min"/>
        <cfvo type="percentile" val="50"/>
        <cfvo type="max"/>
        <color rgb="FFF8696B"/>
        <color rgb="FFFFEB84"/>
        <color rgb="FF63BE7B"/>
      </colorScale>
    </cfRule>
  </conditionalFormatting>
  <conditionalFormatting sqref="BW88">
    <cfRule type="colorScale" priority="20">
      <colorScale>
        <cfvo type="min"/>
        <cfvo type="percentile" val="50"/>
        <cfvo type="max"/>
        <color rgb="FFF8696B"/>
        <color rgb="FFFFEB84"/>
        <color rgb="FF63BE7B"/>
      </colorScale>
    </cfRule>
  </conditionalFormatting>
  <conditionalFormatting sqref="BW108">
    <cfRule type="colorScale" priority="18">
      <colorScale>
        <cfvo type="min"/>
        <cfvo type="percentile" val="50"/>
        <cfvo type="max"/>
        <color rgb="FFF8696B"/>
        <color rgb="FFFFEB84"/>
        <color rgb="FF63BE7B"/>
      </colorScale>
    </cfRule>
  </conditionalFormatting>
  <conditionalFormatting sqref="BW128">
    <cfRule type="colorScale" priority="17">
      <colorScale>
        <cfvo type="min"/>
        <cfvo type="percentile" val="50"/>
        <cfvo type="max"/>
        <color rgb="FFF8696B"/>
        <color rgb="FFFFEB84"/>
        <color rgb="FF63BE7B"/>
      </colorScale>
    </cfRule>
  </conditionalFormatting>
  <conditionalFormatting sqref="BX48">
    <cfRule type="colorScale" priority="16">
      <colorScale>
        <cfvo type="min"/>
        <cfvo type="percentile" val="50"/>
        <cfvo type="max"/>
        <color rgb="FFF8696B"/>
        <color rgb="FFFFEB84"/>
        <color rgb="FF63BE7B"/>
      </colorScale>
    </cfRule>
  </conditionalFormatting>
  <conditionalFormatting sqref="BX68">
    <cfRule type="colorScale" priority="15">
      <colorScale>
        <cfvo type="min"/>
        <cfvo type="percentile" val="50"/>
        <cfvo type="max"/>
        <color rgb="FFF8696B"/>
        <color rgb="FFFFEB84"/>
        <color rgb="FF63BE7B"/>
      </colorScale>
    </cfRule>
  </conditionalFormatting>
  <conditionalFormatting sqref="BX88">
    <cfRule type="colorScale" priority="14">
      <colorScale>
        <cfvo type="min"/>
        <cfvo type="percentile" val="50"/>
        <cfvo type="max"/>
        <color rgb="FFF8696B"/>
        <color rgb="FFFFEB84"/>
        <color rgb="FF63BE7B"/>
      </colorScale>
    </cfRule>
  </conditionalFormatting>
  <conditionalFormatting sqref="BX108">
    <cfRule type="colorScale" priority="12">
      <colorScale>
        <cfvo type="min"/>
        <cfvo type="percentile" val="50"/>
        <cfvo type="max"/>
        <color rgb="FFF8696B"/>
        <color rgb="FFFFEB84"/>
        <color rgb="FF63BE7B"/>
      </colorScale>
    </cfRule>
  </conditionalFormatting>
  <conditionalFormatting sqref="BX128">
    <cfRule type="colorScale" priority="11">
      <colorScale>
        <cfvo type="min"/>
        <cfvo type="percentile" val="50"/>
        <cfvo type="max"/>
        <color rgb="FFF8696B"/>
        <color rgb="FFFFEB84"/>
        <color rgb="FF63BE7B"/>
      </colorScale>
    </cfRule>
  </conditionalFormatting>
  <conditionalFormatting sqref="BY48">
    <cfRule type="colorScale" priority="10">
      <colorScale>
        <cfvo type="min"/>
        <cfvo type="percentile" val="50"/>
        <cfvo type="max"/>
        <color rgb="FFF8696B"/>
        <color rgb="FFFFEB84"/>
        <color rgb="FF63BE7B"/>
      </colorScale>
    </cfRule>
  </conditionalFormatting>
  <conditionalFormatting sqref="BY68">
    <cfRule type="colorScale" priority="9">
      <colorScale>
        <cfvo type="min"/>
        <cfvo type="percentile" val="50"/>
        <cfvo type="max"/>
        <color rgb="FFF8696B"/>
        <color rgb="FFFFEB84"/>
        <color rgb="FF63BE7B"/>
      </colorScale>
    </cfRule>
  </conditionalFormatting>
  <conditionalFormatting sqref="BY88">
    <cfRule type="colorScale" priority="8">
      <colorScale>
        <cfvo type="min"/>
        <cfvo type="percentile" val="50"/>
        <cfvo type="max"/>
        <color rgb="FFF8696B"/>
        <color rgb="FFFFEB84"/>
        <color rgb="FF63BE7B"/>
      </colorScale>
    </cfRule>
  </conditionalFormatting>
  <conditionalFormatting sqref="BY108">
    <cfRule type="colorScale" priority="7">
      <colorScale>
        <cfvo type="min"/>
        <cfvo type="percentile" val="50"/>
        <cfvo type="max"/>
        <color rgb="FFF8696B"/>
        <color rgb="FFFFEB84"/>
        <color rgb="FF63BE7B"/>
      </colorScale>
    </cfRule>
  </conditionalFormatting>
  <conditionalFormatting sqref="BY128">
    <cfRule type="colorScale" priority="6">
      <colorScale>
        <cfvo type="min"/>
        <cfvo type="percentile" val="50"/>
        <cfvo type="max"/>
        <color rgb="FFF8696B"/>
        <color rgb="FFFFEB84"/>
        <color rgb="FF63BE7B"/>
      </colorScale>
    </cfRule>
  </conditionalFormatting>
  <conditionalFormatting sqref="BZ48">
    <cfRule type="colorScale" priority="5">
      <colorScale>
        <cfvo type="min"/>
        <cfvo type="percentile" val="50"/>
        <cfvo type="max"/>
        <color rgb="FFF8696B"/>
        <color rgb="FFFFEB84"/>
        <color rgb="FF63BE7B"/>
      </colorScale>
    </cfRule>
  </conditionalFormatting>
  <conditionalFormatting sqref="BZ68">
    <cfRule type="colorScale" priority="4">
      <colorScale>
        <cfvo type="min"/>
        <cfvo type="percentile" val="50"/>
        <cfvo type="max"/>
        <color rgb="FFF8696B"/>
        <color rgb="FFFFEB84"/>
        <color rgb="FF63BE7B"/>
      </colorScale>
    </cfRule>
  </conditionalFormatting>
  <conditionalFormatting sqref="BZ88">
    <cfRule type="colorScale" priority="3">
      <colorScale>
        <cfvo type="min"/>
        <cfvo type="percentile" val="50"/>
        <cfvo type="max"/>
        <color rgb="FFF8696B"/>
        <color rgb="FFFFEB84"/>
        <color rgb="FF63BE7B"/>
      </colorScale>
    </cfRule>
  </conditionalFormatting>
  <conditionalFormatting sqref="BZ108">
    <cfRule type="colorScale" priority="2">
      <colorScale>
        <cfvo type="min"/>
        <cfvo type="percentile" val="50"/>
        <cfvo type="max"/>
        <color rgb="FFF8696B"/>
        <color rgb="FFFFEB84"/>
        <color rgb="FF63BE7B"/>
      </colorScale>
    </cfRule>
  </conditionalFormatting>
  <conditionalFormatting sqref="BZ128">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horizontalDpi="300" verticalDpi="300" r:id="rId1"/>
  <ignoredErrors>
    <ignoredError sqref="AW131" evalError="1"/>
  </ignoredErrors>
  <drawing r:id="rId2"/>
  <legacyDrawing r:id="rId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39997558519241921"/>
  </sheetPr>
  <dimension ref="A1"/>
  <sheetViews>
    <sheetView tabSelected="1" topLeftCell="A229" zoomScale="55" zoomScaleNormal="55" workbookViewId="0">
      <selection activeCell="BA16" sqref="BA16"/>
    </sheetView>
  </sheetViews>
  <sheetFormatPr defaultRowHeight="15" x14ac:dyDescent="0.25"/>
  <sheetData/>
  <pageMargins left="0.7" right="0.7" top="0.75" bottom="0.75" header="0.3" footer="0.3"/>
  <pageSetup paperSize="9" orientation="portrait" r:id="rId1"/>
  <drawing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29"/>
  <sheetViews>
    <sheetView workbookViewId="0">
      <selection activeCell="C23" sqref="B23:C23"/>
    </sheetView>
  </sheetViews>
  <sheetFormatPr defaultRowHeight="15" x14ac:dyDescent="0.25"/>
  <cols>
    <col min="2" max="2" width="21.7109375" customWidth="1"/>
    <col min="3" max="3" width="35.140625" customWidth="1"/>
    <col min="4" max="4" width="30.85546875" customWidth="1"/>
    <col min="5" max="5" width="12.7109375" customWidth="1"/>
    <col min="6" max="6" width="13" customWidth="1"/>
    <col min="9" max="9" width="39.5703125" customWidth="1"/>
  </cols>
  <sheetData>
    <row r="2" spans="1:12" x14ac:dyDescent="0.25">
      <c r="A2" t="s">
        <v>1346</v>
      </c>
      <c r="F2" t="s">
        <v>1311</v>
      </c>
      <c r="G2" t="s">
        <v>1312</v>
      </c>
      <c r="H2" t="s">
        <v>1315</v>
      </c>
      <c r="I2" t="s">
        <v>1332</v>
      </c>
    </row>
    <row r="3" spans="1:12" x14ac:dyDescent="0.25">
      <c r="B3" t="s">
        <v>1271</v>
      </c>
      <c r="C3" t="s">
        <v>1272</v>
      </c>
      <c r="D3" t="s">
        <v>1273</v>
      </c>
      <c r="E3" t="s">
        <v>1274</v>
      </c>
      <c r="I3" t="s">
        <v>1336</v>
      </c>
    </row>
    <row r="4" spans="1:12" x14ac:dyDescent="0.25">
      <c r="B4" t="s">
        <v>1275</v>
      </c>
      <c r="C4" t="s">
        <v>1276</v>
      </c>
      <c r="D4" t="s">
        <v>1277</v>
      </c>
      <c r="E4" t="s">
        <v>1278</v>
      </c>
      <c r="F4" t="s">
        <v>1313</v>
      </c>
      <c r="G4" t="s">
        <v>1314</v>
      </c>
      <c r="H4" t="s">
        <v>1313</v>
      </c>
    </row>
    <row r="5" spans="1:12" x14ac:dyDescent="0.25">
      <c r="B5" t="s">
        <v>1279</v>
      </c>
      <c r="C5" t="s">
        <v>1280</v>
      </c>
      <c r="D5" t="s">
        <v>1281</v>
      </c>
      <c r="E5" t="s">
        <v>1282</v>
      </c>
      <c r="F5" t="s">
        <v>1316</v>
      </c>
      <c r="G5" t="s">
        <v>1317</v>
      </c>
      <c r="H5" t="s">
        <v>1318</v>
      </c>
    </row>
    <row r="6" spans="1:12" x14ac:dyDescent="0.25">
      <c r="B6" t="s">
        <v>1283</v>
      </c>
      <c r="C6" t="s">
        <v>1284</v>
      </c>
      <c r="D6" t="s">
        <v>1285</v>
      </c>
      <c r="E6" t="s">
        <v>1286</v>
      </c>
      <c r="F6" t="s">
        <v>1319</v>
      </c>
      <c r="G6">
        <v>100</v>
      </c>
      <c r="H6" t="s">
        <v>1320</v>
      </c>
      <c r="I6" t="s">
        <v>1321</v>
      </c>
    </row>
    <row r="7" spans="1:12" x14ac:dyDescent="0.25">
      <c r="B7" t="s">
        <v>1287</v>
      </c>
      <c r="C7" t="s">
        <v>1288</v>
      </c>
      <c r="D7" t="s">
        <v>1289</v>
      </c>
      <c r="E7" t="s">
        <v>1290</v>
      </c>
      <c r="H7" s="179" t="s">
        <v>1322</v>
      </c>
    </row>
    <row r="8" spans="1:12" x14ac:dyDescent="0.25">
      <c r="B8" t="s">
        <v>1291</v>
      </c>
      <c r="C8" t="s">
        <v>1292</v>
      </c>
      <c r="D8" t="s">
        <v>1293</v>
      </c>
      <c r="E8" t="s">
        <v>1294</v>
      </c>
      <c r="F8" t="s">
        <v>1323</v>
      </c>
      <c r="G8" t="s">
        <v>1324</v>
      </c>
      <c r="H8" t="s">
        <v>1325</v>
      </c>
    </row>
    <row r="9" spans="1:12" x14ac:dyDescent="0.25">
      <c r="B9" t="s">
        <v>1295</v>
      </c>
      <c r="C9" t="s">
        <v>1296</v>
      </c>
      <c r="D9" t="s">
        <v>1297</v>
      </c>
      <c r="E9" t="s">
        <v>1298</v>
      </c>
      <c r="F9" t="s">
        <v>1326</v>
      </c>
      <c r="G9" t="s">
        <v>1327</v>
      </c>
      <c r="I9" t="s">
        <v>1328</v>
      </c>
      <c r="L9" t="s">
        <v>1329</v>
      </c>
    </row>
    <row r="10" spans="1:12" x14ac:dyDescent="0.25">
      <c r="B10" t="s">
        <v>1299</v>
      </c>
      <c r="C10" t="s">
        <v>1300</v>
      </c>
      <c r="D10" t="s">
        <v>1301</v>
      </c>
      <c r="E10" t="s">
        <v>1302</v>
      </c>
      <c r="F10" t="s">
        <v>1319</v>
      </c>
      <c r="G10" t="s">
        <v>1330</v>
      </c>
      <c r="H10" t="s">
        <v>1325</v>
      </c>
      <c r="I10" t="s">
        <v>1331</v>
      </c>
    </row>
    <row r="11" spans="1:12" x14ac:dyDescent="0.25">
      <c r="B11" t="s">
        <v>1303</v>
      </c>
      <c r="C11" t="s">
        <v>1304</v>
      </c>
      <c r="D11" t="s">
        <v>1305</v>
      </c>
      <c r="E11" t="s">
        <v>1306</v>
      </c>
      <c r="F11" t="s">
        <v>1333</v>
      </c>
      <c r="G11">
        <v>100</v>
      </c>
      <c r="H11" t="s">
        <v>1333</v>
      </c>
      <c r="I11" t="s">
        <v>1334</v>
      </c>
      <c r="L11" t="s">
        <v>1335</v>
      </c>
    </row>
    <row r="12" spans="1:12" x14ac:dyDescent="0.25">
      <c r="B12" t="s">
        <v>1307</v>
      </c>
      <c r="C12" t="s">
        <v>1308</v>
      </c>
      <c r="D12" t="s">
        <v>1309</v>
      </c>
      <c r="E12" t="s">
        <v>1310</v>
      </c>
      <c r="I12" t="s">
        <v>1331</v>
      </c>
    </row>
    <row r="13" spans="1:12" x14ac:dyDescent="0.25">
      <c r="A13" t="s">
        <v>1347</v>
      </c>
    </row>
    <row r="15" spans="1:12" x14ac:dyDescent="0.25">
      <c r="B15" t="s">
        <v>1269</v>
      </c>
      <c r="C15" t="s">
        <v>1348</v>
      </c>
    </row>
    <row r="16" spans="1:12" x14ac:dyDescent="0.25">
      <c r="B16" t="s">
        <v>1337</v>
      </c>
      <c r="C16" t="s">
        <v>1348</v>
      </c>
    </row>
    <row r="17" spans="2:3" x14ac:dyDescent="0.25">
      <c r="B17" t="s">
        <v>1338</v>
      </c>
      <c r="C17" t="s">
        <v>1349</v>
      </c>
    </row>
    <row r="18" spans="2:3" x14ac:dyDescent="0.25">
      <c r="B18" t="s">
        <v>1339</v>
      </c>
      <c r="C18" t="s">
        <v>1350</v>
      </c>
    </row>
    <row r="19" spans="2:3" x14ac:dyDescent="0.25">
      <c r="B19" t="s">
        <v>1340</v>
      </c>
      <c r="C19" t="s">
        <v>1351</v>
      </c>
    </row>
    <row r="20" spans="2:3" x14ac:dyDescent="0.25">
      <c r="B20" t="s">
        <v>75</v>
      </c>
      <c r="C20" t="s">
        <v>1352</v>
      </c>
    </row>
    <row r="21" spans="2:3" x14ac:dyDescent="0.25">
      <c r="B21" t="s">
        <v>71</v>
      </c>
      <c r="C21" t="s">
        <v>1353</v>
      </c>
    </row>
    <row r="22" spans="2:3" x14ac:dyDescent="0.25">
      <c r="B22" t="s">
        <v>1341</v>
      </c>
      <c r="C22" t="s">
        <v>1355</v>
      </c>
    </row>
    <row r="23" spans="2:3" x14ac:dyDescent="0.25">
      <c r="B23" t="s">
        <v>1342</v>
      </c>
      <c r="C23" t="s">
        <v>1354</v>
      </c>
    </row>
    <row r="25" spans="2:3" x14ac:dyDescent="0.25">
      <c r="B25" t="s">
        <v>1343</v>
      </c>
      <c r="C25" t="s">
        <v>1356</v>
      </c>
    </row>
    <row r="28" spans="2:3" x14ac:dyDescent="0.25">
      <c r="B28" t="s">
        <v>1344</v>
      </c>
      <c r="C28" t="s">
        <v>1357</v>
      </c>
    </row>
    <row r="29" spans="2:3" x14ac:dyDescent="0.25">
      <c r="B29" t="s">
        <v>1345</v>
      </c>
      <c r="C29" t="s">
        <v>1358</v>
      </c>
    </row>
  </sheetData>
  <pageMargins left="0.7" right="0.7" top="0.75" bottom="0.75" header="0.3" footer="0.3"/>
  <pageSetup paperSize="9" orientation="portrait" horizontalDpi="0"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tabColor rgb="FF00B050"/>
  </sheetPr>
  <dimension ref="A1:U77"/>
  <sheetViews>
    <sheetView topLeftCell="R48" workbookViewId="0">
      <selection activeCell="AB58" sqref="AB58"/>
    </sheetView>
  </sheetViews>
  <sheetFormatPr defaultRowHeight="15" x14ac:dyDescent="0.25"/>
  <cols>
    <col min="2" max="3" width="49.28515625" bestFit="1" customWidth="1"/>
    <col min="6" max="6" width="50.42578125" bestFit="1" customWidth="1"/>
    <col min="7" max="7" width="29.140625" bestFit="1" customWidth="1"/>
    <col min="10" max="10" width="56.42578125" bestFit="1" customWidth="1"/>
    <col min="11" max="11" width="16" bestFit="1" customWidth="1"/>
    <col min="14" max="14" width="45.140625" bestFit="1" customWidth="1"/>
    <col min="15" max="15" width="31.28515625" customWidth="1"/>
    <col min="19" max="19" width="45.140625" bestFit="1" customWidth="1"/>
    <col min="20" max="20" width="27.5703125" customWidth="1"/>
  </cols>
  <sheetData>
    <row r="1" spans="1:21" ht="18.75" x14ac:dyDescent="0.25">
      <c r="B1" s="208" t="s">
        <v>945</v>
      </c>
      <c r="C1" s="208"/>
      <c r="F1" s="208" t="s">
        <v>1075</v>
      </c>
      <c r="G1" s="208"/>
      <c r="J1" s="208" t="s">
        <v>1127</v>
      </c>
      <c r="K1" s="208"/>
      <c r="M1" s="171"/>
      <c r="N1" s="208" t="s">
        <v>1183</v>
      </c>
      <c r="O1" s="208"/>
      <c r="S1" s="208" t="s">
        <v>1234</v>
      </c>
      <c r="T1" s="208"/>
      <c r="U1" t="s">
        <v>1235</v>
      </c>
    </row>
    <row r="2" spans="1:21" ht="18.75" x14ac:dyDescent="0.25">
      <c r="A2" t="s">
        <v>935</v>
      </c>
      <c r="B2" s="27" t="s">
        <v>112</v>
      </c>
      <c r="C2" s="28" t="s">
        <v>113</v>
      </c>
      <c r="F2" s="27" t="s">
        <v>112</v>
      </c>
      <c r="G2" s="28" t="s">
        <v>113</v>
      </c>
      <c r="J2" s="27" t="s">
        <v>112</v>
      </c>
      <c r="K2" s="28" t="s">
        <v>113</v>
      </c>
      <c r="N2" s="170" t="s">
        <v>112</v>
      </c>
      <c r="O2" s="172" t="s">
        <v>1170</v>
      </c>
      <c r="R2" s="176" t="s">
        <v>935</v>
      </c>
      <c r="S2" s="177" t="s">
        <v>112</v>
      </c>
      <c r="T2" s="178" t="s">
        <v>1170</v>
      </c>
      <c r="U2" t="s">
        <v>1236</v>
      </c>
    </row>
    <row r="3" spans="1:21" x14ac:dyDescent="0.25">
      <c r="B3" s="70" t="s">
        <v>910</v>
      </c>
      <c r="C3" s="1" t="s">
        <v>1026</v>
      </c>
      <c r="D3" s="87"/>
      <c r="E3" s="82"/>
      <c r="F3" s="157" t="s">
        <v>1</v>
      </c>
      <c r="G3" s="1"/>
      <c r="H3" s="82"/>
      <c r="I3" s="82"/>
      <c r="J3" s="163" t="s">
        <v>1128</v>
      </c>
      <c r="K3" s="9"/>
      <c r="N3" s="161" t="s">
        <v>1168</v>
      </c>
      <c r="O3" s="161" t="s">
        <v>1171</v>
      </c>
      <c r="R3" s="9">
        <v>11</v>
      </c>
      <c r="S3" s="1" t="s">
        <v>12</v>
      </c>
      <c r="T3" s="9" t="s">
        <v>1070</v>
      </c>
    </row>
    <row r="4" spans="1:21" x14ac:dyDescent="0.25">
      <c r="B4" s="70" t="s">
        <v>932</v>
      </c>
      <c r="C4" s="1"/>
      <c r="D4" s="87"/>
      <c r="E4" s="82"/>
      <c r="F4" s="157" t="s">
        <v>1070</v>
      </c>
      <c r="G4" s="1"/>
      <c r="H4" s="82"/>
      <c r="I4" s="82"/>
      <c r="J4" s="163" t="s">
        <v>12</v>
      </c>
      <c r="K4" s="9"/>
      <c r="N4" s="161" t="s">
        <v>16</v>
      </c>
      <c r="O4" s="161"/>
      <c r="R4" s="9">
        <v>10</v>
      </c>
      <c r="S4" s="1" t="s">
        <v>1207</v>
      </c>
      <c r="T4" s="9" t="s">
        <v>937</v>
      </c>
    </row>
    <row r="5" spans="1:21" x14ac:dyDescent="0.25">
      <c r="B5" s="70" t="s">
        <v>996</v>
      </c>
      <c r="C5" s="1"/>
      <c r="F5" s="157" t="s">
        <v>1071</v>
      </c>
      <c r="G5" s="1"/>
      <c r="J5" s="157" t="s">
        <v>1129</v>
      </c>
      <c r="K5" s="9"/>
      <c r="N5" s="161" t="s">
        <v>1032</v>
      </c>
      <c r="O5" s="161"/>
      <c r="R5" s="9">
        <v>16</v>
      </c>
      <c r="S5" s="1" t="s">
        <v>11</v>
      </c>
      <c r="T5" s="9" t="s">
        <v>1212</v>
      </c>
    </row>
    <row r="6" spans="1:21" x14ac:dyDescent="0.25">
      <c r="B6" s="70" t="s">
        <v>16</v>
      </c>
      <c r="C6" s="9"/>
      <c r="E6" t="s">
        <v>1073</v>
      </c>
      <c r="F6" s="1" t="s">
        <v>1072</v>
      </c>
      <c r="G6" s="1"/>
      <c r="J6" s="157" t="s">
        <v>11</v>
      </c>
      <c r="K6" s="9"/>
      <c r="N6" s="161" t="s">
        <v>1169</v>
      </c>
      <c r="O6" s="161"/>
      <c r="R6" s="9">
        <v>14</v>
      </c>
      <c r="S6" s="1" t="s">
        <v>1208</v>
      </c>
      <c r="T6" s="9"/>
    </row>
    <row r="7" spans="1:21" x14ac:dyDescent="0.25">
      <c r="B7" s="70" t="s">
        <v>18</v>
      </c>
      <c r="C7" s="9"/>
      <c r="F7" s="157" t="s">
        <v>11</v>
      </c>
      <c r="G7" s="1"/>
      <c r="J7" s="157" t="s">
        <v>16</v>
      </c>
      <c r="K7" s="9"/>
      <c r="N7" s="161" t="s">
        <v>1178</v>
      </c>
      <c r="O7" s="161"/>
      <c r="R7" s="9">
        <v>15</v>
      </c>
      <c r="S7" s="1" t="s">
        <v>1209</v>
      </c>
      <c r="T7" s="9"/>
    </row>
    <row r="8" spans="1:21" x14ac:dyDescent="0.25">
      <c r="B8" s="70" t="s">
        <v>934</v>
      </c>
      <c r="C8" s="9"/>
      <c r="F8" s="157" t="s">
        <v>1032</v>
      </c>
      <c r="G8" s="1"/>
      <c r="J8" s="157" t="s">
        <v>1130</v>
      </c>
      <c r="K8" s="9"/>
      <c r="R8" s="9">
        <v>12</v>
      </c>
      <c r="S8" s="1" t="s">
        <v>10</v>
      </c>
    </row>
    <row r="9" spans="1:21" ht="18.75" x14ac:dyDescent="0.25">
      <c r="B9" s="70" t="s">
        <v>10</v>
      </c>
      <c r="C9" s="9"/>
      <c r="F9" s="157" t="s">
        <v>1074</v>
      </c>
      <c r="G9" s="1"/>
      <c r="J9" s="157" t="s">
        <v>1131</v>
      </c>
      <c r="K9" s="9"/>
      <c r="N9" s="208" t="s">
        <v>1076</v>
      </c>
      <c r="O9" s="208"/>
      <c r="R9" s="9">
        <v>17</v>
      </c>
      <c r="S9" s="1" t="s">
        <v>1210</v>
      </c>
    </row>
    <row r="10" spans="1:21" ht="18.75" x14ac:dyDescent="0.25">
      <c r="B10" s="158"/>
      <c r="C10" s="9"/>
      <c r="F10" s="159" t="s">
        <v>1109</v>
      </c>
      <c r="G10" s="30"/>
      <c r="J10" s="157" t="s">
        <v>1132</v>
      </c>
      <c r="K10" s="9"/>
      <c r="N10" s="206" t="s">
        <v>1168</v>
      </c>
      <c r="O10" s="207"/>
      <c r="R10" s="9">
        <v>13</v>
      </c>
      <c r="S10" s="1" t="s">
        <v>1211</v>
      </c>
    </row>
    <row r="11" spans="1:21" x14ac:dyDescent="0.25">
      <c r="C11" s="9"/>
      <c r="N11" s="14" t="s">
        <v>1176</v>
      </c>
      <c r="O11" s="14" t="s">
        <v>920</v>
      </c>
    </row>
    <row r="12" spans="1:21" ht="18.75" x14ac:dyDescent="0.25">
      <c r="C12" s="23"/>
      <c r="F12" s="208" t="s">
        <v>1076</v>
      </c>
      <c r="G12" s="208"/>
      <c r="J12" s="208" t="s">
        <v>1076</v>
      </c>
      <c r="K12" s="208"/>
      <c r="N12" s="9"/>
      <c r="O12" s="9" t="s">
        <v>1172</v>
      </c>
      <c r="P12" t="s">
        <v>1028</v>
      </c>
      <c r="S12" s="208" t="s">
        <v>1076</v>
      </c>
      <c r="T12" s="208"/>
    </row>
    <row r="13" spans="1:21" ht="18.75" x14ac:dyDescent="0.25">
      <c r="F13" s="27" t="s">
        <v>1</v>
      </c>
      <c r="G13" s="9" t="s">
        <v>920</v>
      </c>
      <c r="J13" s="160" t="s">
        <v>1</v>
      </c>
      <c r="K13" s="8" t="s">
        <v>920</v>
      </c>
      <c r="N13" s="161"/>
      <c r="O13" s="161"/>
      <c r="S13" s="206" t="s">
        <v>1168</v>
      </c>
      <c r="T13" s="207"/>
    </row>
    <row r="14" spans="1:21" ht="18.75" x14ac:dyDescent="0.25">
      <c r="B14" s="27" t="s">
        <v>112</v>
      </c>
      <c r="F14" s="1" t="s">
        <v>1104</v>
      </c>
      <c r="J14" s="161" t="s">
        <v>1104</v>
      </c>
      <c r="K14" s="9" t="s">
        <v>1133</v>
      </c>
      <c r="N14" s="206" t="s">
        <v>16</v>
      </c>
      <c r="O14" s="207"/>
      <c r="S14" s="14" t="s">
        <v>1176</v>
      </c>
      <c r="T14" s="14" t="s">
        <v>920</v>
      </c>
    </row>
    <row r="15" spans="1:21" x14ac:dyDescent="0.25">
      <c r="B15" s="70" t="s">
        <v>910</v>
      </c>
      <c r="C15" s="70" t="s">
        <v>920</v>
      </c>
      <c r="K15" s="9" t="s">
        <v>1134</v>
      </c>
      <c r="N15" s="173" t="s">
        <v>1176</v>
      </c>
      <c r="O15" s="173" t="s">
        <v>920</v>
      </c>
      <c r="S15" s="161" t="s">
        <v>1217</v>
      </c>
      <c r="T15" s="9" t="s">
        <v>1213</v>
      </c>
    </row>
    <row r="16" spans="1:21" x14ac:dyDescent="0.25">
      <c r="B16" s="9"/>
      <c r="C16" s="9" t="s">
        <v>1000</v>
      </c>
      <c r="N16" s="161" t="s">
        <v>1150</v>
      </c>
      <c r="O16" s="161"/>
      <c r="T16" s="9" t="s">
        <v>1214</v>
      </c>
    </row>
    <row r="17" spans="1:20" ht="18.75" x14ac:dyDescent="0.25">
      <c r="A17" t="s">
        <v>1028</v>
      </c>
      <c r="B17" s="9" t="s">
        <v>997</v>
      </c>
      <c r="C17" s="9" t="s">
        <v>1001</v>
      </c>
      <c r="J17" s="27" t="s">
        <v>12</v>
      </c>
      <c r="K17" s="8" t="s">
        <v>920</v>
      </c>
      <c r="T17" s="9" t="s">
        <v>1215</v>
      </c>
    </row>
    <row r="18" spans="1:20" ht="18.75" x14ac:dyDescent="0.25">
      <c r="B18" s="9"/>
      <c r="C18" s="9" t="s">
        <v>1002</v>
      </c>
      <c r="K18" s="1" t="s">
        <v>1010</v>
      </c>
      <c r="N18" s="206" t="s">
        <v>1032</v>
      </c>
      <c r="O18" s="207"/>
      <c r="T18" s="9" t="s">
        <v>1216</v>
      </c>
    </row>
    <row r="19" spans="1:20" x14ac:dyDescent="0.25">
      <c r="B19" s="9" t="s">
        <v>999</v>
      </c>
      <c r="C19" s="9" t="s">
        <v>988</v>
      </c>
      <c r="K19" s="1" t="s">
        <v>1135</v>
      </c>
      <c r="N19" s="14" t="s">
        <v>1176</v>
      </c>
      <c r="O19" s="14" t="s">
        <v>920</v>
      </c>
      <c r="T19" s="9" t="s">
        <v>1270</v>
      </c>
    </row>
    <row r="20" spans="1:20" ht="18.75" x14ac:dyDescent="0.25">
      <c r="B20" s="9"/>
      <c r="C20" s="9" t="s">
        <v>998</v>
      </c>
      <c r="F20" s="160" t="s">
        <v>11</v>
      </c>
      <c r="G20" s="9" t="s">
        <v>920</v>
      </c>
      <c r="K20" s="1" t="s">
        <v>1011</v>
      </c>
      <c r="N20" s="174" t="s">
        <v>1179</v>
      </c>
      <c r="O20" s="174" t="s">
        <v>1175</v>
      </c>
      <c r="P20" t="s">
        <v>1028</v>
      </c>
      <c r="T20" s="9" t="s">
        <v>1218</v>
      </c>
    </row>
    <row r="21" spans="1:20" x14ac:dyDescent="0.25">
      <c r="B21" s="23"/>
      <c r="C21" s="81" t="s">
        <v>1029</v>
      </c>
      <c r="F21" s="9" t="s">
        <v>1078</v>
      </c>
      <c r="G21" s="9" t="s">
        <v>1077</v>
      </c>
      <c r="L21" s="1" t="s">
        <v>1136</v>
      </c>
      <c r="N21" s="174"/>
      <c r="O21" s="174" t="s">
        <v>1084</v>
      </c>
      <c r="P21" t="s">
        <v>1028</v>
      </c>
      <c r="T21" s="9" t="s">
        <v>1150</v>
      </c>
    </row>
    <row r="22" spans="1:20" x14ac:dyDescent="0.25">
      <c r="B22" s="23"/>
      <c r="C22" s="118"/>
      <c r="F22" s="9" t="s">
        <v>1081</v>
      </c>
      <c r="G22" s="9" t="s">
        <v>1079</v>
      </c>
      <c r="K22" s="1" t="s">
        <v>1137</v>
      </c>
      <c r="T22" s="9" t="s">
        <v>1219</v>
      </c>
    </row>
    <row r="23" spans="1:20" ht="18.75" x14ac:dyDescent="0.25">
      <c r="B23" s="23"/>
      <c r="C23" s="118"/>
      <c r="G23" s="9" t="s">
        <v>1080</v>
      </c>
      <c r="N23" s="206" t="s">
        <v>1169</v>
      </c>
      <c r="O23" s="207"/>
    </row>
    <row r="24" spans="1:20" ht="18.75" x14ac:dyDescent="0.25">
      <c r="G24" s="9" t="s">
        <v>1082</v>
      </c>
      <c r="J24" s="160" t="s">
        <v>1105</v>
      </c>
      <c r="K24" s="8" t="s">
        <v>920</v>
      </c>
      <c r="N24" s="174" t="s">
        <v>1176</v>
      </c>
      <c r="O24" s="174" t="s">
        <v>920</v>
      </c>
      <c r="S24" s="206" t="s">
        <v>1207</v>
      </c>
      <c r="T24" s="207"/>
    </row>
    <row r="25" spans="1:20" x14ac:dyDescent="0.25">
      <c r="B25" s="70" t="s">
        <v>932</v>
      </c>
      <c r="C25" s="70" t="s">
        <v>920</v>
      </c>
      <c r="G25" s="9" t="s">
        <v>1083</v>
      </c>
      <c r="J25" s="161" t="s">
        <v>1140</v>
      </c>
      <c r="K25" s="1" t="s">
        <v>70</v>
      </c>
      <c r="N25" s="174"/>
      <c r="O25" s="174" t="s">
        <v>1177</v>
      </c>
      <c r="S25" s="14" t="s">
        <v>1176</v>
      </c>
      <c r="T25" s="14" t="s">
        <v>920</v>
      </c>
    </row>
    <row r="26" spans="1:20" ht="15" customHeight="1" x14ac:dyDescent="0.25">
      <c r="A26" t="s">
        <v>1028</v>
      </c>
      <c r="B26" s="120" t="s">
        <v>989</v>
      </c>
      <c r="C26" s="9" t="s">
        <v>995</v>
      </c>
      <c r="K26" s="1" t="s">
        <v>1138</v>
      </c>
      <c r="S26" s="9" t="s">
        <v>1221</v>
      </c>
      <c r="T26" s="9" t="s">
        <v>1220</v>
      </c>
    </row>
    <row r="27" spans="1:20" ht="18.75" x14ac:dyDescent="0.25">
      <c r="A27" t="s">
        <v>1028</v>
      </c>
      <c r="B27" s="120" t="s">
        <v>914</v>
      </c>
      <c r="C27" s="9" t="s">
        <v>911</v>
      </c>
      <c r="D27" s="119" t="s">
        <v>1028</v>
      </c>
      <c r="F27" s="27" t="s">
        <v>1032</v>
      </c>
      <c r="G27" s="9" t="s">
        <v>920</v>
      </c>
      <c r="K27" s="1" t="s">
        <v>1139</v>
      </c>
      <c r="N27" s="206" t="s">
        <v>1180</v>
      </c>
      <c r="O27" s="207"/>
      <c r="S27" s="9" t="s">
        <v>1224</v>
      </c>
      <c r="T27" s="9" t="s">
        <v>1222</v>
      </c>
    </row>
    <row r="28" spans="1:20" x14ac:dyDescent="0.25">
      <c r="A28" t="s">
        <v>1028</v>
      </c>
      <c r="B28" s="120" t="s">
        <v>1005</v>
      </c>
      <c r="C28" s="9" t="s">
        <v>913</v>
      </c>
      <c r="D28" s="119" t="s">
        <v>1028</v>
      </c>
      <c r="F28" s="9" t="s">
        <v>1086</v>
      </c>
      <c r="G28" s="9" t="s">
        <v>1084</v>
      </c>
      <c r="N28" s="174" t="s">
        <v>1176</v>
      </c>
      <c r="O28" s="174" t="s">
        <v>920</v>
      </c>
      <c r="S28" s="9" t="s">
        <v>1226</v>
      </c>
      <c r="T28" s="9" t="s">
        <v>1223</v>
      </c>
    </row>
    <row r="29" spans="1:20" ht="18.75" x14ac:dyDescent="0.25">
      <c r="C29" s="9" t="s">
        <v>915</v>
      </c>
      <c r="F29" s="9" t="s">
        <v>1087</v>
      </c>
      <c r="G29" s="9" t="s">
        <v>1085</v>
      </c>
      <c r="J29" s="160" t="s">
        <v>11</v>
      </c>
      <c r="K29" s="8" t="s">
        <v>920</v>
      </c>
      <c r="N29" s="174"/>
      <c r="O29" s="174" t="s">
        <v>1181</v>
      </c>
      <c r="P29" t="s">
        <v>1028</v>
      </c>
      <c r="T29" s="9" t="s">
        <v>1225</v>
      </c>
    </row>
    <row r="30" spans="1:20" x14ac:dyDescent="0.25">
      <c r="B30" s="23"/>
      <c r="C30" s="9" t="s">
        <v>943</v>
      </c>
      <c r="D30" s="119" t="s">
        <v>1028</v>
      </c>
      <c r="F30" s="9" t="s">
        <v>1088</v>
      </c>
      <c r="G30" s="9" t="s">
        <v>1089</v>
      </c>
      <c r="K30" s="9" t="s">
        <v>1141</v>
      </c>
      <c r="N30" s="174"/>
      <c r="O30" s="174" t="s">
        <v>1182</v>
      </c>
      <c r="T30" s="9" t="s">
        <v>1227</v>
      </c>
    </row>
    <row r="31" spans="1:20" x14ac:dyDescent="0.25">
      <c r="B31" s="23"/>
      <c r="C31" s="9" t="s">
        <v>912</v>
      </c>
      <c r="F31" s="9" t="s">
        <v>1092</v>
      </c>
      <c r="G31" s="9" t="s">
        <v>1090</v>
      </c>
      <c r="K31" s="9" t="s">
        <v>1142</v>
      </c>
      <c r="T31" s="9" t="s">
        <v>1228</v>
      </c>
    </row>
    <row r="32" spans="1:20" x14ac:dyDescent="0.25">
      <c r="B32" s="23"/>
      <c r="C32" s="9" t="s">
        <v>1003</v>
      </c>
      <c r="G32" s="9" t="s">
        <v>1091</v>
      </c>
      <c r="K32" s="9" t="s">
        <v>942</v>
      </c>
      <c r="T32" s="9" t="s">
        <v>1229</v>
      </c>
    </row>
    <row r="33" spans="2:20" x14ac:dyDescent="0.25">
      <c r="B33" s="30"/>
      <c r="C33" s="9" t="s">
        <v>1004</v>
      </c>
      <c r="G33" s="9" t="s">
        <v>1093</v>
      </c>
      <c r="K33" s="9" t="s">
        <v>1143</v>
      </c>
      <c r="T33" s="9" t="s">
        <v>1230</v>
      </c>
    </row>
    <row r="34" spans="2:20" x14ac:dyDescent="0.25">
      <c r="B34" s="30"/>
      <c r="C34" s="1" t="s">
        <v>994</v>
      </c>
      <c r="D34" t="s">
        <v>1028</v>
      </c>
      <c r="G34" s="9" t="s">
        <v>1094</v>
      </c>
      <c r="K34" s="9" t="s">
        <v>1080</v>
      </c>
    </row>
    <row r="35" spans="2:20" ht="18.75" x14ac:dyDescent="0.25">
      <c r="B35" s="23"/>
      <c r="C35" s="1" t="s">
        <v>858</v>
      </c>
      <c r="G35" s="9" t="s">
        <v>1095</v>
      </c>
      <c r="K35" s="9" t="s">
        <v>1144</v>
      </c>
      <c r="S35" s="206" t="s">
        <v>11</v>
      </c>
      <c r="T35" s="207"/>
    </row>
    <row r="36" spans="2:20" ht="14.25" customHeight="1" x14ac:dyDescent="0.25">
      <c r="B36" s="23"/>
      <c r="C36" s="1" t="s">
        <v>993</v>
      </c>
      <c r="D36" t="s">
        <v>1028</v>
      </c>
      <c r="K36" s="9" t="s">
        <v>1145</v>
      </c>
      <c r="S36" s="173" t="s">
        <v>1176</v>
      </c>
      <c r="T36" s="14" t="s">
        <v>920</v>
      </c>
    </row>
    <row r="37" spans="2:20" ht="14.25" customHeight="1" x14ac:dyDescent="0.25">
      <c r="C37" s="9" t="s">
        <v>992</v>
      </c>
      <c r="D37" t="s">
        <v>1028</v>
      </c>
      <c r="F37" s="27" t="s">
        <v>1070</v>
      </c>
      <c r="G37" s="9" t="s">
        <v>920</v>
      </c>
      <c r="K37" s="9" t="s">
        <v>1146</v>
      </c>
      <c r="S37" s="9" t="s">
        <v>1232</v>
      </c>
      <c r="T37" s="9" t="s">
        <v>1231</v>
      </c>
    </row>
    <row r="38" spans="2:20" ht="14.25" customHeight="1" x14ac:dyDescent="0.25">
      <c r="C38" s="1" t="s">
        <v>1006</v>
      </c>
      <c r="D38" t="s">
        <v>1028</v>
      </c>
      <c r="F38" s="161" t="s">
        <v>1097</v>
      </c>
      <c r="G38" s="9" t="s">
        <v>1096</v>
      </c>
      <c r="K38" s="9" t="s">
        <v>1147</v>
      </c>
      <c r="S38" s="9" t="s">
        <v>1142</v>
      </c>
      <c r="T38" s="9" t="s">
        <v>942</v>
      </c>
    </row>
    <row r="39" spans="2:20" ht="14.25" customHeight="1" x14ac:dyDescent="0.25">
      <c r="C39" s="9" t="s">
        <v>990</v>
      </c>
      <c r="D39" t="s">
        <v>1028</v>
      </c>
      <c r="G39" s="9" t="s">
        <v>1098</v>
      </c>
      <c r="K39" s="1" t="s">
        <v>1148</v>
      </c>
      <c r="S39" s="9" t="s">
        <v>1233</v>
      </c>
      <c r="T39" s="9" t="s">
        <v>1238</v>
      </c>
    </row>
    <row r="40" spans="2:20" ht="14.25" customHeight="1" x14ac:dyDescent="0.25">
      <c r="C40" s="9" t="s">
        <v>991</v>
      </c>
      <c r="D40" t="s">
        <v>1028</v>
      </c>
      <c r="G40" s="9" t="s">
        <v>1099</v>
      </c>
      <c r="S40" s="9" t="s">
        <v>1237</v>
      </c>
      <c r="T40" s="9" t="s">
        <v>1239</v>
      </c>
    </row>
    <row r="41" spans="2:20" ht="14.25" customHeight="1" x14ac:dyDescent="0.25">
      <c r="C41" s="9"/>
      <c r="G41" s="9" t="s">
        <v>1100</v>
      </c>
      <c r="J41" s="160" t="s">
        <v>933</v>
      </c>
      <c r="K41" s="8" t="s">
        <v>920</v>
      </c>
      <c r="S41" s="9" t="s">
        <v>1242</v>
      </c>
      <c r="T41" s="9" t="s">
        <v>1145</v>
      </c>
    </row>
    <row r="42" spans="2:20" x14ac:dyDescent="0.25">
      <c r="G42" s="9" t="s">
        <v>1101</v>
      </c>
      <c r="K42" s="9" t="s">
        <v>1149</v>
      </c>
      <c r="T42" s="9" t="s">
        <v>1240</v>
      </c>
    </row>
    <row r="43" spans="2:20" x14ac:dyDescent="0.25">
      <c r="B43" s="70" t="s">
        <v>934</v>
      </c>
      <c r="C43" s="70" t="s">
        <v>920</v>
      </c>
      <c r="G43" s="9" t="s">
        <v>1102</v>
      </c>
      <c r="K43" s="9" t="s">
        <v>1150</v>
      </c>
      <c r="T43" s="9" t="s">
        <v>1241</v>
      </c>
    </row>
    <row r="44" spans="2:20" ht="15" customHeight="1" x14ac:dyDescent="0.25">
      <c r="B44" s="1" t="s">
        <v>1017</v>
      </c>
      <c r="C44" s="104" t="s">
        <v>1018</v>
      </c>
      <c r="D44" s="100" t="s">
        <v>1023</v>
      </c>
      <c r="E44" s="156" t="s">
        <v>1024</v>
      </c>
      <c r="F44" s="156"/>
      <c r="G44" s="128" t="s">
        <v>1103</v>
      </c>
      <c r="H44" s="156"/>
      <c r="K44" s="9" t="s">
        <v>1151</v>
      </c>
      <c r="T44" s="9" t="s">
        <v>1243</v>
      </c>
    </row>
    <row r="45" spans="2:20" x14ac:dyDescent="0.25">
      <c r="B45" s="1"/>
      <c r="C45" s="9" t="s">
        <v>1019</v>
      </c>
      <c r="E45" s="156"/>
      <c r="F45" s="156"/>
      <c r="G45" s="156"/>
      <c r="H45" s="156"/>
    </row>
    <row r="46" spans="2:20" ht="18.75" x14ac:dyDescent="0.25">
      <c r="B46" s="1"/>
      <c r="C46" s="9" t="s">
        <v>1020</v>
      </c>
      <c r="E46" s="156"/>
      <c r="F46" s="27" t="s">
        <v>1105</v>
      </c>
      <c r="G46" s="9" t="s">
        <v>920</v>
      </c>
      <c r="H46" s="156"/>
      <c r="J46" s="160" t="s">
        <v>1130</v>
      </c>
      <c r="K46" s="8" t="s">
        <v>920</v>
      </c>
      <c r="S46" s="206" t="s">
        <v>1208</v>
      </c>
      <c r="T46" s="207"/>
    </row>
    <row r="47" spans="2:20" x14ac:dyDescent="0.25">
      <c r="B47" s="9"/>
      <c r="C47" s="9" t="s">
        <v>1021</v>
      </c>
      <c r="E47" s="156"/>
      <c r="F47" s="156"/>
      <c r="G47" s="128" t="s">
        <v>70</v>
      </c>
      <c r="H47" s="156"/>
      <c r="K47" s="9" t="s">
        <v>1152</v>
      </c>
      <c r="S47" s="14" t="s">
        <v>1176</v>
      </c>
      <c r="T47" s="14" t="s">
        <v>920</v>
      </c>
    </row>
    <row r="48" spans="2:20" x14ac:dyDescent="0.25">
      <c r="B48" s="9"/>
      <c r="C48" s="9" t="s">
        <v>1022</v>
      </c>
      <c r="E48" s="156"/>
      <c r="F48" s="156"/>
      <c r="G48" s="156"/>
      <c r="H48" s="156"/>
      <c r="S48" s="9" t="s">
        <v>1244</v>
      </c>
      <c r="T48" s="9" t="s">
        <v>1245</v>
      </c>
    </row>
    <row r="49" spans="1:20" ht="18.75" x14ac:dyDescent="0.25">
      <c r="B49" s="9"/>
      <c r="C49" s="9" t="s">
        <v>1025</v>
      </c>
      <c r="E49" s="156"/>
      <c r="F49" s="27" t="s">
        <v>12</v>
      </c>
      <c r="G49" s="9" t="s">
        <v>920</v>
      </c>
      <c r="H49" s="156"/>
      <c r="J49" s="160" t="s">
        <v>1131</v>
      </c>
      <c r="K49" s="8" t="s">
        <v>920</v>
      </c>
      <c r="S49" s="9" t="s">
        <v>1247</v>
      </c>
      <c r="T49" s="9" t="s">
        <v>1246</v>
      </c>
    </row>
    <row r="50" spans="1:20" x14ac:dyDescent="0.25">
      <c r="E50" s="156"/>
      <c r="F50" s="162" t="s">
        <v>1106</v>
      </c>
      <c r="G50" s="128" t="s">
        <v>1107</v>
      </c>
      <c r="H50" s="156"/>
      <c r="K50" s="9" t="s">
        <v>1153</v>
      </c>
      <c r="S50" s="9" t="s">
        <v>1250</v>
      </c>
      <c r="T50" s="9" t="s">
        <v>1248</v>
      </c>
    </row>
    <row r="51" spans="1:20" x14ac:dyDescent="0.25">
      <c r="B51" s="70" t="s">
        <v>10</v>
      </c>
      <c r="C51" s="70" t="s">
        <v>920</v>
      </c>
      <c r="E51" s="156"/>
      <c r="F51" s="156"/>
      <c r="G51" s="128" t="s">
        <v>1108</v>
      </c>
      <c r="H51" s="156"/>
      <c r="T51" s="9" t="s">
        <v>1249</v>
      </c>
    </row>
    <row r="52" spans="1:20" ht="18.75" x14ac:dyDescent="0.25">
      <c r="C52" s="9"/>
      <c r="J52" s="160" t="s">
        <v>1132</v>
      </c>
      <c r="K52" s="8" t="s">
        <v>920</v>
      </c>
      <c r="T52" s="9" t="s">
        <v>1251</v>
      </c>
    </row>
    <row r="53" spans="1:20" ht="18.75" x14ac:dyDescent="0.25">
      <c r="A53" t="s">
        <v>1028</v>
      </c>
      <c r="B53" s="9" t="s">
        <v>1008</v>
      </c>
      <c r="C53" s="9" t="s">
        <v>120</v>
      </c>
      <c r="F53" s="27" t="s">
        <v>1072</v>
      </c>
      <c r="G53" s="9" t="s">
        <v>920</v>
      </c>
      <c r="K53" s="9" t="s">
        <v>1154</v>
      </c>
      <c r="T53" s="9" t="s">
        <v>1252</v>
      </c>
    </row>
    <row r="54" spans="1:20" x14ac:dyDescent="0.25">
      <c r="B54" s="9"/>
      <c r="C54" s="104" t="s">
        <v>121</v>
      </c>
      <c r="G54" s="9" t="s">
        <v>1110</v>
      </c>
      <c r="K54" s="9" t="s">
        <v>1155</v>
      </c>
      <c r="T54" s="9" t="s">
        <v>1253</v>
      </c>
    </row>
    <row r="55" spans="1:20" x14ac:dyDescent="0.25">
      <c r="B55" s="9"/>
      <c r="C55" s="104" t="s">
        <v>1009</v>
      </c>
      <c r="G55" s="9" t="s">
        <v>1111</v>
      </c>
    </row>
    <row r="56" spans="1:20" ht="18.75" x14ac:dyDescent="0.25">
      <c r="C56" s="104" t="s">
        <v>1007</v>
      </c>
      <c r="D56" t="s">
        <v>1028</v>
      </c>
      <c r="G56" s="9" t="s">
        <v>1112</v>
      </c>
      <c r="S56" s="206" t="s">
        <v>1209</v>
      </c>
      <c r="T56" s="207"/>
    </row>
    <row r="57" spans="1:20" x14ac:dyDescent="0.25">
      <c r="G57" s="9" t="s">
        <v>1113</v>
      </c>
      <c r="S57" s="173" t="s">
        <v>1176</v>
      </c>
      <c r="T57" s="14" t="s">
        <v>920</v>
      </c>
    </row>
    <row r="58" spans="1:20" x14ac:dyDescent="0.25">
      <c r="B58" s="70" t="s">
        <v>996</v>
      </c>
      <c r="C58" s="70" t="s">
        <v>920</v>
      </c>
      <c r="G58" s="9" t="s">
        <v>1114</v>
      </c>
      <c r="T58" s="9" t="s">
        <v>1254</v>
      </c>
    </row>
    <row r="59" spans="1:20" x14ac:dyDescent="0.25">
      <c r="B59" s="9" t="s">
        <v>1010</v>
      </c>
      <c r="C59" s="9" t="s">
        <v>76</v>
      </c>
      <c r="G59" s="9" t="s">
        <v>1115</v>
      </c>
      <c r="T59" s="9" t="s">
        <v>1255</v>
      </c>
    </row>
    <row r="60" spans="1:20" x14ac:dyDescent="0.25">
      <c r="B60" s="9" t="s">
        <v>1011</v>
      </c>
      <c r="C60" s="9" t="s">
        <v>857</v>
      </c>
      <c r="T60" s="9" t="s">
        <v>1256</v>
      </c>
    </row>
    <row r="61" spans="1:20" x14ac:dyDescent="0.25">
      <c r="B61" s="9"/>
      <c r="C61" s="30"/>
    </row>
    <row r="62" spans="1:20" ht="18.75" x14ac:dyDescent="0.25">
      <c r="B62" s="23"/>
      <c r="C62" s="30" t="s">
        <v>71</v>
      </c>
      <c r="S62" s="206" t="s">
        <v>10</v>
      </c>
      <c r="T62" s="207"/>
    </row>
    <row r="63" spans="1:20" x14ac:dyDescent="0.25">
      <c r="B63" s="23"/>
      <c r="S63" s="173" t="s">
        <v>1176</v>
      </c>
      <c r="T63" s="14" t="s">
        <v>920</v>
      </c>
    </row>
    <row r="64" spans="1:20" x14ac:dyDescent="0.25">
      <c r="S64" s="9" t="s">
        <v>1257</v>
      </c>
      <c r="T64" s="9" t="s">
        <v>1259</v>
      </c>
    </row>
    <row r="65" spans="2:20" x14ac:dyDescent="0.25">
      <c r="B65" s="70" t="s">
        <v>16</v>
      </c>
      <c r="C65" s="70" t="s">
        <v>920</v>
      </c>
      <c r="S65" s="9" t="s">
        <v>1258</v>
      </c>
      <c r="T65" s="9" t="s">
        <v>1260</v>
      </c>
    </row>
    <row r="66" spans="2:20" x14ac:dyDescent="0.25">
      <c r="C66" t="s">
        <v>1013</v>
      </c>
      <c r="S66" s="9" t="s">
        <v>1262</v>
      </c>
      <c r="T66" s="9" t="s">
        <v>1261</v>
      </c>
    </row>
    <row r="67" spans="2:20" x14ac:dyDescent="0.25">
      <c r="C67" t="s">
        <v>1044</v>
      </c>
      <c r="S67" s="9" t="s">
        <v>1263</v>
      </c>
    </row>
    <row r="68" spans="2:20" x14ac:dyDescent="0.25">
      <c r="B68" s="70" t="s">
        <v>18</v>
      </c>
      <c r="C68" s="70" t="s">
        <v>920</v>
      </c>
      <c r="S68" s="9" t="s">
        <v>1264</v>
      </c>
    </row>
    <row r="69" spans="2:20" x14ac:dyDescent="0.25">
      <c r="B69" s="9"/>
      <c r="C69" s="9" t="s">
        <v>1014</v>
      </c>
    </row>
    <row r="70" spans="2:20" ht="18.75" x14ac:dyDescent="0.25">
      <c r="B70" s="9"/>
      <c r="C70" s="9" t="s">
        <v>1015</v>
      </c>
      <c r="S70" s="206" t="s">
        <v>1210</v>
      </c>
      <c r="T70" s="207"/>
    </row>
    <row r="71" spans="2:20" x14ac:dyDescent="0.25">
      <c r="B71" s="9"/>
      <c r="C71" s="9" t="s">
        <v>1016</v>
      </c>
      <c r="S71" s="173" t="s">
        <v>1176</v>
      </c>
      <c r="T71" s="14" t="s">
        <v>920</v>
      </c>
    </row>
    <row r="72" spans="2:20" x14ac:dyDescent="0.25">
      <c r="S72" s="9" t="s">
        <v>1265</v>
      </c>
      <c r="T72" s="9" t="s">
        <v>1266</v>
      </c>
    </row>
    <row r="74" spans="2:20" ht="18.75" x14ac:dyDescent="0.25">
      <c r="B74" s="28" t="s">
        <v>113</v>
      </c>
      <c r="S74" s="206" t="s">
        <v>1211</v>
      </c>
      <c r="T74" s="207"/>
    </row>
    <row r="75" spans="2:20" x14ac:dyDescent="0.25">
      <c r="B75" s="70" t="s">
        <v>936</v>
      </c>
      <c r="S75" s="14" t="s">
        <v>1176</v>
      </c>
      <c r="T75" s="14" t="s">
        <v>920</v>
      </c>
    </row>
    <row r="76" spans="2:20" x14ac:dyDescent="0.25">
      <c r="B76" s="9" t="s">
        <v>1027</v>
      </c>
      <c r="S76" s="9" t="s">
        <v>1268</v>
      </c>
      <c r="T76" s="9" t="s">
        <v>1267</v>
      </c>
    </row>
    <row r="77" spans="2:20" x14ac:dyDescent="0.25">
      <c r="S77" s="9" t="s">
        <v>1269</v>
      </c>
    </row>
  </sheetData>
  <mergeCells count="22">
    <mergeCell ref="S46:T46"/>
    <mergeCell ref="S56:T56"/>
    <mergeCell ref="S62:T62"/>
    <mergeCell ref="S70:T70"/>
    <mergeCell ref="S74:T74"/>
    <mergeCell ref="S1:T1"/>
    <mergeCell ref="S12:T12"/>
    <mergeCell ref="S13:T13"/>
    <mergeCell ref="S24:T24"/>
    <mergeCell ref="S35:T35"/>
    <mergeCell ref="B1:C1"/>
    <mergeCell ref="F1:G1"/>
    <mergeCell ref="F12:G12"/>
    <mergeCell ref="J1:K1"/>
    <mergeCell ref="J12:K12"/>
    <mergeCell ref="N23:O23"/>
    <mergeCell ref="N27:O27"/>
    <mergeCell ref="N1:O1"/>
    <mergeCell ref="N9:O9"/>
    <mergeCell ref="N10:O10"/>
    <mergeCell ref="N18:O18"/>
    <mergeCell ref="N14:O14"/>
  </mergeCells>
  <pageMargins left="0.7" right="0.7" top="0.75" bottom="0.75" header="0.3" footer="0.3"/>
  <pageSetup paperSize="9"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59999389629810485"/>
  </sheetPr>
  <dimension ref="A1:O983"/>
  <sheetViews>
    <sheetView topLeftCell="A685" workbookViewId="0">
      <selection activeCell="A700" sqref="A700:XFD700"/>
    </sheetView>
  </sheetViews>
  <sheetFormatPr defaultRowHeight="15" x14ac:dyDescent="0.25"/>
  <cols>
    <col min="1" max="1" width="90.7109375" bestFit="1" customWidth="1"/>
    <col min="2" max="2" width="38.42578125" bestFit="1" customWidth="1"/>
    <col min="3" max="3" width="27.28515625" customWidth="1"/>
    <col min="4" max="4" width="13.28515625" customWidth="1"/>
    <col min="5" max="5" width="8.28515625" customWidth="1"/>
    <col min="7" max="7" width="11.85546875" customWidth="1"/>
  </cols>
  <sheetData>
    <row r="1" spans="1:12" ht="21" x14ac:dyDescent="0.35">
      <c r="A1" s="212" t="s">
        <v>1</v>
      </c>
      <c r="B1" s="212"/>
      <c r="C1" s="212"/>
      <c r="D1" s="212"/>
      <c r="E1" s="212"/>
      <c r="F1" s="212"/>
      <c r="G1" s="212"/>
      <c r="H1" s="212"/>
      <c r="I1" s="212"/>
      <c r="J1" s="212"/>
      <c r="K1" s="212"/>
      <c r="L1" s="212"/>
    </row>
    <row r="2" spans="1:12" x14ac:dyDescent="0.25">
      <c r="A2" s="223" t="s">
        <v>849</v>
      </c>
      <c r="B2" s="223"/>
      <c r="C2" s="223"/>
      <c r="D2" s="223"/>
      <c r="E2" s="223"/>
      <c r="F2" s="223"/>
      <c r="G2" s="223"/>
    </row>
    <row r="3" spans="1:12" ht="15" customHeight="1" x14ac:dyDescent="0.25">
      <c r="A3" s="224" t="s">
        <v>848</v>
      </c>
      <c r="B3" s="224"/>
      <c r="C3" s="224"/>
      <c r="D3" s="224"/>
      <c r="E3" s="224"/>
      <c r="F3" s="224"/>
      <c r="G3" s="224"/>
      <c r="H3" s="224"/>
      <c r="I3" s="224"/>
      <c r="J3" s="224"/>
      <c r="K3" s="224"/>
      <c r="L3" s="224"/>
    </row>
    <row r="4" spans="1:12" x14ac:dyDescent="0.25">
      <c r="A4" s="224"/>
      <c r="B4" s="224"/>
      <c r="C4" s="224"/>
      <c r="D4" s="224"/>
      <c r="E4" s="224"/>
      <c r="F4" s="224"/>
      <c r="G4" s="224"/>
      <c r="H4" s="224"/>
      <c r="I4" s="224"/>
      <c r="J4" s="224"/>
      <c r="K4" s="224"/>
      <c r="L4" s="224"/>
    </row>
    <row r="5" spans="1:12" x14ac:dyDescent="0.25">
      <c r="A5" s="224"/>
      <c r="B5" s="224"/>
      <c r="C5" s="224"/>
      <c r="D5" s="224"/>
      <c r="E5" s="224"/>
      <c r="F5" s="224"/>
      <c r="G5" s="224"/>
      <c r="H5" s="224"/>
      <c r="I5" s="224"/>
      <c r="J5" s="224"/>
      <c r="K5" s="224"/>
      <c r="L5" s="224"/>
    </row>
    <row r="6" spans="1:12" x14ac:dyDescent="0.25">
      <c r="A6" s="224"/>
      <c r="B6" s="224"/>
      <c r="C6" s="224"/>
      <c r="D6" s="224"/>
      <c r="E6" s="224"/>
      <c r="F6" s="224"/>
      <c r="G6" s="224"/>
      <c r="H6" s="224"/>
      <c r="I6" s="224"/>
      <c r="J6" s="224"/>
      <c r="K6" s="224"/>
      <c r="L6" s="224"/>
    </row>
    <row r="7" spans="1:12" x14ac:dyDescent="0.25">
      <c r="A7" s="224"/>
      <c r="B7" s="224"/>
      <c r="C7" s="224"/>
      <c r="D7" s="224"/>
      <c r="E7" s="224"/>
      <c r="F7" s="224"/>
      <c r="G7" s="224"/>
      <c r="H7" s="224"/>
      <c r="I7" s="224"/>
      <c r="J7" s="224"/>
      <c r="K7" s="224"/>
      <c r="L7" s="224"/>
    </row>
    <row r="8" spans="1:12" x14ac:dyDescent="0.25">
      <c r="A8" s="224"/>
      <c r="B8" s="224"/>
      <c r="C8" s="224"/>
      <c r="D8" s="224"/>
      <c r="E8" s="224"/>
      <c r="F8" s="224"/>
      <c r="G8" s="224"/>
      <c r="H8" s="224"/>
      <c r="I8" s="224"/>
      <c r="J8" s="224"/>
      <c r="K8" s="224"/>
      <c r="L8" s="224"/>
    </row>
    <row r="10" spans="1:12" x14ac:dyDescent="0.25">
      <c r="A10" s="224" t="s">
        <v>850</v>
      </c>
      <c r="B10" s="224"/>
      <c r="C10" s="224"/>
      <c r="D10" s="224"/>
      <c r="E10" s="224"/>
      <c r="F10" s="224"/>
      <c r="G10" s="224"/>
      <c r="H10" s="224"/>
      <c r="I10" s="224"/>
      <c r="J10" s="224"/>
      <c r="K10" s="224"/>
      <c r="L10" s="224"/>
    </row>
    <row r="11" spans="1:12" x14ac:dyDescent="0.25">
      <c r="A11" s="224"/>
      <c r="B11" s="224"/>
      <c r="C11" s="224"/>
      <c r="D11" s="224"/>
      <c r="E11" s="224"/>
      <c r="F11" s="224"/>
      <c r="G11" s="224"/>
      <c r="H11" s="224"/>
      <c r="I11" s="224"/>
      <c r="J11" s="224"/>
      <c r="K11" s="224"/>
      <c r="L11" s="224"/>
    </row>
    <row r="12" spans="1:12" x14ac:dyDescent="0.25">
      <c r="A12" s="224"/>
      <c r="B12" s="224"/>
      <c r="C12" s="224"/>
      <c r="D12" s="224"/>
      <c r="E12" s="224"/>
      <c r="F12" s="224"/>
      <c r="G12" s="224"/>
      <c r="H12" s="224"/>
      <c r="I12" s="224"/>
      <c r="J12" s="224"/>
      <c r="K12" s="224"/>
      <c r="L12" s="224"/>
    </row>
    <row r="13" spans="1:12" x14ac:dyDescent="0.25">
      <c r="A13" s="224"/>
      <c r="B13" s="224"/>
      <c r="C13" s="224"/>
      <c r="D13" s="224"/>
      <c r="E13" s="224"/>
      <c r="F13" s="224"/>
      <c r="G13" s="224"/>
      <c r="H13" s="224"/>
      <c r="I13" s="224"/>
      <c r="J13" s="224"/>
      <c r="K13" s="224"/>
      <c r="L13" s="224"/>
    </row>
    <row r="14" spans="1:12" x14ac:dyDescent="0.25">
      <c r="A14" s="224"/>
      <c r="B14" s="224"/>
      <c r="C14" s="224"/>
      <c r="D14" s="224"/>
      <c r="E14" s="224"/>
      <c r="F14" s="224"/>
      <c r="G14" s="224"/>
      <c r="H14" s="224"/>
      <c r="I14" s="224"/>
      <c r="J14" s="224"/>
      <c r="K14" s="224"/>
      <c r="L14" s="224"/>
    </row>
    <row r="15" spans="1:12" x14ac:dyDescent="0.25">
      <c r="A15" s="224"/>
      <c r="B15" s="224"/>
      <c r="C15" s="224"/>
      <c r="D15" s="224"/>
      <c r="E15" s="224"/>
      <c r="F15" s="224"/>
      <c r="G15" s="224"/>
      <c r="H15" s="224"/>
      <c r="I15" s="224"/>
      <c r="J15" s="224"/>
      <c r="K15" s="224"/>
      <c r="L15" s="224"/>
    </row>
    <row r="16" spans="1:12" x14ac:dyDescent="0.25">
      <c r="A16" s="224"/>
      <c r="B16" s="224"/>
      <c r="C16" s="224"/>
      <c r="D16" s="224"/>
      <c r="E16" s="224"/>
      <c r="F16" s="224"/>
      <c r="G16" s="224"/>
      <c r="H16" s="224"/>
      <c r="I16" s="224"/>
      <c r="J16" s="224"/>
      <c r="K16" s="224"/>
      <c r="L16" s="224"/>
    </row>
    <row r="18" spans="1:12" x14ac:dyDescent="0.25">
      <c r="A18" s="79" t="s">
        <v>1030</v>
      </c>
      <c r="B18" s="79" t="s">
        <v>67</v>
      </c>
      <c r="C18" s="79" t="s">
        <v>68</v>
      </c>
      <c r="D18" s="79" t="s">
        <v>1012</v>
      </c>
      <c r="E18" s="44" t="s">
        <v>1043</v>
      </c>
      <c r="F18" s="77"/>
      <c r="G18" s="80" t="s">
        <v>851</v>
      </c>
      <c r="H18" s="77"/>
      <c r="I18" s="77"/>
      <c r="J18" s="77"/>
      <c r="K18" s="77"/>
      <c r="L18" s="77"/>
    </row>
    <row r="19" spans="1:12" x14ac:dyDescent="0.25">
      <c r="A19" s="9" t="e" vm="1">
        <v>#VALUE!</v>
      </c>
      <c r="B19" s="9" t="str" cm="1">
        <f t="array" ref="B19">_FV(A19,"Industry")</f>
        <v>Household Goods</v>
      </c>
      <c r="C19" s="113" cm="1">
        <f t="array" ref="C19">_FV(A19,"Market cap",TRUE)</f>
        <v>12991170000</v>
      </c>
      <c r="D19" s="112" cm="1">
        <f t="array" ref="D19">_FV(A19,"Beta")</f>
        <v>1.5626</v>
      </c>
      <c r="E19" s="112" cm="1">
        <f t="array" ref="E19">_FV(A19,"P/E",TRUE)</f>
        <v>25.6709</v>
      </c>
      <c r="G19" t="s">
        <v>853</v>
      </c>
    </row>
    <row r="20" spans="1:12" x14ac:dyDescent="0.25">
      <c r="A20" s="9" t="e" vm="2">
        <v>#VALUE!</v>
      </c>
      <c r="B20" s="9" t="str" cm="1">
        <f t="array" ref="B20">_FV(A20,"Industry")</f>
        <v>Machinery, Equipment &amp; Components</v>
      </c>
      <c r="C20" s="113" cm="1">
        <f t="array" ref="C20">_FV(A20,"Market cap",TRUE)</f>
        <v>2842723000</v>
      </c>
      <c r="D20" s="112" cm="1">
        <f t="array" ref="D20">_FV(A20,"Beta")</f>
        <v>1.4673</v>
      </c>
      <c r="E20" s="112" cm="1">
        <f t="array" ref="E20">_FV(A20,"P/E",TRUE)</f>
        <v>28.906600000000001</v>
      </c>
      <c r="G20" t="s">
        <v>852</v>
      </c>
    </row>
    <row r="21" spans="1:12" x14ac:dyDescent="0.25">
      <c r="A21" s="9" t="e" vm="3">
        <v>#VALUE!</v>
      </c>
      <c r="B21" s="9" t="str" cm="1">
        <f t="array" ref="B21">_FV(A21,"Industry")</f>
        <v>Household Goods</v>
      </c>
      <c r="C21" s="113" t="s">
        <v>842</v>
      </c>
      <c r="D21" s="112" cm="1">
        <f t="array" ref="D21">_FV(A21,"Beta")</f>
        <v>2.1738</v>
      </c>
      <c r="E21" s="112" cm="1">
        <f t="array" ref="E21">_FV(A21,"P/E",TRUE)</f>
        <v>5.8780999999999999</v>
      </c>
    </row>
    <row r="22" spans="1:12" x14ac:dyDescent="0.25">
      <c r="A22" s="9" t="e" vm="4">
        <v>#VALUE!</v>
      </c>
      <c r="B22" s="9" t="str" cm="1">
        <f t="array" ref="B22">_FV(A22,"Industry")</f>
        <v>Textiles &amp; Apparel</v>
      </c>
      <c r="C22" s="113" cm="1">
        <f t="array" ref="C22">_FV(A22,"Market cap",TRUE)</f>
        <v>539453100</v>
      </c>
      <c r="D22" s="112" cm="1">
        <f t="array" ref="D22">_FV(A22,"Beta")</f>
        <v>0.83779999999999999</v>
      </c>
      <c r="E22" s="112" cm="1">
        <f t="array" ref="E22">_FV(A22,"P/E",TRUE)</f>
        <v>0</v>
      </c>
      <c r="G22" s="70" t="s">
        <v>1031</v>
      </c>
    </row>
    <row r="23" spans="1:12" x14ac:dyDescent="0.25">
      <c r="A23" s="9" t="e" vm="5">
        <v>#VALUE!</v>
      </c>
      <c r="B23" s="9" t="str" cm="1">
        <f t="array" ref="B23">_FV(A23,"Industry")</f>
        <v>Textiles &amp; Apparel</v>
      </c>
      <c r="C23" s="113" cm="1">
        <f t="array" ref="C23">_FV(A23,"Market cap",TRUE)</f>
        <v>205104300</v>
      </c>
      <c r="D23" s="112" cm="1">
        <f t="array" ref="D23">_FV(A23,"Beta")</f>
        <v>1.2779</v>
      </c>
      <c r="E23" s="112" cm="1">
        <f t="array" ref="E23">_FV(A23,"P/E",TRUE)</f>
        <v>0</v>
      </c>
      <c r="G23" s="112">
        <f>AVERAGE(D19:D29)</f>
        <v>1.2043454545454546</v>
      </c>
    </row>
    <row r="24" spans="1:12" x14ac:dyDescent="0.25">
      <c r="A24" s="9" t="e" vm="6">
        <v>#VALUE!</v>
      </c>
      <c r="B24" s="9" t="str" cm="1">
        <f t="array" ref="B24">_FV(A24,"Industry")</f>
        <v>Leisure Products</v>
      </c>
      <c r="C24" s="113" cm="1">
        <f t="array" ref="C24">_FV(A24,"Market cap",TRUE)</f>
        <v>83844040</v>
      </c>
      <c r="D24" s="112" cm="1">
        <f t="array" ref="D24">_FV(A24,"Beta")</f>
        <v>0.99260000000000004</v>
      </c>
      <c r="E24" s="112" cm="1">
        <f t="array" ref="E24">_FV(A24,"P/E",TRUE)</f>
        <v>11.3895</v>
      </c>
    </row>
    <row r="25" spans="1:12" x14ac:dyDescent="0.25">
      <c r="A25" s="9" t="e" vm="7">
        <v>#VALUE!</v>
      </c>
      <c r="B25" s="9" t="str" cm="1">
        <f t="array" ref="B25">_FV(A25,"Industry")</f>
        <v>Household Goods</v>
      </c>
      <c r="C25" s="113" cm="1">
        <f t="array" ref="C25">_FV(A25,"Market cap",TRUE)</f>
        <v>47757330</v>
      </c>
      <c r="D25" s="112" cm="1">
        <f t="array" ref="D25">_FV(A25,"Beta")</f>
        <v>2.9136000000000002</v>
      </c>
      <c r="E25" s="112" cm="1">
        <f t="array" ref="E25">_FV(A25,"P/E",TRUE)</f>
        <v>2.8809999999999998</v>
      </c>
    </row>
    <row r="26" spans="1:12" x14ac:dyDescent="0.25">
      <c r="A26" s="9" t="e" vm="8">
        <v>#VALUE!</v>
      </c>
      <c r="B26" s="9" t="str" cm="1">
        <f t="array" ref="B26">_FV(A26,"Industry")</f>
        <v>Textiles &amp; Apparel</v>
      </c>
      <c r="C26" s="94">
        <v>5791200</v>
      </c>
      <c r="D26" s="112" cm="1">
        <f t="array" ref="D26">_FV(A26,"Beta")</f>
        <v>-0.36580000000000001</v>
      </c>
      <c r="E26" s="112" t="e" cm="1" vm="9">
        <f t="array" ref="E26">_FV(A26,"P/E",TRUE)</f>
        <v>#VALUE!</v>
      </c>
    </row>
    <row r="27" spans="1:12" x14ac:dyDescent="0.25">
      <c r="A27" s="9" t="e" vm="10">
        <v>#VALUE!</v>
      </c>
      <c r="B27" s="9" t="str" cm="1">
        <f t="array" ref="B27">_FV(A27,"Industry")</f>
        <v>Real Estate Operations</v>
      </c>
      <c r="C27" s="122" cm="1">
        <f t="array" ref="C27">_FV(A27,"Market cap",TRUE)</f>
        <v>401574500</v>
      </c>
      <c r="D27" s="112" cm="1">
        <f t="array" ref="D27">_FV(A27,"Beta")</f>
        <v>0.79890000000000005</v>
      </c>
      <c r="E27" s="112" cm="1">
        <f t="array" ref="E27">_FV(A27,"P/E",TRUE)</f>
        <v>75</v>
      </c>
    </row>
    <row r="28" spans="1:12" x14ac:dyDescent="0.25">
      <c r="A28" s="9" t="e" vm="11">
        <v>#VALUE!</v>
      </c>
      <c r="B28" s="9" t="str" cm="1">
        <f t="array" ref="B28">_FV(A28,"Industry")</f>
        <v>Textiles &amp; Apparel</v>
      </c>
      <c r="C28" s="123" cm="1">
        <f t="array" ref="C28">_FV(A28,"Market cap",TRUE)</f>
        <v>42717230000</v>
      </c>
      <c r="D28" s="112" cm="1">
        <f t="array" ref="D28">_FV(A28,"Beta")</f>
        <v>0.6</v>
      </c>
      <c r="E28" s="112" cm="1">
        <f t="array" ref="E28">_FV(A28,"P/E",TRUE)</f>
        <v>1500</v>
      </c>
    </row>
    <row r="29" spans="1:12" x14ac:dyDescent="0.25">
      <c r="A29" s="9" t="e" vm="12">
        <v>#VALUE!</v>
      </c>
      <c r="B29" s="9" t="str" cm="1">
        <f t="array" ref="B29">_FV(A29,"Industry")</f>
        <v>Specialty Retailers</v>
      </c>
      <c r="C29" s="123" cm="1">
        <f t="array" ref="C29">_FV(A29,"Market cap",TRUE)</f>
        <v>91660730000</v>
      </c>
      <c r="D29" s="112" cm="1">
        <f t="array" ref="D29">_FV(A29,"Beta")</f>
        <v>0.98909999999999998</v>
      </c>
      <c r="E29" s="112" t="e" cm="1" vm="9">
        <f t="array" ref="E29">_FV(A29,"P/E",TRUE)</f>
        <v>#VALUE!</v>
      </c>
    </row>
    <row r="30" spans="1:12" x14ac:dyDescent="0.25">
      <c r="C30" s="124"/>
    </row>
    <row r="31" spans="1:12" ht="21" x14ac:dyDescent="0.35">
      <c r="A31" s="212" t="s">
        <v>337</v>
      </c>
      <c r="B31" s="212"/>
      <c r="C31" s="212"/>
      <c r="D31" s="212" t="s">
        <v>337</v>
      </c>
      <c r="E31" s="212"/>
      <c r="F31" s="212"/>
      <c r="G31" s="212"/>
      <c r="H31" s="212"/>
      <c r="I31" s="212"/>
      <c r="J31" s="212"/>
      <c r="K31" s="212"/>
      <c r="L31" s="212"/>
    </row>
    <row r="33" spans="1:9" x14ac:dyDescent="0.25">
      <c r="A33" s="210" t="s">
        <v>863</v>
      </c>
      <c r="B33" s="210"/>
      <c r="C33" s="210"/>
      <c r="D33" s="210"/>
      <c r="E33" s="210"/>
      <c r="F33" s="210"/>
      <c r="G33" s="210"/>
      <c r="H33" s="210"/>
      <c r="I33" s="210"/>
    </row>
    <row r="34" spans="1:9" x14ac:dyDescent="0.25">
      <c r="A34" s="210"/>
      <c r="B34" s="210"/>
      <c r="C34" s="210"/>
      <c r="D34" s="210"/>
      <c r="E34" s="210"/>
      <c r="F34" s="210"/>
      <c r="G34" s="210"/>
      <c r="H34" s="210"/>
      <c r="I34" s="210"/>
    </row>
    <row r="35" spans="1:9" x14ac:dyDescent="0.25">
      <c r="A35" s="210"/>
      <c r="B35" s="210"/>
      <c r="C35" s="210"/>
      <c r="D35" s="210"/>
      <c r="E35" s="210"/>
      <c r="F35" s="210"/>
      <c r="G35" s="210"/>
      <c r="H35" s="210"/>
      <c r="I35" s="210"/>
    </row>
    <row r="36" spans="1:9" x14ac:dyDescent="0.25">
      <c r="A36" s="210"/>
      <c r="B36" s="210"/>
      <c r="C36" s="210"/>
      <c r="D36" s="210"/>
      <c r="E36" s="210"/>
      <c r="F36" s="210"/>
      <c r="G36" s="210"/>
      <c r="H36" s="210"/>
      <c r="I36" s="210"/>
    </row>
    <row r="37" spans="1:9" x14ac:dyDescent="0.25">
      <c r="A37" s="210"/>
      <c r="B37" s="210"/>
      <c r="C37" s="210"/>
      <c r="D37" s="210"/>
      <c r="E37" s="210"/>
      <c r="F37" s="210"/>
      <c r="G37" s="210"/>
      <c r="H37" s="210"/>
      <c r="I37" s="210"/>
    </row>
    <row r="38" spans="1:9" x14ac:dyDescent="0.25">
      <c r="A38" s="210"/>
      <c r="B38" s="210"/>
      <c r="C38" s="210"/>
      <c r="D38" s="210"/>
      <c r="E38" s="210"/>
      <c r="F38" s="210"/>
      <c r="G38" s="210"/>
      <c r="H38" s="210"/>
      <c r="I38" s="210"/>
    </row>
    <row r="40" spans="1:9" x14ac:dyDescent="0.25">
      <c r="A40" s="210" t="s">
        <v>875</v>
      </c>
      <c r="B40" s="210"/>
      <c r="C40" s="210"/>
      <c r="D40" s="210"/>
      <c r="E40" s="210"/>
      <c r="F40" s="210"/>
      <c r="G40" s="210"/>
      <c r="H40" s="210"/>
      <c r="I40" s="210"/>
    </row>
    <row r="41" spans="1:9" x14ac:dyDescent="0.25">
      <c r="A41" s="210"/>
      <c r="B41" s="210"/>
      <c r="C41" s="210"/>
      <c r="D41" s="210"/>
      <c r="E41" s="210"/>
      <c r="F41" s="210"/>
      <c r="G41" s="210"/>
      <c r="H41" s="210"/>
      <c r="I41" s="210"/>
    </row>
    <row r="42" spans="1:9" x14ac:dyDescent="0.25">
      <c r="A42" s="210"/>
      <c r="B42" s="210"/>
      <c r="C42" s="210"/>
      <c r="D42" s="210"/>
      <c r="E42" s="210"/>
      <c r="F42" s="210"/>
      <c r="G42" s="210"/>
      <c r="H42" s="210"/>
      <c r="I42" s="210"/>
    </row>
    <row r="43" spans="1:9" x14ac:dyDescent="0.25">
      <c r="A43" s="210"/>
      <c r="B43" s="210"/>
      <c r="C43" s="210"/>
      <c r="D43" s="210"/>
      <c r="E43" s="210"/>
      <c r="F43" s="210"/>
      <c r="G43" s="210"/>
      <c r="H43" s="210"/>
      <c r="I43" s="210"/>
    </row>
    <row r="44" spans="1:9" x14ac:dyDescent="0.25">
      <c r="A44" s="210"/>
      <c r="B44" s="210"/>
      <c r="C44" s="210"/>
      <c r="D44" s="210"/>
      <c r="E44" s="210"/>
      <c r="F44" s="210"/>
      <c r="G44" s="210"/>
      <c r="H44" s="210"/>
      <c r="I44" s="210"/>
    </row>
    <row r="45" spans="1:9" x14ac:dyDescent="0.25">
      <c r="A45" s="210"/>
      <c r="B45" s="210"/>
      <c r="C45" s="210"/>
      <c r="D45" s="210"/>
      <c r="E45" s="210"/>
      <c r="F45" s="210"/>
      <c r="G45" s="210"/>
      <c r="H45" s="210"/>
      <c r="I45" s="210"/>
    </row>
    <row r="46" spans="1:9" x14ac:dyDescent="0.25">
      <c r="A46" s="210"/>
      <c r="B46" s="210"/>
      <c r="C46" s="210"/>
      <c r="D46" s="210"/>
      <c r="E46" s="210"/>
      <c r="F46" s="210"/>
      <c r="G46" s="210"/>
      <c r="H46" s="210"/>
      <c r="I46" s="210"/>
    </row>
    <row r="47" spans="1:9" x14ac:dyDescent="0.25">
      <c r="A47" s="79" t="s">
        <v>1030</v>
      </c>
      <c r="B47" s="79" t="s">
        <v>67</v>
      </c>
      <c r="C47" s="79" t="s">
        <v>68</v>
      </c>
      <c r="D47" s="79" t="s">
        <v>1012</v>
      </c>
    </row>
    <row r="48" spans="1:9" x14ac:dyDescent="0.25">
      <c r="A48" s="9" t="e" vm="13">
        <v>#VALUE!</v>
      </c>
      <c r="B48" s="9" t="str" cm="1">
        <f t="array" ref="B48">_FV(A48,"Industry")</f>
        <v>Textiles &amp; Apparel</v>
      </c>
      <c r="C48" s="113" cm="1">
        <f t="array" ref="C48">_FV(A48,"Market cap",TRUE)</f>
        <v>9847685000</v>
      </c>
      <c r="D48" s="9" t="e" cm="1" vm="14">
        <f t="array" ref="D48">_FV(A48,"Beta")</f>
        <v>#VALUE!</v>
      </c>
    </row>
    <row r="49" spans="1:7" x14ac:dyDescent="0.25">
      <c r="A49" s="9" t="e" vm="15">
        <v>#VALUE!</v>
      </c>
      <c r="B49" s="9" t="str" cm="1">
        <f t="array" ref="B49">_FV(A49,"Industry")</f>
        <v>Textiles &amp; Apparel</v>
      </c>
      <c r="C49" s="113" cm="1">
        <f t="array" ref="C49">_FV(A49,"Market cap",TRUE)</f>
        <v>8965043000</v>
      </c>
      <c r="D49" s="112" cm="1">
        <f t="array" ref="D49">_FV(A49,"Beta")</f>
        <v>1.5293000000000001</v>
      </c>
      <c r="G49" s="70" t="s">
        <v>1031</v>
      </c>
    </row>
    <row r="50" spans="1:7" x14ac:dyDescent="0.25">
      <c r="A50" s="9" t="e" vm="16">
        <v>#VALUE!</v>
      </c>
      <c r="B50" s="9" t="str" cm="1">
        <f t="array" ref="B50">_FV(A50,"Industry")</f>
        <v>Textiles &amp; Apparel</v>
      </c>
      <c r="C50" s="113" cm="1">
        <f t="array" ref="C50">_FV(A50,"Market cap",TRUE)</f>
        <v>6871626000</v>
      </c>
      <c r="D50" s="112" cm="1">
        <f t="array" ref="D50">_FV(A50,"Beta")</f>
        <v>0.86860000000000004</v>
      </c>
      <c r="G50" s="112" t="e" vm="17">
        <f>AVERAGE(D48:D71)</f>
        <v>#VALUE!</v>
      </c>
    </row>
    <row r="51" spans="1:7" x14ac:dyDescent="0.25">
      <c r="A51" s="9" t="e" vm="18">
        <v>#VALUE!</v>
      </c>
      <c r="B51" s="9" t="str" cm="1">
        <f t="array" ref="B51">_FV(A51,"Industry")</f>
        <v>Specialty Retailers</v>
      </c>
      <c r="C51" s="113" cm="1">
        <f t="array" ref="C51">_FV(A51,"Market cap",TRUE)</f>
        <v>11938700000</v>
      </c>
      <c r="D51" s="112" cm="1">
        <f t="array" ref="D51">_FV(A51,"Beta")</f>
        <v>1.5444</v>
      </c>
    </row>
    <row r="52" spans="1:7" x14ac:dyDescent="0.25">
      <c r="A52" s="9" t="e" vm="19">
        <v>#VALUE!</v>
      </c>
      <c r="B52" s="9" t="str" cm="1">
        <f t="array" ref="B52">_FV(A52,"Industry")</f>
        <v>Textiles &amp; Apparel</v>
      </c>
      <c r="C52" s="113" cm="1">
        <f t="array" ref="C52">_FV(A52,"Market cap",TRUE)</f>
        <v>8900005000</v>
      </c>
      <c r="D52" s="112" cm="1">
        <f t="array" ref="D52">_FV(A52,"Beta")</f>
        <v>0.80210000000000004</v>
      </c>
    </row>
    <row r="53" spans="1:7" x14ac:dyDescent="0.25">
      <c r="A53" s="9" t="e" vm="20">
        <v>#VALUE!</v>
      </c>
      <c r="B53" s="9" t="str" cm="1">
        <f t="array" ref="B53">_FV(A53,"Industry")</f>
        <v>Textiles &amp; Apparel</v>
      </c>
      <c r="C53" s="113" cm="1">
        <f t="array" ref="C53">_FV(A53,"Market cap",TRUE)</f>
        <v>9403200000</v>
      </c>
      <c r="D53" s="112" cm="1">
        <f t="array" ref="D53">_FV(A53,"Beta")</f>
        <v>1.2535000000000001</v>
      </c>
    </row>
    <row r="54" spans="1:7" x14ac:dyDescent="0.25">
      <c r="A54" s="9" t="e" vm="21">
        <v>#VALUE!</v>
      </c>
      <c r="B54" s="9" t="str" cm="1">
        <f t="array" ref="B54">_FV(A54,"Industry")</f>
        <v>Textiles &amp; Apparel</v>
      </c>
      <c r="C54" s="113" cm="1">
        <f t="array" ref="C54">_FV(A54,"Market cap",TRUE)</f>
        <v>6016437000</v>
      </c>
      <c r="D54" s="112" cm="1">
        <f t="array" ref="D54">_FV(A54,"Beta")</f>
        <v>1.3727</v>
      </c>
    </row>
    <row r="55" spans="1:7" x14ac:dyDescent="0.25">
      <c r="A55" s="9" t="e" vm="22">
        <v>#VALUE!</v>
      </c>
      <c r="B55" s="9" t="str" cm="1">
        <f t="array" ref="B55">_FV(A55,"Industry")</f>
        <v>Textiles &amp; Apparel</v>
      </c>
      <c r="C55" s="113" cm="1">
        <f t="array" ref="C55">_FV(A55,"Market cap",TRUE)</f>
        <v>6927265000</v>
      </c>
      <c r="D55" s="112" cm="1">
        <f t="array" ref="D55">_FV(A55,"Beta")</f>
        <v>1.5176000000000001</v>
      </c>
    </row>
    <row r="56" spans="1:7" x14ac:dyDescent="0.25">
      <c r="A56" s="9" t="e" vm="23">
        <v>#VALUE!</v>
      </c>
      <c r="B56" s="9" t="str" cm="1">
        <f t="array" ref="B56">_FV(A56,"Industry")</f>
        <v>Textiles &amp; Apparel</v>
      </c>
      <c r="C56" s="113" cm="1">
        <f t="array" ref="C56">_FV(A56,"Market cap",TRUE)</f>
        <v>7491123000</v>
      </c>
      <c r="D56" s="112" cm="1">
        <f t="array" ref="D56">_FV(A56,"Beta")</f>
        <v>2.4011999999999998</v>
      </c>
    </row>
    <row r="57" spans="1:7" x14ac:dyDescent="0.25">
      <c r="A57" s="9" t="e" vm="24">
        <v>#VALUE!</v>
      </c>
      <c r="B57" s="9" t="str" cm="1">
        <f t="array" ref="B57">_FV(A57,"Industry")</f>
        <v>Textiles &amp; Apparel</v>
      </c>
      <c r="C57" s="113" cm="1">
        <f t="array" ref="C57">_FV(A57,"Market cap",TRUE)</f>
        <v>7488481000</v>
      </c>
      <c r="D57" s="112" cm="1">
        <f t="array" ref="D57">_FV(A57,"Beta")</f>
        <v>1.7033</v>
      </c>
    </row>
    <row r="58" spans="1:7" x14ac:dyDescent="0.25">
      <c r="A58" s="9" t="e" vm="25">
        <v>#VALUE!</v>
      </c>
      <c r="B58" s="9" t="str" cm="1">
        <f t="array" ref="B58">_FV(A58,"Industry")</f>
        <v>Specialty Retailers</v>
      </c>
      <c r="C58" s="113" cm="1">
        <f t="array" ref="C58">_FV(A58,"Market cap",TRUE)</f>
        <v>3801345000</v>
      </c>
      <c r="D58" s="112" cm="1">
        <f t="array" ref="D58">_FV(A58,"Beta")</f>
        <v>1.3438000000000001</v>
      </c>
    </row>
    <row r="59" spans="1:7" x14ac:dyDescent="0.25">
      <c r="A59" s="9" t="e" vm="26">
        <v>#VALUE!</v>
      </c>
      <c r="B59" s="9" t="str" cm="1">
        <f t="array" ref="B59">_FV(A59,"Industry")</f>
        <v>Textiles &amp; Apparel</v>
      </c>
      <c r="C59" s="113" cm="1">
        <f t="array" ref="C59">_FV(A59,"Market cap",TRUE)</f>
        <v>40274460000</v>
      </c>
      <c r="D59" s="112" cm="1">
        <f t="array" ref="D59">_FV(A59,"Beta")</f>
        <v>1.3575999999999999</v>
      </c>
    </row>
    <row r="60" spans="1:7" x14ac:dyDescent="0.25">
      <c r="A60" s="9" t="e" vm="27">
        <v>#VALUE!</v>
      </c>
      <c r="B60" s="9" t="str" cm="1">
        <f t="array" ref="B60">_FV(A60,"Industry")</f>
        <v>Textiles &amp; Apparel</v>
      </c>
      <c r="C60" s="113" cm="1">
        <f t="array" ref="C60">_FV(A60,"Market cap",TRUE)</f>
        <v>31207830000</v>
      </c>
      <c r="D60" s="112" cm="1">
        <f t="array" ref="D60">_FV(A60,"Beta")</f>
        <v>1.4271</v>
      </c>
    </row>
    <row r="61" spans="1:7" x14ac:dyDescent="0.25">
      <c r="A61" s="9" t="e" vm="28">
        <v>#VALUE!</v>
      </c>
      <c r="B61" s="9" t="str" cm="1">
        <f t="array" ref="B61">_FV(A61,"Industry")</f>
        <v>Professional &amp; Commercial Services</v>
      </c>
      <c r="C61" s="113" cm="1">
        <f t="array" ref="C61">_FV(A61,"Market cap",TRUE)</f>
        <v>4853098000</v>
      </c>
      <c r="D61" s="112" cm="1">
        <f t="array" ref="D61">_FV(A61,"Beta")</f>
        <v>1.0938000000000001</v>
      </c>
    </row>
    <row r="62" spans="1:7" x14ac:dyDescent="0.25">
      <c r="A62" s="9" t="e" vm="29">
        <v>#VALUE!</v>
      </c>
      <c r="B62" s="9" t="str" cm="1">
        <f t="array" ref="B62">_FV(A62,"Industry")</f>
        <v>Specialty Retailers</v>
      </c>
      <c r="C62" s="113" cm="1">
        <f t="array" ref="C62">_FV(A62,"Market cap",TRUE)</f>
        <v>5905669000</v>
      </c>
      <c r="D62" s="112" cm="1">
        <f t="array" ref="D62">_FV(A62,"Beta")</f>
        <v>1.3514999999999999</v>
      </c>
    </row>
    <row r="63" spans="1:7" x14ac:dyDescent="0.25">
      <c r="A63" s="9" t="e" vm="30">
        <v>#VALUE!</v>
      </c>
      <c r="B63" s="9" t="str" cm="1">
        <f t="array" ref="B63">_FV(A63,"Industry")</f>
        <v>Specialty Retailers</v>
      </c>
      <c r="C63" s="113" cm="1">
        <f t="array" ref="C63">_FV(A63,"Market cap",TRUE)</f>
        <v>8135239000</v>
      </c>
      <c r="D63" s="112" cm="1">
        <f t="array" ref="D63">_FV(A63,"Beta")</f>
        <v>2.5394999999999999</v>
      </c>
    </row>
    <row r="64" spans="1:7" x14ac:dyDescent="0.25">
      <c r="A64" s="9" t="e" vm="31">
        <v>#VALUE!</v>
      </c>
      <c r="B64" s="9" t="str" cm="1">
        <f t="array" ref="B64">_FV(A64,"Industry")</f>
        <v>Textiles &amp; Apparel</v>
      </c>
      <c r="C64" s="113" cm="1">
        <f t="array" ref="C64">_FV(A64,"Market cap",TRUE)</f>
        <v>216909300000</v>
      </c>
      <c r="D64" s="112" cm="1">
        <f t="array" ref="D64">_FV(A64,"Beta")</f>
        <v>0.89219999999999999</v>
      </c>
    </row>
    <row r="65" spans="1:12" x14ac:dyDescent="0.25">
      <c r="A65" s="9" t="e" vm="32">
        <v>#VALUE!</v>
      </c>
      <c r="B65" s="9" t="str" cm="1">
        <f t="array" ref="B65">_FV(A65,"Industry")</f>
        <v>Textiles &amp; Apparel</v>
      </c>
      <c r="C65" s="113" cm="1">
        <f t="array" ref="C65">_FV(A65,"Market cap",TRUE)</f>
        <v>3250299000</v>
      </c>
      <c r="D65" s="112" cm="1">
        <f t="array" ref="D65">_FV(A65,"Beta")</f>
        <v>1.3440000000000001</v>
      </c>
    </row>
    <row r="66" spans="1:12" x14ac:dyDescent="0.25">
      <c r="A66" s="9" t="e" vm="33">
        <v>#VALUE!</v>
      </c>
      <c r="B66" s="9" t="str" cm="1">
        <f t="array" ref="B66">_FV(A66,"Industry")</f>
        <v>Textiles &amp; Apparel</v>
      </c>
      <c r="C66" s="113" cm="1">
        <f t="array" ref="C66">_FV(A66,"Market cap",TRUE)</f>
        <v>3175447000</v>
      </c>
      <c r="D66" s="112" cm="1">
        <f t="array" ref="D66">_FV(A66,"Beta")</f>
        <v>1.8445</v>
      </c>
    </row>
    <row r="67" spans="1:12" x14ac:dyDescent="0.25">
      <c r="A67" s="9" t="e" vm="34">
        <v>#VALUE!</v>
      </c>
      <c r="B67" s="9" t="str" cm="1">
        <f t="array" ref="B67">_FV(A67,"Industry")</f>
        <v>Textiles &amp; Apparel</v>
      </c>
      <c r="C67" s="113" cm="1">
        <f t="array" ref="C67">_FV(A67,"Market cap",TRUE)</f>
        <v>5243864000</v>
      </c>
      <c r="D67" s="112" cm="1">
        <f t="array" ref="D67">_FV(A67,"Beta")</f>
        <v>1.8110999999999999</v>
      </c>
    </row>
    <row r="68" spans="1:12" x14ac:dyDescent="0.25">
      <c r="A68" s="9" t="e" vm="2">
        <v>#VALUE!</v>
      </c>
      <c r="B68" s="9" t="str" cm="1">
        <f t="array" ref="B68">_FV(A68,"Industry")</f>
        <v>Machinery, Equipment &amp; Components</v>
      </c>
      <c r="C68" s="113" cm="1">
        <f t="array" ref="C68">_FV(A68,"Market cap",TRUE)</f>
        <v>2842723000</v>
      </c>
      <c r="D68" s="112" cm="1">
        <f t="array" ref="D68">_FV(A68,"Beta")</f>
        <v>1.4673</v>
      </c>
    </row>
    <row r="69" spans="1:12" x14ac:dyDescent="0.25">
      <c r="A69" s="9" t="e" vm="35">
        <v>#VALUE!</v>
      </c>
      <c r="B69" s="9" t="str" cm="1">
        <f t="array" ref="B69">_FV(A69,"Industry")</f>
        <v>Textiles &amp; Apparel</v>
      </c>
      <c r="C69" s="114" cm="1">
        <f t="array" ref="C69">_FV(A69,"Market cap",TRUE)</f>
        <v>6354393000</v>
      </c>
      <c r="D69" s="112" cm="1">
        <f t="array" ref="D69">_FV(A69,"Beta")</f>
        <v>1.6011</v>
      </c>
    </row>
    <row r="70" spans="1:12" x14ac:dyDescent="0.25">
      <c r="A70" s="9" t="e" vm="36">
        <v>#VALUE!</v>
      </c>
      <c r="B70" s="9" t="str" cm="1">
        <f t="array" ref="B70">_FV(A70,"Industry")</f>
        <v>Textiles &amp; Apparel</v>
      </c>
      <c r="C70" s="113" cm="1">
        <f t="array" ref="C70">_FV(A70,"Market cap",TRUE)</f>
        <v>2907615000</v>
      </c>
      <c r="D70" s="9" t="e" cm="1" vm="14">
        <f t="array" ref="D70">_FV(A70,"Beta")</f>
        <v>#VALUE!</v>
      </c>
    </row>
    <row r="71" spans="1:12" x14ac:dyDescent="0.25">
      <c r="A71" s="9" t="e" vm="37">
        <v>#VALUE!</v>
      </c>
      <c r="B71" s="9" t="str" cm="1">
        <f t="array" ref="B71">_FV(A71,"Industry")</f>
        <v>Textiles &amp; Apparel</v>
      </c>
      <c r="C71" s="113" cm="1">
        <f t="array" ref="C71">_FV(A71,"Market cap",TRUE)</f>
        <v>58180820000</v>
      </c>
      <c r="D71" s="112" cm="1">
        <f t="array" ref="D71">_FV(A71,"Beta")</f>
        <v>0.69569999999999999</v>
      </c>
    </row>
    <row r="74" spans="1:12" ht="21" x14ac:dyDescent="0.35">
      <c r="A74" s="212" t="s">
        <v>866</v>
      </c>
      <c r="B74" s="212"/>
      <c r="C74" s="212"/>
      <c r="D74" s="212" t="s">
        <v>337</v>
      </c>
      <c r="E74" s="212"/>
      <c r="F74" s="212"/>
      <c r="G74" s="212"/>
      <c r="H74" s="212"/>
      <c r="I74" s="212"/>
      <c r="J74" s="212"/>
      <c r="K74" s="212"/>
      <c r="L74" s="212"/>
    </row>
    <row r="75" spans="1:12" x14ac:dyDescent="0.25">
      <c r="A75" s="210" t="s">
        <v>865</v>
      </c>
      <c r="B75" s="210"/>
      <c r="C75" s="210"/>
      <c r="D75" s="210"/>
      <c r="E75" s="210"/>
      <c r="F75" s="210"/>
      <c r="G75" s="210"/>
      <c r="H75" s="210"/>
    </row>
    <row r="76" spans="1:12" x14ac:dyDescent="0.25">
      <c r="A76" s="210"/>
      <c r="B76" s="210"/>
      <c r="C76" s="210"/>
      <c r="D76" s="210"/>
      <c r="E76" s="210"/>
      <c r="F76" s="210"/>
      <c r="G76" s="210"/>
      <c r="H76" s="210"/>
    </row>
    <row r="77" spans="1:12" x14ac:dyDescent="0.25">
      <c r="A77" s="210"/>
      <c r="B77" s="210"/>
      <c r="C77" s="210"/>
      <c r="D77" s="210"/>
      <c r="E77" s="210"/>
      <c r="F77" s="210"/>
      <c r="G77" s="210"/>
      <c r="H77" s="210"/>
    </row>
    <row r="78" spans="1:12" x14ac:dyDescent="0.25">
      <c r="A78" s="210"/>
      <c r="B78" s="210"/>
      <c r="C78" s="210"/>
      <c r="D78" s="210"/>
      <c r="E78" s="210"/>
      <c r="F78" s="210"/>
      <c r="G78" s="210"/>
      <c r="H78" s="210"/>
    </row>
    <row r="79" spans="1:12" x14ac:dyDescent="0.25">
      <c r="A79" s="210"/>
      <c r="B79" s="210"/>
      <c r="C79" s="210"/>
      <c r="D79" s="210"/>
      <c r="E79" s="210"/>
      <c r="F79" s="210"/>
      <c r="G79" s="210"/>
      <c r="H79" s="210"/>
    </row>
    <row r="82" spans="1:8" x14ac:dyDescent="0.25">
      <c r="A82" s="210" t="s">
        <v>867</v>
      </c>
      <c r="B82" s="210"/>
      <c r="C82" s="210"/>
      <c r="D82" s="210"/>
      <c r="E82" s="210"/>
      <c r="F82" s="210"/>
      <c r="G82" s="210"/>
      <c r="H82" s="210"/>
    </row>
    <row r="83" spans="1:8" x14ac:dyDescent="0.25">
      <c r="A83" s="210"/>
      <c r="B83" s="210"/>
      <c r="C83" s="210"/>
      <c r="D83" s="210"/>
      <c r="E83" s="210"/>
      <c r="F83" s="210"/>
      <c r="G83" s="210"/>
      <c r="H83" s="210"/>
    </row>
    <row r="84" spans="1:8" x14ac:dyDescent="0.25">
      <c r="A84" s="210"/>
      <c r="B84" s="210"/>
      <c r="C84" s="210"/>
      <c r="D84" s="210"/>
      <c r="E84" s="210"/>
      <c r="F84" s="210"/>
      <c r="G84" s="210"/>
      <c r="H84" s="210"/>
    </row>
    <row r="85" spans="1:8" x14ac:dyDescent="0.25">
      <c r="A85" s="210"/>
      <c r="B85" s="210"/>
      <c r="C85" s="210"/>
      <c r="D85" s="210"/>
      <c r="E85" s="210"/>
      <c r="F85" s="210"/>
      <c r="G85" s="210"/>
      <c r="H85" s="210"/>
    </row>
    <row r="86" spans="1:8" x14ac:dyDescent="0.25">
      <c r="A86" s="210"/>
      <c r="B86" s="210"/>
      <c r="C86" s="210"/>
      <c r="D86" s="210"/>
      <c r="E86" s="210"/>
      <c r="F86" s="210"/>
      <c r="G86" s="210"/>
      <c r="H86" s="210"/>
    </row>
    <row r="87" spans="1:8" x14ac:dyDescent="0.25">
      <c r="A87" s="210"/>
      <c r="B87" s="210"/>
      <c r="C87" s="210"/>
      <c r="D87" s="210"/>
      <c r="E87" s="210"/>
      <c r="F87" s="210"/>
      <c r="G87" s="210"/>
      <c r="H87" s="210"/>
    </row>
    <row r="88" spans="1:8" x14ac:dyDescent="0.25">
      <c r="A88" s="210"/>
      <c r="B88" s="210"/>
      <c r="C88" s="210"/>
      <c r="D88" s="210"/>
      <c r="E88" s="210"/>
      <c r="F88" s="210"/>
      <c r="G88" s="210"/>
      <c r="H88" s="210"/>
    </row>
    <row r="90" spans="1:8" x14ac:dyDescent="0.25">
      <c r="A90" s="79" t="s">
        <v>1030</v>
      </c>
      <c r="B90" s="79" t="s">
        <v>67</v>
      </c>
      <c r="C90" s="79" t="s">
        <v>68</v>
      </c>
      <c r="D90" s="79" t="s">
        <v>1012</v>
      </c>
    </row>
    <row r="91" spans="1:8" x14ac:dyDescent="0.25">
      <c r="A91" s="79" t="e" vm="38">
        <v>#VALUE!</v>
      </c>
      <c r="B91" s="9" t="str" cm="1">
        <f t="array" ref="B91">_FV(A91,"Industry")</f>
        <v>Beverages</v>
      </c>
      <c r="C91" s="113" cm="1">
        <f t="array" ref="C91">_FV(A91,"Market cap",TRUE)</f>
        <v>221671000000</v>
      </c>
      <c r="D91" s="112" cm="1">
        <f t="array" ref="D91">_FV(A91,"Beta")</f>
        <v>0.60929999999999995</v>
      </c>
    </row>
    <row r="92" spans="1:8" x14ac:dyDescent="0.25">
      <c r="A92" s="79" t="e" vm="39">
        <v>#VALUE!</v>
      </c>
      <c r="B92" s="9" t="str" cm="1">
        <f t="array" ref="B92">_FV(A92,"Industry")</f>
        <v>Beverages</v>
      </c>
      <c r="C92" s="113" cm="1">
        <f t="array" ref="C92">_FV(A92,"Market cap",TRUE)</f>
        <v>184288100000</v>
      </c>
      <c r="D92" s="112" cm="1">
        <f t="array" ref="D92">_FV(A92,"Beta")</f>
        <v>0.5978</v>
      </c>
      <c r="G92" s="70" t="s">
        <v>1031</v>
      </c>
    </row>
    <row r="93" spans="1:8" x14ac:dyDescent="0.25">
      <c r="A93" s="79" t="e" vm="40">
        <v>#VALUE!</v>
      </c>
      <c r="B93" s="9" t="str" cm="1">
        <f t="array" ref="B93">_FV(A93,"Industry")</f>
        <v>Food &amp; Tobacco</v>
      </c>
      <c r="C93" s="113" cm="1">
        <f t="array" ref="C93">_FV(A93,"Market cap",TRUE)</f>
        <v>135124500000</v>
      </c>
      <c r="D93" s="112" cm="1">
        <f t="array" ref="D93">_FV(A93,"Beta")</f>
        <v>0.83230000000000004</v>
      </c>
      <c r="G93" s="112" t="e" vm="17">
        <f>AVERAGE(D91:D111)</f>
        <v>#VALUE!</v>
      </c>
    </row>
    <row r="94" spans="1:8" x14ac:dyDescent="0.25">
      <c r="A94" s="79" t="e" vm="41">
        <v>#VALUE!</v>
      </c>
      <c r="B94" s="9" t="str" cm="1">
        <f t="array" ref="B94">_FV(A94,"Industry")</f>
        <v>Food &amp; Tobacco</v>
      </c>
      <c r="C94" s="122" cm="1">
        <f t="array" ref="C94">_FV(A94,"Market cap",TRUE)</f>
        <v>60109260000</v>
      </c>
      <c r="D94" s="112" cm="1">
        <f t="array" ref="D94">_FV(A94,"Beta")</f>
        <v>1.121</v>
      </c>
    </row>
    <row r="95" spans="1:8" x14ac:dyDescent="0.25">
      <c r="A95" s="79" t="e" vm="42">
        <v>#VALUE!</v>
      </c>
      <c r="B95" s="9" t="str" cm="1">
        <f t="array" ref="B95">_FV(A95,"Industry")</f>
        <v>Food &amp; Tobacco</v>
      </c>
      <c r="C95" s="113" cm="1">
        <f t="array" ref="C95">_FV(A95,"Market cap",TRUE)</f>
        <v>89588840000</v>
      </c>
      <c r="D95" s="112" cm="1">
        <f t="array" ref="D95">_FV(A95,"Beta")</f>
        <v>0.6462</v>
      </c>
    </row>
    <row r="96" spans="1:8" x14ac:dyDescent="0.25">
      <c r="A96" s="79" t="e" vm="43">
        <v>#VALUE!</v>
      </c>
      <c r="B96" s="9" t="str" cm="1">
        <f t="array" ref="B96">_FV(A96,"Industry")</f>
        <v>Food &amp; Tobacco</v>
      </c>
      <c r="C96" s="113" cm="1">
        <f t="array" ref="C96">_FV(A96,"Market cap",TRUE)</f>
        <v>48327670000</v>
      </c>
      <c r="D96" s="112" cm="1">
        <f t="array" ref="D96">_FV(A96,"Beta")</f>
        <v>1.1248</v>
      </c>
    </row>
    <row r="97" spans="1:4" x14ac:dyDescent="0.25">
      <c r="A97" s="79" t="e" vm="44">
        <v>#VALUE!</v>
      </c>
      <c r="B97" s="9" t="str" cm="1">
        <f t="array" ref="B97">_FV(A97,"Industry")</f>
        <v>Beverages</v>
      </c>
      <c r="C97" s="113" cm="1">
        <f t="array" ref="C97">_FV(A97,"Market cap",TRUE)</f>
        <v>47227890000</v>
      </c>
      <c r="D97" s="112" cm="1">
        <f t="array" ref="D97">_FV(A97,"Beta")</f>
        <v>0.71599999999999997</v>
      </c>
    </row>
    <row r="98" spans="1:4" x14ac:dyDescent="0.25">
      <c r="A98" s="79" t="e" vm="45">
        <v>#VALUE!</v>
      </c>
      <c r="B98" s="9" t="str" cm="1">
        <f t="array" ref="B98">_FV(A98,"Industry")</f>
        <v>Food &amp; Tobacco</v>
      </c>
      <c r="C98" s="113" cm="1">
        <f t="array" ref="C98">_FV(A98,"Market cap",TRUE)</f>
        <v>35805730000</v>
      </c>
      <c r="D98" s="112" cm="1">
        <f t="array" ref="D98">_FV(A98,"Beta")</f>
        <v>0.54279999999999995</v>
      </c>
    </row>
    <row r="99" spans="1:4" x14ac:dyDescent="0.25">
      <c r="A99" s="79" t="e" vm="46">
        <v>#VALUE!</v>
      </c>
      <c r="B99" s="9" t="str" cm="1">
        <f t="array" ref="B99">_FV(A99,"Industry")</f>
        <v>Beverages</v>
      </c>
      <c r="C99" s="113" cm="1">
        <f t="array" ref="C99">_FV(A99,"Market cap",TRUE)</f>
        <v>47215450000</v>
      </c>
      <c r="D99" s="112" cm="1">
        <f t="array" ref="D99">_FV(A99,"Beta")</f>
        <v>1.0924</v>
      </c>
    </row>
    <row r="100" spans="1:4" x14ac:dyDescent="0.25">
      <c r="A100" s="79" t="e" vm="47">
        <v>#VALUE!</v>
      </c>
      <c r="B100" s="9" t="str" cm="1">
        <f t="array" ref="B100">_FV(A100,"Industry")</f>
        <v>Beverages</v>
      </c>
      <c r="C100" s="113" cm="1">
        <f t="array" ref="C100">_FV(A100,"Market cap",TRUE)</f>
        <v>43514590000</v>
      </c>
      <c r="D100" s="112" cm="1">
        <f t="array" ref="D100">_FV(A100,"Beta")</f>
        <v>1.1930000000000001</v>
      </c>
    </row>
    <row r="101" spans="1:4" x14ac:dyDescent="0.25">
      <c r="A101" s="79" t="e" vm="48">
        <v>#VALUE!</v>
      </c>
      <c r="B101" s="9" t="str" cm="1">
        <f t="array" ref="B101">_FV(A101,"Industry")</f>
        <v>Beverages</v>
      </c>
      <c r="C101" s="113" cm="1">
        <f t="array" ref="C101">_FV(A101,"Market cap",TRUE)</f>
        <v>33594290000</v>
      </c>
      <c r="D101" s="112" cm="1">
        <f t="array" ref="D101">_FV(A101,"Beta")</f>
        <v>0.82089999999999996</v>
      </c>
    </row>
    <row r="102" spans="1:4" x14ac:dyDescent="0.25">
      <c r="A102" s="79" t="e" vm="49">
        <v>#VALUE!</v>
      </c>
      <c r="B102" s="9" t="str" cm="1">
        <f t="array" ref="B102">_FV(A102,"Industry")</f>
        <v>Food &amp; Tobacco</v>
      </c>
      <c r="C102" s="113" cm="1">
        <f t="array" ref="C102">_FV(A102,"Market cap",TRUE)</f>
        <v>26056750000</v>
      </c>
      <c r="D102" s="112" cm="1">
        <f t="array" ref="D102">_FV(A102,"Beta")</f>
        <v>-5.79E-2</v>
      </c>
    </row>
    <row r="103" spans="1:4" x14ac:dyDescent="0.25">
      <c r="A103" s="79" t="e" vm="50">
        <v>#VALUE!</v>
      </c>
      <c r="B103" s="9" t="str" cm="1">
        <f t="array" ref="B103">_FV(A103,"Industry")</f>
        <v>Food &amp; Tobacco</v>
      </c>
      <c r="C103" s="113" cm="1">
        <f t="array" ref="C103">_FV(A103,"Market cap",TRUE)</f>
        <v>20544150000</v>
      </c>
      <c r="D103" s="112" cm="1">
        <f t="array" ref="D103">_FV(A103,"Beta")</f>
        <v>0.64200000000000002</v>
      </c>
    </row>
    <row r="104" spans="1:4" x14ac:dyDescent="0.25">
      <c r="A104" s="79" t="e" vm="51">
        <v>#VALUE!</v>
      </c>
      <c r="B104" s="9" t="str" cm="1">
        <f t="array" ref="B104">_FV(A104,"Industry")</f>
        <v>Beverages</v>
      </c>
      <c r="C104" s="113" cm="1">
        <f t="array" ref="C104">_FV(A104,"Market cap",TRUE)</f>
        <v>10181420000</v>
      </c>
      <c r="D104" s="112" cm="1">
        <f t="array" ref="D104">_FV(A104,"Beta")</f>
        <v>1.0992999999999999</v>
      </c>
    </row>
    <row r="105" spans="1:4" x14ac:dyDescent="0.25">
      <c r="A105" s="79" t="e" vm="52">
        <v>#VALUE!</v>
      </c>
      <c r="B105" s="9" t="str" cm="1">
        <f t="array" ref="B105">_FV(A105,"Industry")</f>
        <v>Beverages</v>
      </c>
      <c r="C105" s="113" cm="1">
        <f t="array" ref="C105">_FV(A105,"Market cap",TRUE)</f>
        <v>13504640000</v>
      </c>
      <c r="D105" s="112" cm="1">
        <f t="array" ref="D105">_FV(A105,"Beta")</f>
        <v>0.7863</v>
      </c>
    </row>
    <row r="106" spans="1:4" x14ac:dyDescent="0.25">
      <c r="A106" s="79" t="e" vm="47">
        <v>#VALUE!</v>
      </c>
      <c r="B106" s="9" t="str" cm="1">
        <f t="array" ref="B106">_FV(A106,"Industry")</f>
        <v>Beverages</v>
      </c>
      <c r="C106" s="113" cm="1">
        <f t="array" ref="C106">_FV(A106,"Market cap",TRUE)</f>
        <v>43514590000</v>
      </c>
      <c r="D106" s="112" cm="1">
        <f t="array" ref="D106">_FV(A106,"Beta")</f>
        <v>1.1930000000000001</v>
      </c>
    </row>
    <row r="107" spans="1:4" x14ac:dyDescent="0.25">
      <c r="A107" s="79" t="e" vm="53">
        <v>#VALUE!</v>
      </c>
      <c r="B107" s="9" t="str" cm="1">
        <f t="array" ref="B107">_FV(A107,"Industry")</f>
        <v>Beverages</v>
      </c>
      <c r="C107" s="113" cm="1">
        <f t="array" ref="C107">_FV(A107,"Market cap",TRUE)</f>
        <v>5183207000</v>
      </c>
      <c r="D107" s="112" cm="1">
        <f t="array" ref="D107">_FV(A107,"Beta")</f>
        <v>1.1440999999999999</v>
      </c>
    </row>
    <row r="108" spans="1:4" x14ac:dyDescent="0.25">
      <c r="A108" s="79" t="e" vm="54">
        <v>#VALUE!</v>
      </c>
      <c r="B108" s="9" t="str" cm="1">
        <f t="array" ref="B108">_FV(A108,"Industry")</f>
        <v>Beverages</v>
      </c>
      <c r="C108" s="113" cm="1">
        <f t="array" ref="C108">_FV(A108,"Market cap",TRUE)</f>
        <v>2641131000</v>
      </c>
      <c r="D108" s="112" cm="1">
        <f t="array" ref="D108">_FV(A108,"Beta")</f>
        <v>1.0976999999999999</v>
      </c>
    </row>
    <row r="109" spans="1:4" x14ac:dyDescent="0.25">
      <c r="A109" s="79" t="e" vm="55">
        <v>#VALUE!</v>
      </c>
      <c r="B109" s="9" t="str" cm="1">
        <f t="array" ref="B109">_FV(A109,"Industry")</f>
        <v>Beverages</v>
      </c>
      <c r="C109" s="113" cm="1">
        <f t="array" ref="C109">_FV(A109,"Market cap",TRUE)</f>
        <v>3307354000</v>
      </c>
      <c r="D109" s="112" cm="1">
        <f t="array" ref="D109">_FV(A109,"Beta")</f>
        <v>1.3602000000000001</v>
      </c>
    </row>
    <row r="110" spans="1:4" x14ac:dyDescent="0.25">
      <c r="A110" s="79" t="e" vm="56">
        <v>#VALUE!</v>
      </c>
      <c r="B110" s="9" t="str" cm="1">
        <f t="array" ref="B110">_FV(A110,"Industry")</f>
        <v>Food &amp; Tobacco</v>
      </c>
      <c r="C110" s="113" cm="1">
        <f t="array" ref="C110">_FV(A110,"Market cap",TRUE)</f>
        <v>1389012000</v>
      </c>
      <c r="D110" s="112" cm="1">
        <f t="array" ref="D110">_FV(A110,"Beta")</f>
        <v>0.70579999999999998</v>
      </c>
    </row>
    <row r="111" spans="1:4" x14ac:dyDescent="0.25">
      <c r="A111" s="79" t="e" vm="57">
        <v>#VALUE!</v>
      </c>
      <c r="B111" s="9" t="str" cm="1">
        <f t="array" ref="B111">_FV(A111,"Industry")</f>
        <v>Food &amp; Tobacco</v>
      </c>
      <c r="C111" s="113" cm="1">
        <f t="array" ref="C111">_FV(A111,"Market cap",TRUE)</f>
        <v>8724160000</v>
      </c>
      <c r="D111" s="9" t="e" cm="1" vm="14">
        <f t="array" ref="D111">_FV(A111,"Beta")</f>
        <v>#VALUE!</v>
      </c>
    </row>
    <row r="113" spans="1:12" ht="21" x14ac:dyDescent="0.35">
      <c r="A113" s="212" t="s">
        <v>4</v>
      </c>
      <c r="B113" s="212"/>
      <c r="C113" s="212"/>
      <c r="D113" s="212"/>
      <c r="E113" s="212"/>
      <c r="F113" s="212"/>
      <c r="G113" s="212"/>
      <c r="H113" s="212"/>
      <c r="I113" s="212"/>
      <c r="J113" s="212"/>
      <c r="K113" s="212"/>
      <c r="L113" s="212"/>
    </row>
    <row r="114" spans="1:12" x14ac:dyDescent="0.25">
      <c r="A114" s="210" t="s">
        <v>872</v>
      </c>
      <c r="B114" s="210"/>
      <c r="C114" s="210"/>
      <c r="D114" s="210"/>
      <c r="E114" s="210"/>
      <c r="F114" s="210"/>
      <c r="G114" s="210"/>
      <c r="H114" s="210"/>
    </row>
    <row r="115" spans="1:12" x14ac:dyDescent="0.25">
      <c r="A115" s="210"/>
      <c r="B115" s="210"/>
      <c r="C115" s="210"/>
      <c r="D115" s="210"/>
      <c r="E115" s="210"/>
      <c r="F115" s="210"/>
      <c r="G115" s="210"/>
      <c r="H115" s="210"/>
      <c r="J115" s="70" t="s">
        <v>851</v>
      </c>
    </row>
    <row r="116" spans="1:12" x14ac:dyDescent="0.25">
      <c r="A116" s="210"/>
      <c r="B116" s="210"/>
      <c r="C116" s="210"/>
      <c r="D116" s="210"/>
      <c r="E116" s="210"/>
      <c r="F116" s="210"/>
      <c r="G116" s="210"/>
      <c r="H116" s="210"/>
      <c r="J116" t="s">
        <v>869</v>
      </c>
    </row>
    <row r="117" spans="1:12" x14ac:dyDescent="0.25">
      <c r="A117" s="210"/>
      <c r="B117" s="210"/>
      <c r="C117" s="210"/>
      <c r="D117" s="210"/>
      <c r="E117" s="210"/>
      <c r="F117" s="210"/>
      <c r="G117" s="210"/>
      <c r="H117" s="210"/>
      <c r="J117" t="s">
        <v>870</v>
      </c>
    </row>
    <row r="118" spans="1:12" x14ac:dyDescent="0.25">
      <c r="A118" s="26"/>
      <c r="B118" s="26"/>
      <c r="C118" s="26"/>
      <c r="D118" s="26"/>
      <c r="E118" s="26"/>
      <c r="F118" s="26"/>
      <c r="G118" s="26"/>
      <c r="H118" s="26"/>
      <c r="J118" t="s">
        <v>871</v>
      </c>
    </row>
    <row r="120" spans="1:12" x14ac:dyDescent="0.25">
      <c r="A120" s="210" t="s">
        <v>868</v>
      </c>
      <c r="B120" s="210"/>
      <c r="C120" s="210"/>
      <c r="D120" s="210"/>
      <c r="E120" s="210"/>
      <c r="F120" s="210"/>
      <c r="G120" s="210"/>
      <c r="H120" s="210"/>
    </row>
    <row r="121" spans="1:12" x14ac:dyDescent="0.25">
      <c r="A121" s="210"/>
      <c r="B121" s="210"/>
      <c r="C121" s="210"/>
      <c r="D121" s="210"/>
      <c r="E121" s="210"/>
      <c r="F121" s="210"/>
      <c r="G121" s="210"/>
      <c r="H121" s="210"/>
    </row>
    <row r="122" spans="1:12" x14ac:dyDescent="0.25">
      <c r="A122" s="210"/>
      <c r="B122" s="210"/>
      <c r="C122" s="210"/>
      <c r="D122" s="210"/>
      <c r="E122" s="210"/>
      <c r="F122" s="210"/>
      <c r="G122" s="210"/>
      <c r="H122" s="210"/>
    </row>
    <row r="123" spans="1:12" x14ac:dyDescent="0.25">
      <c r="A123" s="210"/>
      <c r="B123" s="210"/>
      <c r="C123" s="210"/>
      <c r="D123" s="210"/>
      <c r="E123" s="210"/>
      <c r="F123" s="210"/>
      <c r="G123" s="210"/>
      <c r="H123" s="210"/>
    </row>
    <row r="125" spans="1:12" x14ac:dyDescent="0.25">
      <c r="A125" s="79" t="s">
        <v>1030</v>
      </c>
      <c r="B125" s="79" t="s">
        <v>67</v>
      </c>
      <c r="C125" s="79" t="s">
        <v>68</v>
      </c>
      <c r="D125" s="79" t="s">
        <v>1012</v>
      </c>
    </row>
    <row r="126" spans="1:12" x14ac:dyDescent="0.25">
      <c r="A126" s="9" t="e" vm="58">
        <v>#VALUE!</v>
      </c>
      <c r="B126" s="9" t="str" cm="1">
        <f t="array" ref="B126">_FV(A126,"Industry")</f>
        <v>Construction Materials</v>
      </c>
      <c r="C126" s="113" cm="1">
        <f t="array" ref="C126">_FV(A126,"Market cap",TRUE)</f>
        <v>22710620000</v>
      </c>
      <c r="D126" s="112" cm="1">
        <f t="array" ref="D126">_FV(A126,"Beta")</f>
        <v>0.58399999999999996</v>
      </c>
    </row>
    <row r="127" spans="1:12" x14ac:dyDescent="0.25">
      <c r="A127" s="9" t="e" vm="59">
        <v>#VALUE!</v>
      </c>
      <c r="B127" s="9" t="str" cm="1">
        <f t="array" ref="B127">_FV(A127,"Industry")</f>
        <v>Construction Materials</v>
      </c>
      <c r="C127" s="125" cm="1">
        <f t="array" ref="C127">_FV(A127,"Market cap",TRUE)</f>
        <v>33075390000</v>
      </c>
      <c r="D127" s="112" cm="1">
        <f t="array" ref="D127">_FV(A127,"Beta")</f>
        <v>1.5981000000000001</v>
      </c>
      <c r="E127" t="s">
        <v>1173</v>
      </c>
      <c r="G127" s="70" t="s">
        <v>1031</v>
      </c>
    </row>
    <row r="128" spans="1:12" x14ac:dyDescent="0.25">
      <c r="A128" s="9" t="e" vm="60">
        <v>#VALUE!</v>
      </c>
      <c r="B128" s="9" t="str" cm="1">
        <f t="array" ref="B128">_FV(A128,"Industry")</f>
        <v>Construction Materials</v>
      </c>
      <c r="C128" s="123" cm="1">
        <f t="array" ref="C128">_FV(A128,"Market cap",TRUE)</f>
        <v>26785820000</v>
      </c>
      <c r="D128" s="112" cm="1">
        <f t="array" ref="D128">_FV(A128,"Beta")</f>
        <v>1.0468999999999999</v>
      </c>
      <c r="G128" s="112">
        <f>AVERAGE(D126:D139)</f>
        <v>1.2246285714285714</v>
      </c>
    </row>
    <row r="129" spans="1:12" x14ac:dyDescent="0.25">
      <c r="A129" s="9" t="e" vm="61">
        <v>#VALUE!</v>
      </c>
      <c r="B129" s="9" t="str" cm="1">
        <f t="array" ref="B129">_FV(A129,"Industry")</f>
        <v>Construction Materials</v>
      </c>
      <c r="C129" s="113" cm="1">
        <f t="array" ref="C129">_FV(A129,"Market cap",TRUE)</f>
        <v>21231070000</v>
      </c>
      <c r="D129" s="112" cm="1">
        <f t="array" ref="D129">_FV(A129,"Beta")</f>
        <v>0.65410000000000001</v>
      </c>
    </row>
    <row r="130" spans="1:12" x14ac:dyDescent="0.25">
      <c r="A130" s="9" t="e" vm="62">
        <v>#VALUE!</v>
      </c>
      <c r="B130" s="9" t="str" cm="1">
        <f t="array" ref="B130">_FV(A130,"Industry")</f>
        <v>Construction Materials</v>
      </c>
      <c r="C130" s="123" cm="1">
        <f t="array" ref="C130">_FV(A130,"Market cap",TRUE)</f>
        <v>14385190000</v>
      </c>
      <c r="D130" s="112" cm="1">
        <f t="array" ref="D130">_FV(A130,"Beta")</f>
        <v>1.3476999999999999</v>
      </c>
    </row>
    <row r="131" spans="1:12" x14ac:dyDescent="0.25">
      <c r="A131" s="9" t="e" vm="63">
        <v>#VALUE!</v>
      </c>
      <c r="B131" s="9" t="str" cm="1">
        <f t="array" ref="B131">_FV(A131,"Industry")</f>
        <v>Construction Materials</v>
      </c>
      <c r="C131" s="113" cm="1">
        <f t="array" ref="C131">_FV(A131,"Market cap",TRUE)</f>
        <v>16443080000</v>
      </c>
      <c r="D131" s="112" cm="1">
        <f t="array" ref="D131">_FV(A131,"Beta")</f>
        <v>1.6342000000000001</v>
      </c>
    </row>
    <row r="132" spans="1:12" x14ac:dyDescent="0.25">
      <c r="A132" s="9" t="e" vm="64">
        <v>#VALUE!</v>
      </c>
      <c r="B132" s="9" t="str" cm="1">
        <f t="array" ref="B132">_FV(A132,"Industry")</f>
        <v>Construction Materials</v>
      </c>
      <c r="C132" s="113" cm="1">
        <f t="array" ref="C132">_FV(A132,"Market cap",TRUE)</f>
        <v>221413300000</v>
      </c>
      <c r="D132" s="112" cm="1">
        <f t="array" ref="D132">_FV(A132,"Beta")</f>
        <v>1.5522</v>
      </c>
      <c r="E132" t="s">
        <v>1174</v>
      </c>
    </row>
    <row r="133" spans="1:12" x14ac:dyDescent="0.25">
      <c r="A133" s="9" t="e" vm="65">
        <v>#VALUE!</v>
      </c>
      <c r="B133" s="9" t="str" cm="1">
        <f t="array" ref="B133">_FV(A133,"Industry")</f>
        <v>Multiline Utilities</v>
      </c>
      <c r="C133" s="113" cm="1">
        <f t="array" ref="C133">_FV(A133,"Market cap",TRUE)</f>
        <v>6272337000</v>
      </c>
      <c r="D133" s="112" cm="1">
        <f t="array" ref="D133">_FV(A133,"Beta")</f>
        <v>0.71089999999999998</v>
      </c>
    </row>
    <row r="134" spans="1:12" x14ac:dyDescent="0.25">
      <c r="A134" s="9" t="e" vm="66">
        <v>#VALUE!</v>
      </c>
      <c r="B134" s="9" t="str" cm="1">
        <f t="array" ref="B134">_FV(A134,"Industry")</f>
        <v>Construction Materials</v>
      </c>
      <c r="C134" s="123" cm="1">
        <f t="array" ref="C134">_FV(A134,"Market cap",TRUE)</f>
        <v>4231997000</v>
      </c>
      <c r="D134" s="112" cm="1">
        <f t="array" ref="D134">_FV(A134,"Beta")</f>
        <v>0.79120000000000001</v>
      </c>
    </row>
    <row r="135" spans="1:12" x14ac:dyDescent="0.25">
      <c r="A135" s="9" t="e" vm="67">
        <v>#VALUE!</v>
      </c>
      <c r="B135" s="9" t="str" cm="1">
        <f t="array" ref="B135">_FV(A135,"Industry")</f>
        <v>Construction Materials</v>
      </c>
      <c r="C135" s="113" cm="1">
        <f t="array" ref="C135">_FV(A135,"Market cap",TRUE)</f>
        <v>5490874000</v>
      </c>
      <c r="D135" s="112" cm="1">
        <f t="array" ref="D135">_FV(A135,"Beta")</f>
        <v>1.2487999999999999</v>
      </c>
    </row>
    <row r="136" spans="1:12" x14ac:dyDescent="0.25">
      <c r="A136" s="9" t="e" vm="68">
        <v>#VALUE!</v>
      </c>
      <c r="B136" s="9" t="str" cm="1">
        <f t="array" ref="B136">_FV(A136,"Industry")</f>
        <v>Construction Materials</v>
      </c>
      <c r="C136" s="123" cm="1">
        <f t="array" ref="C136">_FV(A136,"Market cap",TRUE)</f>
        <v>3464854000</v>
      </c>
      <c r="D136" s="112" cm="1">
        <f t="array" ref="D136">_FV(A136,"Beta")</f>
        <v>1.0152000000000001</v>
      </c>
    </row>
    <row r="137" spans="1:12" x14ac:dyDescent="0.25">
      <c r="A137" s="9" t="e" vm="69">
        <v>#VALUE!</v>
      </c>
      <c r="B137" s="9" t="str" cm="1">
        <f t="array" ref="B137">_FV(A137,"Industry")</f>
        <v>Construction Materials</v>
      </c>
      <c r="C137" s="126" cm="1">
        <f t="array" ref="C137">_FV(A137,"Market cap",TRUE)</f>
        <v>349890000000</v>
      </c>
      <c r="D137" s="112" cm="1">
        <f t="array" ref="D137">_FV(A137,"Beta")</f>
        <v>1.7503</v>
      </c>
    </row>
    <row r="138" spans="1:12" x14ac:dyDescent="0.25">
      <c r="A138" s="9" t="e" vm="70">
        <v>#VALUE!</v>
      </c>
      <c r="B138" s="9" t="str" cm="1">
        <f t="array" ref="B138">_FV(A138,"Industry")</f>
        <v>Construction Materials</v>
      </c>
      <c r="C138" s="113" cm="1">
        <f t="array" ref="C138">_FV(A138,"Market cap",TRUE)</f>
        <v>3500132000</v>
      </c>
      <c r="D138" s="112" cm="1">
        <f t="array" ref="D138">_FV(A138,"Beta")</f>
        <v>1.3665</v>
      </c>
    </row>
    <row r="139" spans="1:12" x14ac:dyDescent="0.25">
      <c r="A139" s="9" t="e" vm="71">
        <v>#VALUE!</v>
      </c>
      <c r="B139" s="9" t="str" cm="1">
        <f t="array" ref="B139">_FV(A139,"Industry")</f>
        <v>Beverages</v>
      </c>
      <c r="C139" s="123" cm="1">
        <f t="array" ref="C139">_FV(A139,"Market cap",TRUE)</f>
        <v>937122000</v>
      </c>
      <c r="D139" s="112" cm="1">
        <f t="array" ref="D139">_FV(A139,"Beta")</f>
        <v>1.8447</v>
      </c>
    </row>
    <row r="142" spans="1:12" ht="21" x14ac:dyDescent="0.35">
      <c r="A142" s="212" t="s">
        <v>887</v>
      </c>
      <c r="B142" s="212"/>
      <c r="C142" s="212"/>
      <c r="D142" s="212"/>
      <c r="E142" s="212"/>
      <c r="F142" s="212"/>
      <c r="G142" s="212"/>
      <c r="H142" s="212"/>
      <c r="I142" s="212"/>
      <c r="J142" s="212"/>
      <c r="K142" s="212"/>
      <c r="L142" s="212"/>
    </row>
    <row r="144" spans="1:12" x14ac:dyDescent="0.25">
      <c r="A144" s="210" t="s">
        <v>888</v>
      </c>
      <c r="B144" s="210"/>
      <c r="C144" s="210"/>
      <c r="D144" s="210"/>
      <c r="E144" s="210"/>
      <c r="F144" s="210"/>
      <c r="G144" s="210"/>
      <c r="H144" s="210"/>
      <c r="I144" s="210"/>
      <c r="J144" s="210"/>
      <c r="K144" s="210"/>
      <c r="L144" s="210"/>
    </row>
    <row r="145" spans="1:8" x14ac:dyDescent="0.25">
      <c r="A145" s="127"/>
      <c r="B145" s="127"/>
      <c r="C145" s="127"/>
      <c r="D145" s="127"/>
      <c r="E145" s="127"/>
      <c r="F145" s="127"/>
      <c r="G145" s="127"/>
      <c r="H145" s="127"/>
    </row>
    <row r="146" spans="1:8" x14ac:dyDescent="0.25">
      <c r="A146" s="127"/>
      <c r="B146" s="127"/>
      <c r="C146" s="127"/>
      <c r="D146" s="127"/>
      <c r="E146" s="127"/>
      <c r="F146" s="127"/>
      <c r="G146" s="127"/>
      <c r="H146" s="127"/>
    </row>
    <row r="147" spans="1:8" x14ac:dyDescent="0.25">
      <c r="A147" s="9" t="e" vm="72">
        <v>#VALUE!</v>
      </c>
      <c r="B147" s="128" t="str" cm="1">
        <f t="array" ref="B147">_FV(A147,"Industry")</f>
        <v>Oil &amp; Gas</v>
      </c>
      <c r="C147" s="129" cm="1">
        <f t="array" ref="C147">_FV(A147,"Market cap",TRUE)</f>
        <v>237371400000</v>
      </c>
      <c r="D147" s="130" cm="1">
        <f t="array" ref="D147">_FV(A147,"Beta")</f>
        <v>1.4181999999999999</v>
      </c>
      <c r="E147" s="127"/>
      <c r="F147" s="127"/>
      <c r="G147" s="70" t="s">
        <v>1031</v>
      </c>
      <c r="H147" s="127"/>
    </row>
    <row r="148" spans="1:8" x14ac:dyDescent="0.25">
      <c r="A148" s="9" t="e" vm="73">
        <v>#VALUE!</v>
      </c>
      <c r="B148" s="128" t="str" cm="1">
        <f t="array" ref="B148">_FV(A148,"Industry")</f>
        <v>Oil &amp; Gas</v>
      </c>
      <c r="C148" s="129" cm="1">
        <f t="array" ref="C148">_FV(A148,"Market cap",TRUE)</f>
        <v>197338000000</v>
      </c>
      <c r="D148" s="130" cm="1">
        <f t="array" ref="D148">_FV(A148,"Beta")</f>
        <v>1.3185</v>
      </c>
      <c r="E148" s="127"/>
      <c r="F148" s="127"/>
      <c r="G148" s="112" t="e" vm="17">
        <f>AVERAGE(D148:D168)</f>
        <v>#VALUE!</v>
      </c>
      <c r="H148" s="127"/>
    </row>
    <row r="149" spans="1:8" x14ac:dyDescent="0.25">
      <c r="A149" s="9" t="e" vm="74">
        <v>#VALUE!</v>
      </c>
      <c r="B149" s="9" t="str" cm="1">
        <f t="array" ref="B149">_FV(A149,"Industry")</f>
        <v>Oil &amp; Gas</v>
      </c>
      <c r="C149" s="113" cm="1">
        <f t="array" ref="C149">_FV(A149,"Market cap",TRUE)</f>
        <v>84018790000</v>
      </c>
      <c r="D149" s="112" cm="1">
        <f t="array" ref="D149">_FV(A149,"Beta")</f>
        <v>0.89429999999999998</v>
      </c>
    </row>
    <row r="150" spans="1:8" x14ac:dyDescent="0.25">
      <c r="A150" s="9" t="e" vm="75">
        <v>#VALUE!</v>
      </c>
      <c r="B150" s="9" t="str" cm="1">
        <f t="array" ref="B150">_FV(A150,"Industry")</f>
        <v>Oil &amp; Gas</v>
      </c>
      <c r="C150" s="113" cm="1">
        <f t="array" ref="C150">_FV(A150,"Market cap",TRUE)</f>
        <v>62700550000</v>
      </c>
      <c r="D150" s="112" cm="1">
        <f t="array" ref="D150">_FV(A150,"Beta")</f>
        <v>1.2358</v>
      </c>
    </row>
    <row r="151" spans="1:8" x14ac:dyDescent="0.25">
      <c r="A151" s="9" t="e" vm="76">
        <v>#VALUE!</v>
      </c>
      <c r="B151" s="9" t="str" cm="1">
        <f t="array" ref="B151">_FV(A151,"Industry")</f>
        <v>Oil &amp; Gas</v>
      </c>
      <c r="C151" s="113" cm="1">
        <f t="array" ref="C151">_FV(A151,"Market cap",TRUE)</f>
        <v>70825530000</v>
      </c>
      <c r="D151" s="112" cm="1">
        <f t="array" ref="D151">_FV(A151,"Beta")</f>
        <v>1.8036000000000001</v>
      </c>
    </row>
    <row r="152" spans="1:8" x14ac:dyDescent="0.25">
      <c r="A152" s="9" t="e" vm="77">
        <v>#VALUE!</v>
      </c>
      <c r="B152" s="9" t="str" cm="1">
        <f t="array" ref="B152">_FV(A152,"Industry")</f>
        <v>Oil &amp; Gas</v>
      </c>
      <c r="C152" s="113" cm="1">
        <f t="array" ref="C152">_FV(A152,"Market cap",TRUE)</f>
        <v>35945910000</v>
      </c>
      <c r="D152" s="112" cm="1">
        <f t="array" ref="D152">_FV(A152,"Beta")</f>
        <v>1.7345999999999999</v>
      </c>
    </row>
    <row r="153" spans="1:8" x14ac:dyDescent="0.25">
      <c r="A153" s="9" t="e" vm="78">
        <v>#VALUE!</v>
      </c>
      <c r="B153" s="9" t="str" cm="1">
        <f t="array" ref="B153">_FV(A153,"Industry")</f>
        <v>Oil &amp; Gas</v>
      </c>
      <c r="C153" s="113" cm="1">
        <f t="array" ref="C153">_FV(A153,"Market cap",TRUE)</f>
        <v>36490930000</v>
      </c>
      <c r="D153" s="112" cm="1">
        <f t="array" ref="D153">_FV(A153,"Beta")</f>
        <v>2.2014</v>
      </c>
    </row>
    <row r="154" spans="1:8" x14ac:dyDescent="0.25">
      <c r="A154" s="9" t="e" vm="79">
        <v>#VALUE!</v>
      </c>
      <c r="B154" s="9" t="str" cm="1">
        <f t="array" ref="B154">_FV(A154,"Industry")</f>
        <v>Oil &amp; Gas</v>
      </c>
      <c r="C154" s="114" cm="1">
        <f t="array" ref="C154">_FV(A154,"Market cap",TRUE)</f>
        <v>39821690000</v>
      </c>
      <c r="D154" s="112" cm="1">
        <f t="array" ref="D154">_FV(A154,"Beta")</f>
        <v>1.9853000000000001</v>
      </c>
    </row>
    <row r="155" spans="1:8" x14ac:dyDescent="0.25">
      <c r="A155" s="9" t="e" vm="80">
        <v>#VALUE!</v>
      </c>
      <c r="B155" s="9" t="str" cm="1">
        <f t="array" ref="B155">_FV(A155,"Industry")</f>
        <v>Oil &amp; Gas</v>
      </c>
      <c r="C155" s="113" cm="1">
        <f t="array" ref="C155">_FV(A155,"Market cap",TRUE)</f>
        <v>31308170000</v>
      </c>
      <c r="D155" s="112" cm="1">
        <f t="array" ref="D155">_FV(A155,"Beta")</f>
        <v>2.2267999999999999</v>
      </c>
    </row>
    <row r="156" spans="1:8" x14ac:dyDescent="0.25">
      <c r="A156" s="9" t="e" vm="81">
        <v>#VALUE!</v>
      </c>
      <c r="B156" s="9" t="str" cm="1">
        <f t="array" ref="B156">_FV(A156,"Industry")</f>
        <v>Oil &amp; Gas</v>
      </c>
      <c r="C156" s="113" cm="1">
        <f t="array" ref="C156">_FV(A156,"Market cap",TRUE)</f>
        <v>19871240000</v>
      </c>
      <c r="D156" s="112" cm="1">
        <f t="array" ref="D156">_FV(A156,"Beta")</f>
        <v>2.2256</v>
      </c>
    </row>
    <row r="157" spans="1:8" x14ac:dyDescent="0.25">
      <c r="A157" s="9" t="e" vm="82">
        <v>#VALUE!</v>
      </c>
      <c r="B157" s="9" t="str" cm="1">
        <f t="array" ref="B157">_FV(A157,"Industry")</f>
        <v>Oil &amp; Gas</v>
      </c>
      <c r="C157" s="114" cm="1">
        <f t="array" ref="C157">_FV(A157,"Market cap",TRUE)</f>
        <v>20546810000</v>
      </c>
      <c r="D157" s="112" cm="1">
        <f t="array" ref="D157">_FV(A157,"Beta")</f>
        <v>2.1593</v>
      </c>
    </row>
    <row r="158" spans="1:8" x14ac:dyDescent="0.25">
      <c r="A158" s="9" t="e" vm="83">
        <v>#VALUE!</v>
      </c>
      <c r="B158" s="9" t="str" cm="1">
        <f t="array" ref="B158">_FV(A158,"Industry")</f>
        <v>Oil &amp; Gas</v>
      </c>
      <c r="C158" s="115" cm="1">
        <f t="array" ref="C158">_FV(A158,"Market cap",TRUE)</f>
        <v>78425840000</v>
      </c>
      <c r="D158" s="112" cm="1">
        <f t="array" ref="D158">_FV(A158,"Beta")</f>
        <v>0.97599999999999998</v>
      </c>
    </row>
    <row r="159" spans="1:8" x14ac:dyDescent="0.25">
      <c r="A159" s="9" t="e" vm="84">
        <v>#VALUE!</v>
      </c>
      <c r="B159" s="9" t="str" cm="1">
        <f t="array" ref="B159">_FV(A159,"Industry")</f>
        <v>Oil &amp; Gas</v>
      </c>
      <c r="C159" s="113" cm="1">
        <f t="array" ref="C159">_FV(A159,"Market cap",TRUE)</f>
        <v>6006101000</v>
      </c>
      <c r="D159" s="112" cm="1">
        <f t="array" ref="D159">_FV(A159,"Beta")</f>
        <v>1.8439000000000001</v>
      </c>
    </row>
    <row r="160" spans="1:8" x14ac:dyDescent="0.25">
      <c r="A160" s="9" t="e" vm="85">
        <v>#VALUE!</v>
      </c>
      <c r="B160" s="9" t="str" cm="1">
        <f t="array" ref="B160">_FV(A160,"Industry")</f>
        <v>Oil &amp; Gas</v>
      </c>
      <c r="C160" s="113" cm="1">
        <f t="array" ref="C160">_FV(A160,"Market cap",TRUE)</f>
        <v>2535913000</v>
      </c>
      <c r="D160" s="112" cm="1">
        <f t="array" ref="D160">_FV(A160,"Beta")</f>
        <v>3.2320000000000002</v>
      </c>
    </row>
    <row r="161" spans="1:12" x14ac:dyDescent="0.25">
      <c r="A161" s="9" t="e" vm="86">
        <v>#VALUE!</v>
      </c>
      <c r="B161" s="9" t="str" cm="1">
        <f t="array" ref="B161">_FV(A161,"Industry")</f>
        <v>Oil &amp; Gas</v>
      </c>
      <c r="C161" s="113" cm="1">
        <f t="array" ref="C161">_FV(A161,"Market cap",TRUE)</f>
        <v>2184530000</v>
      </c>
      <c r="D161" s="112" cm="1">
        <f t="array" ref="D161">_FV(A161,"Beta")</f>
        <v>2.0390999999999999</v>
      </c>
    </row>
    <row r="162" spans="1:12" x14ac:dyDescent="0.25">
      <c r="A162" s="9" t="e" vm="87">
        <v>#VALUE!</v>
      </c>
      <c r="B162" s="9" t="str" cm="1">
        <f t="array" ref="B162">_FV(A162,"Industry")</f>
        <v>Oil &amp; Gas</v>
      </c>
      <c r="C162" s="113" cm="1">
        <f t="array" ref="C162">_FV(A162,"Market cap",TRUE)</f>
        <v>1688125000</v>
      </c>
      <c r="D162" s="112" cm="1">
        <f t="array" ref="D162">_FV(A162,"Beta")</f>
        <v>2.1536</v>
      </c>
    </row>
    <row r="163" spans="1:12" x14ac:dyDescent="0.25">
      <c r="A163" s="9" t="e" vm="88">
        <v>#VALUE!</v>
      </c>
      <c r="B163" s="9" t="str" cm="1">
        <f t="array" ref="B163">_FV(A163,"Industry")</f>
        <v>Chemicals</v>
      </c>
      <c r="C163" s="113" cm="1">
        <f t="array" ref="C163">_FV(A163,"Market cap",TRUE)</f>
        <v>4772268000</v>
      </c>
      <c r="D163" s="112" cm="1">
        <f t="array" ref="D163">_FV(A163,"Beta")</f>
        <v>1.1649</v>
      </c>
    </row>
    <row r="164" spans="1:12" x14ac:dyDescent="0.25">
      <c r="A164" s="9" t="e" vm="89">
        <v>#VALUE!</v>
      </c>
      <c r="B164" s="9" t="str" cm="1">
        <f t="array" ref="B164">_FV(A164,"Industry")</f>
        <v>Oil &amp; Gas</v>
      </c>
      <c r="C164" s="116" cm="1">
        <f t="array" ref="C164">_FV(A164,"Market cap",TRUE)</f>
        <v>2669835000</v>
      </c>
      <c r="D164" s="112" cm="1">
        <f t="array" ref="D164">_FV(A164,"Beta")</f>
        <v>2.0510999999999999</v>
      </c>
    </row>
    <row r="165" spans="1:12" x14ac:dyDescent="0.25">
      <c r="A165" s="9" t="e" vm="90">
        <v>#VALUE!</v>
      </c>
      <c r="B165" s="9" t="str" cm="1">
        <f t="array" ref="B165">_FV(A165,"Industry")</f>
        <v>Oil &amp; Gas</v>
      </c>
      <c r="C165" s="113" cm="1">
        <f t="array" ref="C165">_FV(A165,"Market cap",TRUE)</f>
        <v>1819566000</v>
      </c>
      <c r="D165" s="112" cm="1">
        <f t="array" ref="D165">_FV(A165,"Beta")</f>
        <v>3.0943999999999998</v>
      </c>
    </row>
    <row r="166" spans="1:12" x14ac:dyDescent="0.25">
      <c r="A166" s="9" t="e" vm="91">
        <v>#VALUE!</v>
      </c>
      <c r="B166" s="9" t="e" cm="1" vm="92">
        <f t="array" ref="B166">_FV(A166,"Industry")</f>
        <v>#VALUE!</v>
      </c>
      <c r="C166" s="9" t="e" cm="1" vm="93">
        <f t="array" ref="C166">_FV(A166,"Market cap",TRUE)</f>
        <v>#VALUE!</v>
      </c>
      <c r="D166" s="9" t="e" cm="1" vm="14">
        <f t="array" ref="D166">_FV(A166,"Beta")</f>
        <v>#VALUE!</v>
      </c>
    </row>
    <row r="167" spans="1:12" x14ac:dyDescent="0.25">
      <c r="A167" s="9" t="e" vm="94">
        <v>#VALUE!</v>
      </c>
      <c r="B167" s="9" t="str" cm="1">
        <f t="array" ref="B167">_FV(A167,"Industry")</f>
        <v>Chemicals</v>
      </c>
      <c r="C167" s="113" cm="1">
        <f t="array" ref="C167">_FV(A167,"Market cap",TRUE)</f>
        <v>180421000</v>
      </c>
      <c r="D167" s="112" cm="1">
        <f t="array" ref="D167">_FV(A167,"Beta")</f>
        <v>0.71530000000000005</v>
      </c>
    </row>
    <row r="168" spans="1:12" x14ac:dyDescent="0.25">
      <c r="A168" s="9" t="e" vm="95">
        <v>#VALUE!</v>
      </c>
      <c r="B168" s="9" t="str" cm="1">
        <f t="array" ref="B168">_FV(A168,"Industry")</f>
        <v>Oil &amp; Gas</v>
      </c>
      <c r="C168" s="117" cm="1">
        <f t="array" ref="C168">_FV(A168,"Market cap",TRUE)</f>
        <v>3844047000</v>
      </c>
      <c r="D168" s="112" cm="1">
        <f t="array" ref="D168">_FV(A168,"Beta")</f>
        <v>2.3214000000000001</v>
      </c>
    </row>
    <row r="171" spans="1:12" ht="21" x14ac:dyDescent="0.35">
      <c r="A171" s="212" t="s">
        <v>889</v>
      </c>
      <c r="B171" s="212"/>
      <c r="C171" s="212"/>
      <c r="D171" s="212"/>
      <c r="E171" s="212"/>
      <c r="F171" s="212"/>
      <c r="G171" s="212"/>
      <c r="H171" s="212"/>
      <c r="I171" s="212"/>
      <c r="J171" s="212"/>
      <c r="K171" s="212"/>
      <c r="L171" s="212"/>
    </row>
    <row r="173" spans="1:12" x14ac:dyDescent="0.25">
      <c r="A173" s="210" t="s">
        <v>890</v>
      </c>
      <c r="B173" s="210"/>
      <c r="C173" s="210"/>
      <c r="D173" s="210"/>
      <c r="E173" s="210"/>
      <c r="F173" s="210"/>
      <c r="G173" s="210"/>
      <c r="H173" s="210"/>
      <c r="I173" s="210"/>
      <c r="J173" s="210"/>
      <c r="K173" s="210"/>
      <c r="L173" s="210"/>
    </row>
    <row r="174" spans="1:12" x14ac:dyDescent="0.25">
      <c r="A174" s="210"/>
      <c r="B174" s="210"/>
      <c r="C174" s="210"/>
      <c r="D174" s="210"/>
      <c r="E174" s="210"/>
      <c r="F174" s="210"/>
      <c r="G174" s="210"/>
      <c r="H174" s="210"/>
      <c r="I174" s="210"/>
      <c r="J174" s="210"/>
      <c r="K174" s="210"/>
      <c r="L174" s="210"/>
    </row>
    <row r="175" spans="1:12" x14ac:dyDescent="0.25">
      <c r="A175" s="210"/>
      <c r="B175" s="210"/>
      <c r="C175" s="210"/>
      <c r="D175" s="210"/>
      <c r="E175" s="210"/>
      <c r="F175" s="210"/>
      <c r="G175" s="210"/>
      <c r="H175" s="210"/>
      <c r="I175" s="210"/>
      <c r="J175" s="210"/>
      <c r="K175" s="210"/>
      <c r="L175" s="210"/>
    </row>
    <row r="176" spans="1:12" x14ac:dyDescent="0.25">
      <c r="A176" s="210"/>
      <c r="B176" s="210"/>
      <c r="C176" s="210"/>
      <c r="D176" s="210"/>
      <c r="E176" s="210"/>
      <c r="F176" s="210"/>
      <c r="G176" s="210"/>
      <c r="H176" s="210"/>
      <c r="I176" s="210"/>
      <c r="J176" s="210"/>
      <c r="K176" s="210"/>
      <c r="L176" s="210"/>
    </row>
    <row r="177" spans="1:12" x14ac:dyDescent="0.25">
      <c r="A177" s="210"/>
      <c r="B177" s="210"/>
      <c r="C177" s="210"/>
      <c r="D177" s="210"/>
      <c r="E177" s="210"/>
      <c r="F177" s="210"/>
      <c r="G177" s="210"/>
      <c r="H177" s="210"/>
      <c r="I177" s="210"/>
      <c r="J177" s="210"/>
      <c r="K177" s="210"/>
      <c r="L177" s="210"/>
    </row>
    <row r="179" spans="1:12" x14ac:dyDescent="0.25">
      <c r="A179" s="79" t="s">
        <v>1030</v>
      </c>
      <c r="B179" s="79" t="s">
        <v>67</v>
      </c>
      <c r="C179" s="79" t="s">
        <v>68</v>
      </c>
      <c r="D179" s="79" t="s">
        <v>1012</v>
      </c>
    </row>
    <row r="180" spans="1:12" x14ac:dyDescent="0.25">
      <c r="A180" s="52" t="e" vm="96">
        <v>#VALUE!</v>
      </c>
      <c r="B180" s="9" t="str" cm="1">
        <f t="array" ref="B180">_FV(A180,"Industry")</f>
        <v>Consumer Goods Conglomerates</v>
      </c>
      <c r="C180" s="113" cm="1">
        <f t="array" ref="C180">_FV(A180,"Market cap",TRUE)</f>
        <v>8419492000</v>
      </c>
      <c r="D180" s="112" cm="1">
        <f t="array" ref="D180">_FV(A180,"Beta")</f>
        <v>0.96140000000000003</v>
      </c>
    </row>
    <row r="181" spans="1:12" x14ac:dyDescent="0.25">
      <c r="A181" s="52" t="e" vm="97">
        <v>#VALUE!</v>
      </c>
      <c r="B181" s="9" t="str" cm="1">
        <f t="array" ref="B181">_FV(A181,"Industry")</f>
        <v>Automobiles &amp; Auto Parts</v>
      </c>
      <c r="C181" s="113" cm="1">
        <f t="array" ref="C181">_FV(A181,"Market cap",TRUE)</f>
        <v>2911251000</v>
      </c>
      <c r="D181" s="112" cm="1">
        <f t="array" ref="D181">_FV(A181,"Beta")</f>
        <v>1.7287999999999999</v>
      </c>
    </row>
    <row r="182" spans="1:12" x14ac:dyDescent="0.25">
      <c r="A182" s="52" t="e" vm="98">
        <v>#VALUE!</v>
      </c>
      <c r="B182" s="9" t="str" cm="1">
        <f t="array" ref="B182">_FV(A182,"Industry")</f>
        <v>Containers &amp; Packaging</v>
      </c>
      <c r="C182" s="113" cm="1">
        <f t="array" ref="C182">_FV(A182,"Market cap",TRUE)</f>
        <v>12724020</v>
      </c>
      <c r="D182" s="112" cm="1">
        <f t="array" ref="D182">_FV(A182,"Beta")</f>
        <v>0.72509999999999997</v>
      </c>
    </row>
    <row r="183" spans="1:12" x14ac:dyDescent="0.25">
      <c r="A183" s="52" t="e" vm="99">
        <v>#VALUE!</v>
      </c>
      <c r="B183" s="9" t="str" cm="1">
        <f t="array" ref="B183">_FV(A183,"Industry")</f>
        <v>Automobiles &amp; Auto Parts</v>
      </c>
      <c r="C183" s="113" cm="1">
        <f t="array" ref="C183">_FV(A183,"Market cap",TRUE)</f>
        <v>4216619000</v>
      </c>
      <c r="D183" s="112" cm="1">
        <f t="array" ref="D183">_FV(A183,"Beta")</f>
        <v>2.2732000000000001</v>
      </c>
    </row>
    <row r="184" spans="1:12" x14ac:dyDescent="0.25">
      <c r="A184" s="52" t="e" vm="100">
        <v>#VALUE!</v>
      </c>
      <c r="B184" s="9" t="str" cm="1">
        <f t="array" ref="B184">_FV(A184,"Industry")</f>
        <v>Containers &amp; Packaging</v>
      </c>
      <c r="C184" s="113" cm="1">
        <f t="array" ref="C184">_FV(A184,"Market cap",TRUE)</f>
        <v>859085400</v>
      </c>
      <c r="D184" s="112" cm="1">
        <f t="array" ref="D184">_FV(A184,"Beta")</f>
        <v>1.5103</v>
      </c>
    </row>
    <row r="185" spans="1:12" x14ac:dyDescent="0.25">
      <c r="A185" s="52" t="e" vm="101">
        <v>#VALUE!</v>
      </c>
      <c r="B185" s="9" t="str" cm="1">
        <f t="array" ref="B185">_FV(A185,"Industry")</f>
        <v>Homebuilding &amp; Construction Supplies</v>
      </c>
      <c r="C185" s="113" cm="1">
        <f t="array" ref="C185">_FV(A185,"Market cap",TRUE)</f>
        <v>7637036000</v>
      </c>
      <c r="D185" s="112" cm="1">
        <f t="array" ref="D185">_FV(A185,"Beta")</f>
        <v>1.4033</v>
      </c>
    </row>
    <row r="186" spans="1:12" x14ac:dyDescent="0.25">
      <c r="A186" s="52" t="e" vm="102">
        <v>#VALUE!</v>
      </c>
      <c r="B186" s="9" t="str" cm="1">
        <f t="array" ref="B186">_FV(A186,"Industry")</f>
        <v>Machinery, Equipment &amp; Components</v>
      </c>
      <c r="C186" s="113" cm="1">
        <f t="array" ref="C186">_FV(A186,"Market cap",TRUE)</f>
        <v>59045540</v>
      </c>
      <c r="D186" s="112" cm="1">
        <f t="array" ref="D186">_FV(A186,"Beta")</f>
        <v>0.34560000000000002</v>
      </c>
    </row>
    <row r="187" spans="1:12" x14ac:dyDescent="0.25">
      <c r="A187" s="52" t="e" vm="103">
        <v>#VALUE!</v>
      </c>
      <c r="B187" s="9" t="str" cm="1">
        <f t="array" ref="B187">_FV(A187,"Industry")</f>
        <v>Semiconductors &amp; Semiconductor Equipment</v>
      </c>
      <c r="C187" s="113" cm="1">
        <f t="array" ref="C187">_FV(A187,"Market cap",TRUE)</f>
        <v>13312550000</v>
      </c>
      <c r="D187" s="112" cm="1">
        <f t="array" ref="D187">_FV(A187,"Beta")</f>
        <v>1.2838000000000001</v>
      </c>
    </row>
    <row r="188" spans="1:12" x14ac:dyDescent="0.25">
      <c r="A188" s="52" t="e" vm="104">
        <v>#VALUE!</v>
      </c>
      <c r="B188" s="9" t="str" cm="1">
        <f t="array" ref="B188">_FV(A188,"Industry")</f>
        <v>Textiles &amp; Apparel</v>
      </c>
      <c r="C188" s="113" cm="1">
        <f t="array" ref="C188">_FV(A188,"Market cap",TRUE)</f>
        <v>34997680</v>
      </c>
      <c r="D188" s="112" cm="1">
        <f t="array" ref="D188">_FV(A188,"Beta")</f>
        <v>1.125</v>
      </c>
    </row>
    <row r="189" spans="1:12" x14ac:dyDescent="0.25">
      <c r="A189" s="52" t="e" vm="105">
        <v>#VALUE!</v>
      </c>
      <c r="B189" s="9" t="e" cm="1" vm="92">
        <f t="array" ref="B189">_FV(A189,"Industry")</f>
        <v>#VALUE!</v>
      </c>
      <c r="C189" s="9" t="e" cm="1" vm="93">
        <f t="array" ref="C189">_FV(A189,"Market cap",TRUE)</f>
        <v>#VALUE!</v>
      </c>
      <c r="D189" s="9" t="e" cm="1" vm="14">
        <f t="array" ref="D189">_FV(A189,"Beta")</f>
        <v>#VALUE!</v>
      </c>
    </row>
    <row r="190" spans="1:12" x14ac:dyDescent="0.25">
      <c r="A190" s="52" t="e" vm="106">
        <v>#VALUE!</v>
      </c>
      <c r="B190" s="9" t="str" cm="1">
        <f t="array" ref="B190">_FV(A190,"Industry")</f>
        <v>Household Goods</v>
      </c>
      <c r="C190" s="113" cm="1">
        <f t="array" ref="C190">_FV(A190,"Market cap",TRUE)</f>
        <v>10738130000</v>
      </c>
      <c r="D190" s="112" cm="1">
        <f t="array" ref="D190">_FV(A190,"Beta")</f>
        <v>0.93759999999999999</v>
      </c>
    </row>
    <row r="191" spans="1:12" x14ac:dyDescent="0.25">
      <c r="A191" s="52" t="e" vm="107">
        <v>#VALUE!</v>
      </c>
      <c r="B191" s="9" t="str" cm="1">
        <f t="array" ref="B191">_FV(A191,"Industry")</f>
        <v>Containers &amp; Packaging</v>
      </c>
      <c r="C191" s="113" cm="1">
        <f t="array" ref="C191">_FV(A191,"Market cap",TRUE)</f>
        <v>9082450000</v>
      </c>
      <c r="D191" s="112" cm="1">
        <f t="array" ref="D191">_FV(A191,"Beta")</f>
        <v>0.64180000000000004</v>
      </c>
    </row>
    <row r="192" spans="1:12" x14ac:dyDescent="0.25">
      <c r="A192" s="52" t="e" vm="108">
        <v>#VALUE!</v>
      </c>
      <c r="B192" s="9" t="str" cm="1">
        <f t="array" ref="B192">_FV(A192,"Industry")</f>
        <v>Homebuilding &amp; Construction Supplies</v>
      </c>
      <c r="C192" s="113" cm="1">
        <f t="array" ref="C192">_FV(A192,"Market cap",TRUE)</f>
        <v>140388000</v>
      </c>
      <c r="D192" s="112" cm="1">
        <f t="array" ref="D192">_FV(A192,"Beta")</f>
        <v>2.8982999999999999</v>
      </c>
    </row>
    <row r="193" spans="1:4" x14ac:dyDescent="0.25">
      <c r="A193" s="52" t="e" vm="109">
        <v>#VALUE!</v>
      </c>
      <c r="B193" s="9" t="str" cm="1">
        <f t="array" ref="B193">_FV(A193,"Industry")</f>
        <v>Homebuilding &amp; Construction Supplies</v>
      </c>
      <c r="C193" s="113" cm="1">
        <f t="array" ref="C193">_FV(A193,"Market cap",TRUE)</f>
        <v>4446703000</v>
      </c>
      <c r="D193" s="112" cm="1">
        <f t="array" ref="D193">_FV(A193,"Beta")</f>
        <v>1.1682999999999999</v>
      </c>
    </row>
    <row r="194" spans="1:4" x14ac:dyDescent="0.25">
      <c r="A194" s="52" t="e" vm="110">
        <v>#VALUE!</v>
      </c>
      <c r="B194" s="9" t="str" cm="1">
        <f t="array" ref="B194">_FV(A194,"Industry")</f>
        <v>Containers &amp; Packaging</v>
      </c>
      <c r="C194" s="113" cm="1">
        <f t="array" ref="C194">_FV(A194,"Market cap",TRUE)</f>
        <v>8075139000</v>
      </c>
      <c r="D194" s="112" cm="1">
        <f t="array" ref="D194">_FV(A194,"Beta")</f>
        <v>1.3311999999999999</v>
      </c>
    </row>
    <row r="195" spans="1:4" x14ac:dyDescent="0.25">
      <c r="A195" s="52" t="e" vm="100">
        <v>#VALUE!</v>
      </c>
      <c r="B195" s="9" t="str" cm="1">
        <f t="array" ref="B195">_FV(A195,"Industry")</f>
        <v>Containers &amp; Packaging</v>
      </c>
      <c r="C195" s="113" cm="1">
        <f t="array" ref="C195">_FV(A195,"Market cap",TRUE)</f>
        <v>859085400</v>
      </c>
      <c r="D195" s="112" cm="1">
        <f t="array" ref="D195">_FV(A195,"Beta")</f>
        <v>1.5103</v>
      </c>
    </row>
    <row r="196" spans="1:4" x14ac:dyDescent="0.25">
      <c r="A196" s="52" t="e" vm="111">
        <v>#VALUE!</v>
      </c>
      <c r="B196" s="9" t="str" cm="1">
        <f t="array" ref="B196">_FV(A196,"Industry")</f>
        <v>Household Goods</v>
      </c>
      <c r="C196" s="113" cm="1">
        <f t="array" ref="C196">_FV(A196,"Market cap",TRUE)</f>
        <v>1276584000</v>
      </c>
      <c r="D196" s="112" cm="1">
        <f t="array" ref="D196">_FV(A196,"Beta")</f>
        <v>3.0419</v>
      </c>
    </row>
    <row r="197" spans="1:4" x14ac:dyDescent="0.25">
      <c r="A197" s="52" t="e" vm="112">
        <v>#VALUE!</v>
      </c>
      <c r="B197" s="9" t="str" cm="1">
        <f t="array" ref="B197">_FV(A197,"Industry")</f>
        <v>Containers &amp; Packaging</v>
      </c>
      <c r="C197" s="113" cm="1">
        <f t="array" ref="C197">_FV(A197,"Market cap",TRUE)</f>
        <v>102279100</v>
      </c>
      <c r="D197" s="112" cm="1">
        <f t="array" ref="D197">_FV(A197,"Beta")</f>
        <v>2.3363999999999998</v>
      </c>
    </row>
    <row r="198" spans="1:4" x14ac:dyDescent="0.25">
      <c r="A198" s="52" t="e" vm="113">
        <v>#VALUE!</v>
      </c>
      <c r="B198" s="9" t="str" cm="1">
        <f t="array" ref="B198">_FV(A198,"Industry")</f>
        <v>Chemicals</v>
      </c>
      <c r="C198" s="113" cm="1">
        <f t="array" ref="C198">_FV(A198,"Market cap",TRUE)</f>
        <v>47761460000</v>
      </c>
      <c r="D198" s="9" t="e" cm="1" vm="14">
        <f t="array" ref="D198">_FV(A198,"Beta")</f>
        <v>#VALUE!</v>
      </c>
    </row>
    <row r="199" spans="1:4" x14ac:dyDescent="0.25">
      <c r="A199" s="52" t="e" vm="114">
        <v>#VALUE!</v>
      </c>
      <c r="B199" s="9" t="str" cm="1">
        <f t="array" ref="B199">_FV(A199,"Industry")</f>
        <v>Chemicals</v>
      </c>
      <c r="C199" s="113" cm="1">
        <f t="array" ref="C199">_FV(A199,"Market cap",TRUE)</f>
        <v>36387040000</v>
      </c>
      <c r="D199" s="112" cm="1">
        <f t="array" ref="D199">_FV(A199,"Beta")</f>
        <v>1.5885</v>
      </c>
    </row>
    <row r="200" spans="1:4" x14ac:dyDescent="0.25">
      <c r="A200" s="52" t="e" vm="115">
        <v>#VALUE!</v>
      </c>
      <c r="B200" s="9" t="str" cm="1">
        <f t="array" ref="B200">_FV(A200,"Industry")</f>
        <v>Oil &amp; Gas</v>
      </c>
      <c r="C200" s="113" cm="1">
        <f t="array" ref="C200">_FV(A200,"Market cap",TRUE)</f>
        <v>261502300000</v>
      </c>
      <c r="D200" s="112" cm="1">
        <f t="array" ref="D200">_FV(A200,"Beta")</f>
        <v>1.4301999999999999</v>
      </c>
    </row>
    <row r="201" spans="1:4" x14ac:dyDescent="0.25">
      <c r="A201" s="52" t="e" vm="116">
        <v>#VALUE!</v>
      </c>
      <c r="B201" s="9" t="str" cm="1">
        <f t="array" ref="B201">_FV(A201,"Industry")</f>
        <v>Chemicals</v>
      </c>
      <c r="C201" s="9" t="e" cm="1" vm="93">
        <f t="array" ref="C201">_FV(A201,"Market cap",TRUE)</f>
        <v>#VALUE!</v>
      </c>
      <c r="D201" s="112" cm="1">
        <f t="array" ref="D201">_FV(A201,"Beta")</f>
        <v>1.3080000000000001</v>
      </c>
    </row>
    <row r="202" spans="1:4" x14ac:dyDescent="0.25">
      <c r="A202" s="52" t="e" vm="117">
        <v>#VALUE!</v>
      </c>
      <c r="B202" s="9" t="str" cm="1">
        <f t="array" ref="B202">_FV(A202,"Industry")</f>
        <v>Oil &amp; Gas</v>
      </c>
      <c r="C202" s="123" cm="1">
        <f t="array" ref="C202">_FV(A202,"Market cap",TRUE)</f>
        <v>36849180000</v>
      </c>
      <c r="D202" s="112" cm="1">
        <f t="array" ref="D202">_FV(A202,"Beta")</f>
        <v>1.0358000000000001</v>
      </c>
    </row>
    <row r="203" spans="1:4" x14ac:dyDescent="0.25">
      <c r="A203" s="52" t="e" vm="118">
        <v>#VALUE!</v>
      </c>
      <c r="B203" s="9" t="str" cm="1">
        <f t="array" ref="B203">_FV(A203,"Industry")</f>
        <v>Metals &amp; Mining</v>
      </c>
      <c r="C203" s="114" cm="1">
        <f t="array" ref="C203">_FV(A203,"Market cap",TRUE)</f>
        <v>27156560</v>
      </c>
      <c r="D203" s="112" cm="1">
        <f t="array" ref="D203">_FV(A203,"Beta")</f>
        <v>2.1274999999999999</v>
      </c>
    </row>
    <row r="204" spans="1:4" x14ac:dyDescent="0.25">
      <c r="A204" s="52" t="e" vm="119">
        <v>#VALUE!</v>
      </c>
      <c r="B204" s="9" t="str" cm="1">
        <f t="array" ref="B204">_FV(A204,"Industry")</f>
        <v>Oil &amp; Gas</v>
      </c>
      <c r="C204" s="113" cm="1">
        <f t="array" ref="C204">_FV(A204,"Market cap",TRUE)</f>
        <v>214540600000</v>
      </c>
      <c r="D204" s="112" cm="1">
        <f t="array" ref="D204">_FV(A204,"Beta")</f>
        <v>1.3280000000000001</v>
      </c>
    </row>
    <row r="205" spans="1:4" x14ac:dyDescent="0.25">
      <c r="A205" s="52" t="e" vm="120">
        <v>#VALUE!</v>
      </c>
      <c r="B205" s="9" t="str" cm="1">
        <f t="array" ref="B205">_FV(A205,"Industry")</f>
        <v>Chemicals</v>
      </c>
      <c r="C205" s="9" t="e" cm="1" vm="93">
        <f t="array" ref="C205">_FV(A205,"Market cap",TRUE)</f>
        <v>#VALUE!</v>
      </c>
      <c r="D205" s="112" cm="1">
        <f t="array" ref="D205">_FV(A205,"Beta")</f>
        <v>1.5609999999999999</v>
      </c>
    </row>
    <row r="206" spans="1:4" x14ac:dyDescent="0.25">
      <c r="A206" s="52" t="e" vm="121">
        <v>#VALUE!</v>
      </c>
      <c r="B206" s="9" t="str" cm="1">
        <f t="array" ref="B206">_FV(A206,"Industry")</f>
        <v>Automobiles &amp; Auto Parts</v>
      </c>
      <c r="C206" s="123" cm="1">
        <f t="array" ref="C206">_FV(A206,"Market cap",TRUE)</f>
        <v>23200690000</v>
      </c>
      <c r="D206" s="112" cm="1">
        <f t="array" ref="D206">_FV(A206,"Beta")</f>
        <v>1.5270999999999999</v>
      </c>
    </row>
    <row r="207" spans="1:4" x14ac:dyDescent="0.25">
      <c r="A207" s="52" t="e" vm="122">
        <v>#VALUE!</v>
      </c>
      <c r="B207" s="9" t="str" cm="1">
        <f t="array" ref="B207">_FV(A207,"Industry")</f>
        <v>Automobiles &amp; Auto Parts</v>
      </c>
      <c r="C207" s="126" cm="1">
        <f t="array" ref="C207">_FV(A207,"Market cap",TRUE)</f>
        <v>3191659000000</v>
      </c>
      <c r="D207" s="112" cm="1">
        <f t="array" ref="D207">_FV(A207,"Beta")</f>
        <v>0.89959999999999996</v>
      </c>
    </row>
    <row r="208" spans="1:4" x14ac:dyDescent="0.25">
      <c r="A208" s="52" t="e" vm="123">
        <v>#VALUE!</v>
      </c>
      <c r="B208" s="9" t="str" cm="1">
        <f t="array" ref="B208">_FV(A208,"Industry")</f>
        <v>Automobiles &amp; Auto Parts</v>
      </c>
      <c r="C208" s="9" t="e" cm="1" vm="93">
        <f t="array" ref="C208">_FV(A208,"Market cap",TRUE)</f>
        <v>#VALUE!</v>
      </c>
      <c r="D208" s="112" cm="1">
        <f t="array" ref="D208">_FV(A208,"Beta")</f>
        <v>0.96609999999999996</v>
      </c>
    </row>
    <row r="209" spans="1:12" x14ac:dyDescent="0.25">
      <c r="A209" s="52" t="e" vm="99">
        <v>#VALUE!</v>
      </c>
      <c r="B209" s="9" t="str" cm="1">
        <f t="array" ref="B209">_FV(A209,"Industry")</f>
        <v>Automobiles &amp; Auto Parts</v>
      </c>
      <c r="C209" s="113" cm="1">
        <f t="array" ref="C209">_FV(A209,"Market cap",TRUE)</f>
        <v>4216619000</v>
      </c>
      <c r="D209" s="112" cm="1">
        <f t="array" ref="D209">_FV(A209,"Beta")</f>
        <v>2.2732000000000001</v>
      </c>
    </row>
    <row r="210" spans="1:12" x14ac:dyDescent="0.25">
      <c r="A210" s="52" t="e" vm="124">
        <v>#VALUE!</v>
      </c>
      <c r="B210" s="9" t="str" cm="1">
        <f t="array" ref="B210">_FV(A210,"Industry")</f>
        <v>Automobiles &amp; Auto Parts</v>
      </c>
      <c r="C210" s="9" t="e" cm="1" vm="93">
        <f t="array" ref="C210">_FV(A210,"Market cap",TRUE)</f>
        <v>#VALUE!</v>
      </c>
      <c r="D210" s="112" cm="1">
        <f t="array" ref="D210">_FV(A210,"Beta")</f>
        <v>1.6416999999999999</v>
      </c>
    </row>
    <row r="211" spans="1:12" x14ac:dyDescent="0.25">
      <c r="A211" s="52" t="e" vm="125">
        <v>#VALUE!</v>
      </c>
      <c r="B211" s="9" t="str" cm="1">
        <f t="array" ref="B211">_FV(A211,"Industry")</f>
        <v>Automobiles &amp; Auto Parts</v>
      </c>
      <c r="C211" s="123" cm="1">
        <f t="array" ref="C211">_FV(A211,"Market cap",TRUE)</f>
        <v>4949000000</v>
      </c>
      <c r="D211" s="112" cm="1">
        <f t="array" ref="D211">_FV(A211,"Beta")</f>
        <v>1.0257000000000001</v>
      </c>
    </row>
    <row r="212" spans="1:12" x14ac:dyDescent="0.25">
      <c r="A212" s="52" t="e" vm="126">
        <v>#VALUE!</v>
      </c>
      <c r="B212" s="9" t="str" cm="1">
        <f t="array" ref="B212">_FV(A212,"Industry")</f>
        <v>Automobiles &amp; Auto Parts</v>
      </c>
      <c r="C212" s="131" cm="1">
        <f t="array" ref="C212">_FV(A212,"Market cap",TRUE)</f>
        <v>5512441000000</v>
      </c>
      <c r="D212" s="112" cm="1">
        <f t="array" ref="D212">_FV(A212,"Beta")</f>
        <v>1.1315</v>
      </c>
    </row>
    <row r="215" spans="1:12" ht="21" x14ac:dyDescent="0.35">
      <c r="A215" s="212" t="s">
        <v>918</v>
      </c>
      <c r="B215" s="212"/>
      <c r="C215" s="212"/>
      <c r="D215" s="212"/>
      <c r="E215" s="212"/>
      <c r="F215" s="212"/>
      <c r="G215" s="212"/>
      <c r="H215" s="212"/>
      <c r="I215" s="212"/>
      <c r="J215" s="212"/>
      <c r="K215" s="212"/>
      <c r="L215" s="212"/>
    </row>
    <row r="217" spans="1:12" x14ac:dyDescent="0.25">
      <c r="A217" s="210" t="s">
        <v>891</v>
      </c>
      <c r="B217" s="210"/>
      <c r="C217" s="210"/>
      <c r="D217" s="210"/>
      <c r="E217" s="210"/>
      <c r="F217" s="210"/>
      <c r="G217" s="210"/>
      <c r="H217" s="210"/>
      <c r="I217" s="210"/>
      <c r="J217" s="210"/>
      <c r="K217" s="210"/>
      <c r="L217" s="210"/>
    </row>
    <row r="218" spans="1:12" x14ac:dyDescent="0.25">
      <c r="A218" s="210"/>
      <c r="B218" s="210"/>
      <c r="C218" s="210"/>
      <c r="D218" s="210"/>
      <c r="E218" s="210"/>
      <c r="F218" s="210"/>
      <c r="G218" s="210"/>
      <c r="H218" s="210"/>
      <c r="I218" s="210"/>
      <c r="J218" s="210"/>
      <c r="K218" s="210"/>
      <c r="L218" s="210"/>
    </row>
    <row r="219" spans="1:12" x14ac:dyDescent="0.25">
      <c r="A219" s="210"/>
      <c r="B219" s="210"/>
      <c r="C219" s="210"/>
      <c r="D219" s="210"/>
      <c r="E219" s="210"/>
      <c r="F219" s="210"/>
      <c r="G219" s="210"/>
      <c r="H219" s="210"/>
      <c r="I219" s="210"/>
      <c r="J219" s="210"/>
      <c r="K219" s="210"/>
      <c r="L219" s="210"/>
    </row>
    <row r="220" spans="1:12" x14ac:dyDescent="0.25">
      <c r="A220" s="210"/>
      <c r="B220" s="210"/>
      <c r="C220" s="210"/>
      <c r="D220" s="210"/>
      <c r="E220" s="210"/>
      <c r="F220" s="210"/>
      <c r="G220" s="210"/>
      <c r="H220" s="210"/>
      <c r="I220" s="210"/>
      <c r="J220" s="210"/>
      <c r="K220" s="210"/>
      <c r="L220" s="210"/>
    </row>
    <row r="221" spans="1:12" x14ac:dyDescent="0.25">
      <c r="A221" s="210"/>
      <c r="B221" s="210"/>
      <c r="C221" s="210"/>
      <c r="D221" s="210"/>
      <c r="E221" s="210"/>
      <c r="F221" s="210"/>
      <c r="G221" s="210"/>
      <c r="H221" s="210"/>
      <c r="I221" s="210"/>
      <c r="J221" s="210"/>
      <c r="K221" s="210"/>
      <c r="L221" s="210"/>
    </row>
    <row r="223" spans="1:12" x14ac:dyDescent="0.25">
      <c r="A223" s="79" t="s">
        <v>1030</v>
      </c>
      <c r="B223" s="79" t="s">
        <v>67</v>
      </c>
      <c r="C223" s="79" t="s">
        <v>68</v>
      </c>
      <c r="D223" s="79" t="s">
        <v>1012</v>
      </c>
    </row>
    <row r="224" spans="1:12" x14ac:dyDescent="0.25">
      <c r="A224" s="9" t="e" vm="127">
        <v>#VALUE!</v>
      </c>
      <c r="B224" s="9" t="str" cm="1">
        <f t="array" ref="B224">_FV(A224,"Industry")</f>
        <v>Homebuilding &amp; Construction Supplies</v>
      </c>
      <c r="C224" s="113" cm="1">
        <f t="array" ref="C224">_FV(A224,"Market cap",TRUE)</f>
        <v>12464710000</v>
      </c>
      <c r="D224" s="112" cm="1">
        <f t="array" ref="D224">_FV(A224,"Beta")</f>
        <v>1.6286</v>
      </c>
    </row>
    <row r="225" spans="1:12" x14ac:dyDescent="0.25">
      <c r="A225" s="9" t="e" vm="128">
        <v>#VALUE!</v>
      </c>
      <c r="B225" s="9" t="str" cm="1">
        <f t="array" ref="B225">_FV(A225,"Industry")</f>
        <v>Household Goods</v>
      </c>
      <c r="C225" s="113" cm="1">
        <f t="array" ref="C225">_FV(A225,"Market cap",TRUE)</f>
        <v>12848700000</v>
      </c>
      <c r="D225" s="112" cm="1">
        <f t="array" ref="D225">_FV(A225,"Beta")</f>
        <v>1.8678999999999999</v>
      </c>
    </row>
    <row r="226" spans="1:12" x14ac:dyDescent="0.25">
      <c r="A226" s="9" t="e" vm="129">
        <v>#VALUE!</v>
      </c>
      <c r="B226" s="9" t="str" cm="1">
        <f t="array" ref="B226">_FV(A226,"Industry")</f>
        <v>Household Goods</v>
      </c>
      <c r="C226" s="113" cm="1">
        <f t="array" ref="C226">_FV(A226,"Market cap",TRUE)</f>
        <v>12991170000</v>
      </c>
      <c r="D226" s="112" cm="1">
        <f t="array" ref="D226">_FV(A226,"Beta")</f>
        <v>1.5626</v>
      </c>
    </row>
    <row r="227" spans="1:12" x14ac:dyDescent="0.25">
      <c r="A227" s="9" t="e" vm="130">
        <v>#VALUE!</v>
      </c>
      <c r="B227" s="9" t="str" cm="1">
        <f t="array" ref="B227">_FV(A227,"Industry")</f>
        <v>Household Goods</v>
      </c>
      <c r="C227" s="132" cm="1">
        <f t="array" ref="C227">_FV(A227,"Market cap",TRUE)</f>
        <v>59982210000</v>
      </c>
      <c r="D227" s="112" cm="1">
        <f t="array" ref="D227">_FV(A227,"Beta")</f>
        <v>1.292</v>
      </c>
    </row>
    <row r="228" spans="1:12" x14ac:dyDescent="0.25">
      <c r="A228" s="9" t="e" vm="131">
        <v>#VALUE!</v>
      </c>
      <c r="B228" s="9" t="str" cm="1">
        <f t="array" ref="B228">_FV(A228,"Industry")</f>
        <v>Household Goods</v>
      </c>
      <c r="C228" s="113" cm="1">
        <f t="array" ref="C228">_FV(A228,"Market cap",TRUE)</f>
        <v>7546429000</v>
      </c>
      <c r="D228" s="112" cm="1">
        <f t="array" ref="D228">_FV(A228,"Beta")</f>
        <v>2.0613999999999999</v>
      </c>
    </row>
    <row r="229" spans="1:12" x14ac:dyDescent="0.25">
      <c r="A229" s="9" t="e" vm="132">
        <v>#VALUE!</v>
      </c>
      <c r="B229" s="9" t="str" cm="1">
        <f t="array" ref="B229">_FV(A229,"Industry")</f>
        <v>Homebuilding &amp; Construction Supplies</v>
      </c>
      <c r="C229" s="9" t="e" cm="1" vm="93">
        <f t="array" ref="C229">_FV(A229,"Market cap",TRUE)</f>
        <v>#VALUE!</v>
      </c>
      <c r="D229" s="112" cm="1">
        <f t="array" ref="D229">_FV(A229,"Beta")</f>
        <v>0.76680000000000004</v>
      </c>
    </row>
    <row r="230" spans="1:12" x14ac:dyDescent="0.25">
      <c r="A230" s="9" t="e" vm="133">
        <v>#VALUE!</v>
      </c>
      <c r="B230" s="9" t="str" cm="1">
        <f t="array" ref="B230">_FV(A230,"Industry")</f>
        <v>Household Goods</v>
      </c>
      <c r="C230" s="113" cm="1">
        <f t="array" ref="C230">_FV(A230,"Market cap",TRUE)</f>
        <v>6558939000</v>
      </c>
      <c r="D230" s="112" cm="1">
        <f t="array" ref="D230">_FV(A230,"Beta")</f>
        <v>1.5146999999999999</v>
      </c>
    </row>
    <row r="231" spans="1:12" x14ac:dyDescent="0.25">
      <c r="A231" s="9" t="e" vm="134">
        <v>#VALUE!</v>
      </c>
      <c r="B231" s="9" t="str" cm="1">
        <f t="array" ref="B231">_FV(A231,"Industry")</f>
        <v>Homebuilding &amp; Construction Supplies</v>
      </c>
      <c r="C231" s="9" t="e" cm="1" vm="93">
        <f t="array" ref="C231">_FV(A231,"Market cap",TRUE)</f>
        <v>#VALUE!</v>
      </c>
      <c r="D231" s="112" cm="1">
        <f t="array" ref="D231">_FV(A231,"Beta")</f>
        <v>0.76680000000000004</v>
      </c>
    </row>
    <row r="232" spans="1:12" x14ac:dyDescent="0.25">
      <c r="A232" s="9" t="e" vm="135">
        <v>#VALUE!</v>
      </c>
      <c r="B232" s="9" t="str" cm="1">
        <f t="array" ref="B232">_FV(A232,"Industry")</f>
        <v>Household Goods</v>
      </c>
      <c r="C232" s="9" t="e" cm="1" vm="93">
        <f t="array" ref="C232">_FV(A232,"Market cap",TRUE)</f>
        <v>#VALUE!</v>
      </c>
      <c r="D232" s="112" cm="1">
        <f t="array" ref="D232">_FV(A232,"Beta")</f>
        <v>0.86050000000000004</v>
      </c>
    </row>
    <row r="233" spans="1:12" x14ac:dyDescent="0.25">
      <c r="A233" s="9" t="e" vm="136">
        <v>#VALUE!</v>
      </c>
      <c r="B233" s="9" t="str" cm="1">
        <f t="array" ref="B233">_FV(A233,"Industry")</f>
        <v>Household Goods</v>
      </c>
      <c r="C233" s="113" cm="1">
        <f t="array" ref="C233">_FV(A233,"Market cap",TRUE)</f>
        <v>3503780000</v>
      </c>
      <c r="D233" s="112" cm="1">
        <f t="array" ref="D233">_FV(A233,"Beta")</f>
        <v>2.0817999999999999</v>
      </c>
    </row>
    <row r="234" spans="1:12" x14ac:dyDescent="0.25">
      <c r="A234" s="9" t="e" vm="137">
        <v>#VALUE!</v>
      </c>
      <c r="B234" s="9" t="str" cm="1">
        <f t="array" ref="B234">_FV(A234,"Industry")</f>
        <v>Professional &amp; Commercial Services</v>
      </c>
      <c r="C234" s="113" cm="1">
        <f t="array" ref="C234">_FV(A234,"Market cap",TRUE)</f>
        <v>2478278000</v>
      </c>
      <c r="D234" s="112" cm="1">
        <f t="array" ref="D234">_FV(A234,"Beta")</f>
        <v>1.3709</v>
      </c>
    </row>
    <row r="236" spans="1:12" ht="21" x14ac:dyDescent="0.35">
      <c r="A236" s="212" t="s">
        <v>115</v>
      </c>
      <c r="B236" s="212"/>
      <c r="C236" s="212"/>
      <c r="D236" s="212"/>
      <c r="E236" s="212"/>
      <c r="F236" s="212"/>
      <c r="G236" s="212"/>
      <c r="H236" s="212"/>
      <c r="I236" s="212"/>
      <c r="J236" s="212"/>
      <c r="K236" s="212"/>
      <c r="L236" s="212"/>
    </row>
    <row r="238" spans="1:12" x14ac:dyDescent="0.25">
      <c r="A238" s="221" t="s">
        <v>892</v>
      </c>
      <c r="B238" s="221"/>
      <c r="C238" s="221"/>
      <c r="D238" s="221"/>
      <c r="E238" s="221"/>
      <c r="F238" s="221"/>
      <c r="G238" s="221"/>
      <c r="H238" s="221"/>
      <c r="I238" s="221"/>
      <c r="J238" s="221"/>
      <c r="K238" s="221"/>
      <c r="L238" s="221"/>
    </row>
    <row r="239" spans="1:12" x14ac:dyDescent="0.25">
      <c r="A239" s="221"/>
      <c r="B239" s="221"/>
      <c r="C239" s="221"/>
      <c r="D239" s="221"/>
      <c r="E239" s="221"/>
      <c r="F239" s="221"/>
      <c r="G239" s="221"/>
      <c r="H239" s="221"/>
      <c r="I239" s="221"/>
      <c r="J239" s="221"/>
      <c r="K239" s="221"/>
      <c r="L239" s="221"/>
    </row>
    <row r="240" spans="1:12" x14ac:dyDescent="0.25">
      <c r="A240" s="221"/>
      <c r="B240" s="221"/>
      <c r="C240" s="221"/>
      <c r="D240" s="221"/>
      <c r="E240" s="221"/>
      <c r="F240" s="221"/>
      <c r="G240" s="221"/>
      <c r="H240" s="221"/>
      <c r="I240" s="221"/>
      <c r="J240" s="221"/>
      <c r="K240" s="221"/>
      <c r="L240" s="221"/>
    </row>
    <row r="241" spans="1:12" x14ac:dyDescent="0.25">
      <c r="A241" s="221"/>
      <c r="B241" s="221"/>
      <c r="C241" s="221"/>
      <c r="D241" s="221"/>
      <c r="E241" s="221"/>
      <c r="F241" s="221"/>
      <c r="G241" s="221"/>
      <c r="H241" s="221"/>
      <c r="I241" s="221"/>
      <c r="J241" s="221"/>
      <c r="K241" s="221"/>
      <c r="L241" s="221"/>
    </row>
    <row r="242" spans="1:12" x14ac:dyDescent="0.25">
      <c r="A242" s="221"/>
      <c r="B242" s="221"/>
      <c r="C242" s="221"/>
      <c r="D242" s="221"/>
      <c r="E242" s="221"/>
      <c r="F242" s="221"/>
      <c r="G242" s="221"/>
      <c r="H242" s="221"/>
      <c r="I242" s="221"/>
      <c r="J242" s="221"/>
      <c r="K242" s="221"/>
      <c r="L242" s="221"/>
    </row>
    <row r="243" spans="1:12" x14ac:dyDescent="0.25">
      <c r="A243" s="221"/>
      <c r="B243" s="221"/>
      <c r="C243" s="221"/>
      <c r="D243" s="221"/>
      <c r="E243" s="221"/>
      <c r="F243" s="221"/>
      <c r="G243" s="221"/>
      <c r="H243" s="221"/>
      <c r="I243" s="221"/>
      <c r="J243" s="221"/>
      <c r="K243" s="221"/>
      <c r="L243" s="221"/>
    </row>
    <row r="244" spans="1:12" x14ac:dyDescent="0.25">
      <c r="A244" s="221"/>
      <c r="B244" s="221"/>
      <c r="C244" s="221"/>
      <c r="D244" s="221"/>
      <c r="E244" s="221"/>
      <c r="F244" s="221"/>
      <c r="G244" s="221"/>
      <c r="H244" s="221"/>
      <c r="I244" s="221"/>
      <c r="J244" s="221"/>
      <c r="K244" s="221"/>
      <c r="L244" s="221"/>
    </row>
    <row r="245" spans="1:12" x14ac:dyDescent="0.25">
      <c r="A245" s="221"/>
      <c r="B245" s="221"/>
      <c r="C245" s="221"/>
      <c r="D245" s="221"/>
      <c r="E245" s="221"/>
      <c r="F245" s="221"/>
      <c r="G245" s="221"/>
      <c r="H245" s="221"/>
      <c r="I245" s="221"/>
      <c r="J245" s="221"/>
      <c r="K245" s="221"/>
      <c r="L245" s="221"/>
    </row>
    <row r="246" spans="1:12" x14ac:dyDescent="0.25">
      <c r="A246" s="221"/>
      <c r="B246" s="221"/>
      <c r="C246" s="221"/>
      <c r="D246" s="221"/>
      <c r="E246" s="221"/>
      <c r="F246" s="221"/>
      <c r="G246" s="221"/>
      <c r="H246" s="221"/>
      <c r="I246" s="221"/>
      <c r="J246" s="221"/>
      <c r="K246" s="221"/>
      <c r="L246" s="221"/>
    </row>
    <row r="247" spans="1:12" x14ac:dyDescent="0.25">
      <c r="A247" s="221"/>
      <c r="B247" s="221"/>
      <c r="C247" s="221"/>
      <c r="D247" s="221"/>
      <c r="E247" s="221"/>
      <c r="F247" s="221"/>
      <c r="G247" s="221"/>
      <c r="H247" s="221"/>
      <c r="I247" s="221"/>
      <c r="J247" s="221"/>
      <c r="K247" s="221"/>
      <c r="L247" s="221"/>
    </row>
    <row r="248" spans="1:12" x14ac:dyDescent="0.25">
      <c r="A248" s="221"/>
      <c r="B248" s="221"/>
      <c r="C248" s="221"/>
      <c r="D248" s="221"/>
      <c r="E248" s="221"/>
      <c r="F248" s="221"/>
      <c r="G248" s="221"/>
      <c r="H248" s="221"/>
      <c r="I248" s="221"/>
      <c r="J248" s="221"/>
      <c r="K248" s="221"/>
      <c r="L248" s="221"/>
    </row>
    <row r="249" spans="1:12" x14ac:dyDescent="0.25">
      <c r="A249" s="221"/>
      <c r="B249" s="221"/>
      <c r="C249" s="221"/>
      <c r="D249" s="221"/>
      <c r="E249" s="221"/>
      <c r="F249" s="221"/>
      <c r="G249" s="221"/>
      <c r="H249" s="221"/>
      <c r="I249" s="221"/>
      <c r="J249" s="221"/>
      <c r="K249" s="221"/>
      <c r="L249" s="221"/>
    </row>
    <row r="250" spans="1:12" x14ac:dyDescent="0.25">
      <c r="A250" s="221"/>
      <c r="B250" s="221"/>
      <c r="C250" s="221"/>
      <c r="D250" s="221"/>
      <c r="E250" s="221"/>
      <c r="F250" s="221"/>
      <c r="G250" s="221"/>
      <c r="H250" s="221"/>
      <c r="I250" s="221"/>
      <c r="J250" s="221"/>
      <c r="K250" s="221"/>
      <c r="L250" s="221"/>
    </row>
    <row r="251" spans="1:12" x14ac:dyDescent="0.25">
      <c r="A251" s="221"/>
      <c r="B251" s="221"/>
      <c r="C251" s="221"/>
      <c r="D251" s="221"/>
      <c r="E251" s="221"/>
      <c r="F251" s="221"/>
      <c r="G251" s="221"/>
      <c r="H251" s="221"/>
      <c r="I251" s="221"/>
      <c r="J251" s="221"/>
      <c r="K251" s="221"/>
      <c r="L251" s="221"/>
    </row>
    <row r="252" spans="1:12" x14ac:dyDescent="0.25">
      <c r="A252" s="221"/>
      <c r="B252" s="221"/>
      <c r="C252" s="221"/>
      <c r="D252" s="221"/>
      <c r="E252" s="221"/>
      <c r="F252" s="221"/>
      <c r="G252" s="221"/>
      <c r="H252" s="221"/>
      <c r="I252" s="221"/>
      <c r="J252" s="221"/>
      <c r="K252" s="221"/>
      <c r="L252" s="221"/>
    </row>
    <row r="253" spans="1:12" x14ac:dyDescent="0.25">
      <c r="A253" s="221"/>
      <c r="B253" s="221"/>
      <c r="C253" s="221"/>
      <c r="D253" s="221"/>
      <c r="E253" s="221"/>
      <c r="F253" s="221"/>
      <c r="G253" s="221"/>
      <c r="H253" s="221"/>
      <c r="I253" s="221"/>
      <c r="J253" s="221"/>
      <c r="K253" s="221"/>
      <c r="L253" s="221"/>
    </row>
    <row r="254" spans="1:12" x14ac:dyDescent="0.25">
      <c r="A254" s="221"/>
      <c r="B254" s="221"/>
      <c r="C254" s="221"/>
      <c r="D254" s="221"/>
      <c r="E254" s="221"/>
      <c r="F254" s="221"/>
      <c r="G254" s="221"/>
      <c r="H254" s="221"/>
      <c r="I254" s="221"/>
      <c r="J254" s="221"/>
      <c r="K254" s="221"/>
      <c r="L254" s="221"/>
    </row>
    <row r="255" spans="1:12" x14ac:dyDescent="0.25">
      <c r="A255" s="221"/>
      <c r="B255" s="221"/>
      <c r="C255" s="221"/>
      <c r="D255" s="221"/>
      <c r="E255" s="221"/>
      <c r="F255" s="221"/>
      <c r="G255" s="221"/>
      <c r="H255" s="221"/>
      <c r="I255" s="221"/>
      <c r="J255" s="221"/>
      <c r="K255" s="221"/>
      <c r="L255" s="221"/>
    </row>
    <row r="256" spans="1:12" x14ac:dyDescent="0.25">
      <c r="A256" s="221"/>
      <c r="B256" s="221"/>
      <c r="C256" s="221"/>
      <c r="D256" s="221"/>
      <c r="E256" s="221"/>
      <c r="F256" s="221"/>
      <c r="G256" s="221"/>
      <c r="H256" s="221"/>
      <c r="I256" s="221"/>
      <c r="J256" s="221"/>
      <c r="K256" s="221"/>
      <c r="L256" s="221"/>
    </row>
    <row r="257" spans="1:12" x14ac:dyDescent="0.25">
      <c r="A257" s="221"/>
      <c r="B257" s="221"/>
      <c r="C257" s="221"/>
      <c r="D257" s="221"/>
      <c r="E257" s="221"/>
      <c r="F257" s="221"/>
      <c r="G257" s="221"/>
      <c r="H257" s="221"/>
      <c r="I257" s="221"/>
      <c r="J257" s="221"/>
      <c r="K257" s="221"/>
      <c r="L257" s="221"/>
    </row>
    <row r="258" spans="1:12" x14ac:dyDescent="0.25">
      <c r="A258" s="221"/>
      <c r="B258" s="221"/>
      <c r="C258" s="221"/>
      <c r="D258" s="221"/>
      <c r="E258" s="221"/>
      <c r="F258" s="221"/>
      <c r="G258" s="221"/>
      <c r="H258" s="221"/>
      <c r="I258" s="221"/>
      <c r="J258" s="221"/>
      <c r="K258" s="221"/>
      <c r="L258" s="221"/>
    </row>
    <row r="259" spans="1:12" x14ac:dyDescent="0.25">
      <c r="A259" s="221"/>
      <c r="B259" s="221"/>
      <c r="C259" s="221"/>
      <c r="D259" s="221"/>
      <c r="E259" s="221"/>
      <c r="F259" s="221"/>
      <c r="G259" s="221"/>
      <c r="H259" s="221"/>
      <c r="I259" s="221"/>
      <c r="J259" s="221"/>
      <c r="K259" s="221"/>
      <c r="L259" s="221"/>
    </row>
    <row r="260" spans="1:12" x14ac:dyDescent="0.25">
      <c r="A260" s="221"/>
      <c r="B260" s="221"/>
      <c r="C260" s="221"/>
      <c r="D260" s="221"/>
      <c r="E260" s="221"/>
      <c r="F260" s="221"/>
      <c r="G260" s="221"/>
      <c r="H260" s="221"/>
      <c r="I260" s="221"/>
      <c r="J260" s="221"/>
      <c r="K260" s="221"/>
      <c r="L260" s="221"/>
    </row>
    <row r="261" spans="1:12" x14ac:dyDescent="0.25">
      <c r="A261" s="221"/>
      <c r="B261" s="221"/>
      <c r="C261" s="221"/>
      <c r="D261" s="221"/>
      <c r="E261" s="221"/>
      <c r="F261" s="221"/>
      <c r="G261" s="221"/>
      <c r="H261" s="221"/>
      <c r="I261" s="221"/>
      <c r="J261" s="221"/>
      <c r="K261" s="221"/>
      <c r="L261" s="221"/>
    </row>
    <row r="262" spans="1:12" x14ac:dyDescent="0.25">
      <c r="A262" s="221"/>
      <c r="B262" s="221"/>
      <c r="C262" s="221"/>
      <c r="D262" s="221"/>
      <c r="E262" s="221"/>
      <c r="F262" s="221"/>
      <c r="G262" s="221"/>
      <c r="H262" s="221"/>
      <c r="I262" s="221"/>
      <c r="J262" s="221"/>
      <c r="K262" s="221"/>
      <c r="L262" s="221"/>
    </row>
    <row r="263" spans="1:12" x14ac:dyDescent="0.25">
      <c r="A263" s="221"/>
      <c r="B263" s="221"/>
      <c r="C263" s="221"/>
      <c r="D263" s="221"/>
      <c r="E263" s="221"/>
      <c r="F263" s="221"/>
      <c r="G263" s="221"/>
      <c r="H263" s="221"/>
      <c r="I263" s="221"/>
      <c r="J263" s="221"/>
      <c r="K263" s="221"/>
      <c r="L263" s="221"/>
    </row>
    <row r="264" spans="1:12" x14ac:dyDescent="0.25">
      <c r="A264" s="221"/>
      <c r="B264" s="221"/>
      <c r="C264" s="221"/>
      <c r="D264" s="221"/>
      <c r="E264" s="221"/>
      <c r="F264" s="221"/>
      <c r="G264" s="221"/>
      <c r="H264" s="221"/>
      <c r="I264" s="221"/>
      <c r="J264" s="221"/>
      <c r="K264" s="221"/>
      <c r="L264" s="221"/>
    </row>
    <row r="265" spans="1:12" x14ac:dyDescent="0.25">
      <c r="A265" s="221"/>
      <c r="B265" s="221"/>
      <c r="C265" s="221"/>
      <c r="D265" s="221"/>
      <c r="E265" s="221"/>
      <c r="F265" s="221"/>
      <c r="G265" s="221"/>
      <c r="H265" s="221"/>
      <c r="I265" s="221"/>
      <c r="J265" s="221"/>
      <c r="K265" s="221"/>
      <c r="L265" s="221"/>
    </row>
    <row r="266" spans="1:12" x14ac:dyDescent="0.25">
      <c r="A266" s="221"/>
      <c r="B266" s="221"/>
      <c r="C266" s="221"/>
      <c r="D266" s="221"/>
      <c r="E266" s="221"/>
      <c r="F266" s="221"/>
      <c r="G266" s="221"/>
      <c r="H266" s="221"/>
      <c r="I266" s="221"/>
      <c r="J266" s="221"/>
      <c r="K266" s="221"/>
      <c r="L266" s="221"/>
    </row>
    <row r="267" spans="1:12" x14ac:dyDescent="0.25">
      <c r="A267" s="221"/>
      <c r="B267" s="221"/>
      <c r="C267" s="221"/>
      <c r="D267" s="221"/>
      <c r="E267" s="221"/>
      <c r="F267" s="221"/>
      <c r="G267" s="221"/>
      <c r="H267" s="221"/>
      <c r="I267" s="221"/>
      <c r="J267" s="221"/>
      <c r="K267" s="221"/>
      <c r="L267" s="221"/>
    </row>
    <row r="268" spans="1:12" x14ac:dyDescent="0.25">
      <c r="A268" s="221"/>
      <c r="B268" s="221"/>
      <c r="C268" s="221"/>
      <c r="D268" s="221"/>
      <c r="E268" s="221"/>
      <c r="F268" s="221"/>
      <c r="G268" s="221"/>
      <c r="H268" s="221"/>
      <c r="I268" s="221"/>
      <c r="J268" s="221"/>
      <c r="K268" s="221"/>
      <c r="L268" s="221"/>
    </row>
    <row r="269" spans="1:12" x14ac:dyDescent="0.25">
      <c r="A269" s="221"/>
      <c r="B269" s="221"/>
      <c r="C269" s="221"/>
      <c r="D269" s="221"/>
      <c r="E269" s="221"/>
      <c r="F269" s="221"/>
      <c r="G269" s="221"/>
      <c r="H269" s="221"/>
      <c r="I269" s="221"/>
      <c r="J269" s="221"/>
      <c r="K269" s="221"/>
      <c r="L269" s="221"/>
    </row>
    <row r="271" spans="1:12" x14ac:dyDescent="0.25">
      <c r="A271" s="79" t="s">
        <v>1030</v>
      </c>
      <c r="B271" s="79" t="s">
        <v>67</v>
      </c>
      <c r="C271" s="79" t="s">
        <v>68</v>
      </c>
      <c r="D271" s="79" t="s">
        <v>1012</v>
      </c>
    </row>
    <row r="272" spans="1:12" x14ac:dyDescent="0.25">
      <c r="A272" s="9" t="e" vm="138">
        <v>#VALUE!</v>
      </c>
      <c r="B272" s="9" t="str" cm="1">
        <f t="array" ref="B272">_FV(A272,"Industry")</f>
        <v>Chemicals</v>
      </c>
      <c r="C272" s="113" cm="1">
        <f t="array" ref="C272">_FV(A272,"Market cap",TRUE)</f>
        <v>60103230000</v>
      </c>
      <c r="D272" s="112" cm="1">
        <f t="array" ref="D272">_FV(A272,"Beta")</f>
        <v>0.76980000000000004</v>
      </c>
    </row>
    <row r="273" spans="1:4" x14ac:dyDescent="0.25">
      <c r="A273" s="9" t="e" vm="139">
        <v>#VALUE!</v>
      </c>
      <c r="B273" s="9" t="str" cm="1">
        <f t="array" ref="B273">_FV(A273,"Industry")</f>
        <v>Chemicals</v>
      </c>
      <c r="C273" s="113" cm="1">
        <f t="array" ref="C273">_FV(A273,"Market cap",TRUE)</f>
        <v>5315070000</v>
      </c>
      <c r="D273" s="112" cm="1">
        <f t="array" ref="D273">_FV(A273,"Beta")</f>
        <v>1.3072999999999999</v>
      </c>
    </row>
    <row r="274" spans="1:4" x14ac:dyDescent="0.25">
      <c r="A274" s="9" t="e" vm="140">
        <v>#VALUE!</v>
      </c>
      <c r="B274" s="9" t="str" cm="1">
        <f t="array" ref="B274">_FV(A274,"Industry")</f>
        <v>Chemicals</v>
      </c>
      <c r="C274" s="133" cm="1">
        <f t="array" ref="C274">_FV(A274,"Market cap",TRUE)</f>
        <v>24693810000</v>
      </c>
      <c r="D274" s="112" cm="1">
        <f t="array" ref="D274">_FV(A274,"Beta")</f>
        <v>0.62990000000000002</v>
      </c>
    </row>
    <row r="275" spans="1:4" x14ac:dyDescent="0.25">
      <c r="A275" s="9" t="e" vm="141">
        <v>#VALUE!</v>
      </c>
      <c r="B275" s="9" t="str" cm="1">
        <f t="array" ref="B275">_FV(A275,"Industry")</f>
        <v>Chemicals</v>
      </c>
      <c r="C275" s="113" cm="1">
        <f t="array" ref="C275">_FV(A275,"Market cap",TRUE)</f>
        <v>16847650000</v>
      </c>
      <c r="D275" s="112" cm="1">
        <f t="array" ref="D275">_FV(A275,"Beta")</f>
        <v>1.2316</v>
      </c>
    </row>
    <row r="276" spans="1:4" x14ac:dyDescent="0.25">
      <c r="A276" s="9" t="e" vm="142">
        <v>#VALUE!</v>
      </c>
      <c r="B276" s="9" t="str" cm="1">
        <f t="array" ref="B276">_FV(A276,"Industry")</f>
        <v>Chemicals</v>
      </c>
      <c r="C276" s="113" cm="1">
        <f t="array" ref="C276">_FV(A276,"Market cap",TRUE)</f>
        <v>41266050000</v>
      </c>
      <c r="D276" s="112" cm="1">
        <f t="array" ref="D276">_FV(A276,"Beta")</f>
        <v>1.6084000000000001</v>
      </c>
    </row>
    <row r="277" spans="1:4" x14ac:dyDescent="0.25">
      <c r="A277" s="9" t="e" vm="143">
        <v>#VALUE!</v>
      </c>
      <c r="B277" s="9" t="str" cm="1">
        <f t="array" ref="B277">_FV(A277,"Industry")</f>
        <v>Chemicals</v>
      </c>
      <c r="C277" s="113" cm="1">
        <f t="array" ref="C277">_FV(A277,"Market cap",TRUE)</f>
        <v>47761460000</v>
      </c>
      <c r="D277" s="9" t="e" cm="1" vm="14">
        <f t="array" ref="D277">_FV(A277,"Beta")</f>
        <v>#VALUE!</v>
      </c>
    </row>
    <row r="278" spans="1:4" x14ac:dyDescent="0.25">
      <c r="A278" s="9" t="e" vm="144">
        <v>#VALUE!</v>
      </c>
      <c r="B278" s="9" t="str" cm="1">
        <f t="array" ref="B278">_FV(A278,"Industry")</f>
        <v>Chemicals</v>
      </c>
      <c r="C278" s="113" cm="1">
        <f t="array" ref="C278">_FV(A278,"Market cap",TRUE)</f>
        <v>15883610000</v>
      </c>
      <c r="D278" s="112" cm="1">
        <f t="array" ref="D278">_FV(A278,"Beta")</f>
        <v>1.5515000000000001</v>
      </c>
    </row>
    <row r="279" spans="1:4" x14ac:dyDescent="0.25">
      <c r="A279" s="9" t="e" vm="145">
        <v>#VALUE!</v>
      </c>
      <c r="B279" s="9" t="str" cm="1">
        <f t="array" ref="B279">_FV(A279,"Industry")</f>
        <v>Chemicals</v>
      </c>
      <c r="C279" s="113" cm="1">
        <f t="array" ref="C279">_FV(A279,"Market cap",TRUE)</f>
        <v>6320613000</v>
      </c>
      <c r="D279" s="112" cm="1">
        <f t="array" ref="D279">_FV(A279,"Beta")</f>
        <v>1.4197</v>
      </c>
    </row>
    <row r="280" spans="1:4" x14ac:dyDescent="0.25">
      <c r="A280" s="9" t="e" vm="146">
        <v>#VALUE!</v>
      </c>
      <c r="B280" s="9" t="str" cm="1">
        <f t="array" ref="B280">_FV(A280,"Industry")</f>
        <v>Chemicals</v>
      </c>
      <c r="C280" s="9" t="e" cm="1" vm="93">
        <f t="array" ref="C280">_FV(A280,"Market cap",TRUE)</f>
        <v>#VALUE!</v>
      </c>
      <c r="D280" s="9" t="e" cm="1" vm="14">
        <f t="array" ref="D280">_FV(A280,"Beta")</f>
        <v>#VALUE!</v>
      </c>
    </row>
    <row r="281" spans="1:4" x14ac:dyDescent="0.25">
      <c r="A281" s="9" t="e" vm="147">
        <v>#VALUE!</v>
      </c>
      <c r="B281" s="9" t="str" cm="1">
        <f t="array" ref="B281">_FV(A281,"Industry")</f>
        <v>Chemicals</v>
      </c>
      <c r="C281" s="113" cm="1">
        <f t="array" ref="C281">_FV(A281,"Market cap",TRUE)</f>
        <v>2679388000</v>
      </c>
      <c r="D281" s="112" cm="1">
        <f t="array" ref="D281">_FV(A281,"Beta")</f>
        <v>1.4994000000000001</v>
      </c>
    </row>
    <row r="282" spans="1:4" x14ac:dyDescent="0.25">
      <c r="A282" s="9" t="e" vm="148">
        <v>#VALUE!</v>
      </c>
      <c r="B282" s="9" t="str" cm="1">
        <f t="array" ref="B282">_FV(A282,"Industry")</f>
        <v>Chemicals</v>
      </c>
      <c r="C282" s="113" cm="1">
        <f t="array" ref="C282">_FV(A282,"Market cap",TRUE)</f>
        <v>9643014000000</v>
      </c>
      <c r="D282" s="112" cm="1">
        <f t="array" ref="D282">_FV(A282,"Beta")</f>
        <v>0.83150000000000002</v>
      </c>
    </row>
    <row r="283" spans="1:4" x14ac:dyDescent="0.25">
      <c r="A283" s="9" t="e" vm="149">
        <v>#VALUE!</v>
      </c>
      <c r="B283" s="9" t="str" cm="1">
        <f t="array" ref="B283">_FV(A283,"Industry")</f>
        <v>Chemicals</v>
      </c>
      <c r="C283" s="113" cm="1">
        <f t="array" ref="C283">_FV(A283,"Market cap",TRUE)</f>
        <v>2742314000</v>
      </c>
      <c r="D283" s="112" cm="1">
        <f t="array" ref="D283">_FV(A283,"Beta")</f>
        <v>2.6859999999999999</v>
      </c>
    </row>
    <row r="284" spans="1:4" x14ac:dyDescent="0.25">
      <c r="A284" s="9" t="e" vm="150">
        <v>#VALUE!</v>
      </c>
      <c r="B284" s="9" t="str" cm="1">
        <f t="array" ref="B284">_FV(A284,"Industry")</f>
        <v>Chemicals</v>
      </c>
      <c r="C284" s="113" cm="1">
        <f t="array" ref="C284">_FV(A284,"Market cap",TRUE)</f>
        <v>3592722000</v>
      </c>
      <c r="D284" s="112" cm="1">
        <f t="array" ref="D284">_FV(A284,"Beta")</f>
        <v>1.9529000000000001</v>
      </c>
    </row>
    <row r="285" spans="1:4" x14ac:dyDescent="0.25">
      <c r="A285" s="9" t="e" vm="151">
        <v>#VALUE!</v>
      </c>
      <c r="B285" s="9" t="str" cm="1">
        <f t="array" ref="B285">_FV(A285,"Industry")</f>
        <v>Chemicals</v>
      </c>
      <c r="C285" s="113" cm="1">
        <f t="array" ref="C285">_FV(A285,"Market cap",TRUE)</f>
        <v>811302100</v>
      </c>
      <c r="D285" s="112" cm="1">
        <f t="array" ref="D285">_FV(A285,"Beta")</f>
        <v>1.8632</v>
      </c>
    </row>
    <row r="286" spans="1:4" x14ac:dyDescent="0.25">
      <c r="A286" s="9" t="e" vm="152">
        <v>#VALUE!</v>
      </c>
      <c r="B286" s="9" t="e" cm="1" vm="92">
        <f t="array" ref="B286">_FV(A286,"Industry")</f>
        <v>#VALUE!</v>
      </c>
      <c r="C286" s="9" t="e" cm="1" vm="93">
        <f t="array" ref="C286">_FV(A286,"Market cap",TRUE)</f>
        <v>#VALUE!</v>
      </c>
      <c r="D286" s="9" t="e" cm="1" vm="14">
        <f t="array" ref="D286">_FV(A286,"Beta")</f>
        <v>#VALUE!</v>
      </c>
    </row>
    <row r="287" spans="1:4" x14ac:dyDescent="0.25">
      <c r="A287" s="9" t="e" vm="153">
        <v>#VALUE!</v>
      </c>
      <c r="B287" s="9" t="str" cm="1">
        <f t="array" ref="B287">_FV(A287,"Industry")</f>
        <v>Renewable Energy</v>
      </c>
      <c r="C287" s="113" cm="1">
        <f t="array" ref="C287">_FV(A287,"Market cap",TRUE)</f>
        <v>692892900</v>
      </c>
      <c r="D287" s="112" cm="1">
        <f t="array" ref="D287">_FV(A287,"Beta")</f>
        <v>0.98529999999999995</v>
      </c>
    </row>
    <row r="288" spans="1:4" x14ac:dyDescent="0.25">
      <c r="A288" s="9" t="e" vm="154">
        <v>#VALUE!</v>
      </c>
      <c r="B288" s="9" t="str" cm="1">
        <f t="array" ref="B288">_FV(A288,"Industry")</f>
        <v>Chemicals</v>
      </c>
      <c r="C288" s="113" cm="1">
        <f t="array" ref="C288">_FV(A288,"Market cap",TRUE)</f>
        <v>128261200</v>
      </c>
      <c r="D288" s="112" cm="1">
        <f t="array" ref="D288">_FV(A288,"Beta")</f>
        <v>2.4035000000000002</v>
      </c>
    </row>
    <row r="289" spans="1:4" x14ac:dyDescent="0.25">
      <c r="A289" s="9" t="e" vm="155">
        <v>#VALUE!</v>
      </c>
      <c r="B289" s="9" t="str" cm="1">
        <f t="array" ref="B289">_FV(A289,"Industry")</f>
        <v>Professional &amp; Commercial Services</v>
      </c>
      <c r="C289" s="115" cm="1">
        <f t="array" ref="C289">_FV(A289,"Market cap",TRUE)</f>
        <v>169327400</v>
      </c>
      <c r="D289" s="9" t="e" cm="1" vm="14">
        <f t="array" ref="D289">_FV(A289,"Beta")</f>
        <v>#VALUE!</v>
      </c>
    </row>
    <row r="290" spans="1:4" x14ac:dyDescent="0.25">
      <c r="A290" s="9" t="e" vm="156">
        <v>#VALUE!</v>
      </c>
      <c r="B290" s="9" t="str" cm="1">
        <f t="array" ref="B290">_FV(A290,"Industry")</f>
        <v>Chemicals</v>
      </c>
      <c r="C290" s="113" cm="1">
        <f t="array" ref="C290">_FV(A290,"Market cap",TRUE)</f>
        <v>660843100</v>
      </c>
      <c r="D290" s="112" cm="1">
        <f t="array" ref="D290">_FV(A290,"Beta")</f>
        <v>3.8491</v>
      </c>
    </row>
    <row r="291" spans="1:4" x14ac:dyDescent="0.25">
      <c r="A291" s="9" t="e" vm="157">
        <v>#VALUE!</v>
      </c>
      <c r="B291" s="9" t="str" cm="1">
        <f t="array" ref="B291">_FV(A291,"Industry")</f>
        <v>Chemicals</v>
      </c>
      <c r="C291" s="113" cm="1">
        <f t="array" ref="C291">_FV(A291,"Market cap",TRUE)</f>
        <v>549911700</v>
      </c>
      <c r="D291" s="112" cm="1">
        <f t="array" ref="D291">_FV(A291,"Beta")</f>
        <v>1.9559</v>
      </c>
    </row>
    <row r="292" spans="1:4" x14ac:dyDescent="0.25">
      <c r="A292" s="9" t="e" vm="158">
        <v>#VALUE!</v>
      </c>
      <c r="B292" s="9" t="e" cm="1" vm="92">
        <f t="array" ref="B292">_FV(A292,"Industry")</f>
        <v>#VALUE!</v>
      </c>
      <c r="C292" s="9" t="e" cm="1" vm="93">
        <f t="array" ref="C292">_FV(A292,"Market cap",TRUE)</f>
        <v>#VALUE!</v>
      </c>
      <c r="D292" s="9" t="e" cm="1" vm="14">
        <f t="array" ref="D292">_FV(A292,"Beta")</f>
        <v>#VALUE!</v>
      </c>
    </row>
    <row r="294" spans="1:4" x14ac:dyDescent="0.25">
      <c r="A294" s="134" t="s">
        <v>119</v>
      </c>
    </row>
    <row r="295" spans="1:4" x14ac:dyDescent="0.25">
      <c r="A295" s="9" t="e" vm="159">
        <v>#VALUE!</v>
      </c>
      <c r="B295" s="9" t="str" cm="1">
        <f t="array" ref="B295">_FV(A295,"Industry")</f>
        <v>Oil &amp; Gas</v>
      </c>
      <c r="C295" s="113" cm="1">
        <f t="array" ref="C295">_FV(A295,"Market cap",TRUE)</f>
        <v>21733090</v>
      </c>
      <c r="D295" s="112" cm="1">
        <f t="array" ref="D295">_FV(A295,"Beta")</f>
        <v>0.37430000000000002</v>
      </c>
    </row>
    <row r="296" spans="1:4" x14ac:dyDescent="0.25">
      <c r="A296" s="9" t="e" vm="159">
        <v>#VALUE!</v>
      </c>
      <c r="B296" s="9" t="str" cm="1">
        <f t="array" ref="B296">_FV(A296,"Industry")</f>
        <v>Oil &amp; Gas</v>
      </c>
      <c r="C296" s="113" cm="1">
        <f t="array" ref="C296">_FV(A296,"Market cap",TRUE)</f>
        <v>21733090</v>
      </c>
      <c r="D296" s="112" cm="1">
        <f t="array" ref="D296">_FV(A296,"Beta")</f>
        <v>0.37430000000000002</v>
      </c>
    </row>
    <row r="297" spans="1:4" x14ac:dyDescent="0.25">
      <c r="A297" s="9" t="e" vm="160">
        <v>#VALUE!</v>
      </c>
      <c r="B297" s="9" t="str" cm="1">
        <f t="array" ref="B297">_FV(A297,"Industry")</f>
        <v>Food &amp; Tobacco</v>
      </c>
      <c r="C297" s="113" cm="1">
        <f t="array" ref="C297">_FV(A297,"Market cap",TRUE)</f>
        <v>34970910000</v>
      </c>
      <c r="D297" s="9" t="e" cm="1" vm="14">
        <f t="array" ref="D297">_FV(A297,"Beta")</f>
        <v>#VALUE!</v>
      </c>
    </row>
    <row r="298" spans="1:4" x14ac:dyDescent="0.25">
      <c r="A298" s="9" t="e" vm="161">
        <v>#VALUE!</v>
      </c>
      <c r="B298" s="9" t="str" cm="1">
        <f t="array" ref="B298">_FV(A298,"Industry")</f>
        <v>Chemicals</v>
      </c>
      <c r="C298" s="113" cm="1">
        <f t="array" ref="C298">_FV(A298,"Market cap",TRUE)</f>
        <v>41045810000</v>
      </c>
      <c r="D298" s="9" t="e" cm="1" vm="14">
        <f t="array" ref="D298">_FV(A298,"Beta")</f>
        <v>#VALUE!</v>
      </c>
    </row>
    <row r="299" spans="1:4" x14ac:dyDescent="0.25">
      <c r="A299" s="9" t="e" vm="162">
        <v>#VALUE!</v>
      </c>
      <c r="B299" s="9" t="str" cm="1">
        <f t="array" ref="B299">_FV(A299,"Industry")</f>
        <v>Chemicals</v>
      </c>
      <c r="C299" s="113" cm="1">
        <f t="array" ref="C299">_FV(A299,"Market cap",TRUE)</f>
        <v>13756750000</v>
      </c>
      <c r="D299" s="112" cm="1">
        <f t="array" ref="D299">_FV(A299,"Beta")</f>
        <v>0.98799999999999999</v>
      </c>
    </row>
    <row r="300" spans="1:4" x14ac:dyDescent="0.25">
      <c r="A300" s="9" t="e" vm="163">
        <v>#VALUE!</v>
      </c>
      <c r="B300" s="9" t="str" cm="1">
        <f t="array" ref="B300">_FV(A300,"Industry")</f>
        <v>Chemicals</v>
      </c>
      <c r="C300" s="9" t="e" cm="1" vm="93">
        <f t="array" ref="C300">_FV(A300,"Market cap",TRUE)</f>
        <v>#VALUE!</v>
      </c>
      <c r="D300" s="112" cm="1">
        <f t="array" ref="D300">_FV(A300,"Beta")</f>
        <v>0.74860000000000004</v>
      </c>
    </row>
    <row r="301" spans="1:4" x14ac:dyDescent="0.25">
      <c r="A301" s="9" t="e" vm="164">
        <v>#VALUE!</v>
      </c>
      <c r="B301" s="9" t="str" cm="1">
        <f t="array" ref="B301">_FV(A301,"Industry")</f>
        <v>Chemicals</v>
      </c>
      <c r="C301" s="113" cm="1">
        <f t="array" ref="C301">_FV(A301,"Market cap",TRUE)</f>
        <v>115437100000</v>
      </c>
      <c r="D301" s="112" cm="1">
        <f t="array" ref="D301">_FV(A301,"Beta")</f>
        <v>0.74860000000000004</v>
      </c>
    </row>
    <row r="302" spans="1:4" x14ac:dyDescent="0.25">
      <c r="A302" s="9" t="e" vm="165">
        <v>#VALUE!</v>
      </c>
      <c r="B302" s="9" t="str" cm="1">
        <f t="array" ref="B302">_FV(A302,"Industry")</f>
        <v>Chemicals</v>
      </c>
      <c r="C302" s="113" cm="1">
        <f t="array" ref="C302">_FV(A302,"Market cap",TRUE)</f>
        <v>12163880000</v>
      </c>
      <c r="D302" s="112" cm="1">
        <f t="array" ref="D302">_FV(A302,"Beta")</f>
        <v>1.1749000000000001</v>
      </c>
    </row>
    <row r="303" spans="1:4" x14ac:dyDescent="0.25">
      <c r="A303" s="9" t="e" vm="166">
        <v>#VALUE!</v>
      </c>
      <c r="B303" s="9" t="str" cm="1">
        <f t="array" ref="B303">_FV(A303,"Industry")</f>
        <v>Chemicals</v>
      </c>
      <c r="C303" s="113" cm="1">
        <f t="array" ref="C303">_FV(A303,"Market cap",TRUE)</f>
        <v>12532830000</v>
      </c>
      <c r="D303" s="112" cm="1">
        <f t="array" ref="D303">_FV(A303,"Beta")</f>
        <v>1.8528</v>
      </c>
    </row>
    <row r="304" spans="1:4" x14ac:dyDescent="0.25">
      <c r="A304" s="9" t="e" vm="167">
        <v>#VALUE!</v>
      </c>
      <c r="B304" s="9" t="str" cm="1">
        <f t="array" ref="B304">_FV(A304,"Industry")</f>
        <v>Chemicals</v>
      </c>
      <c r="C304" s="113" cm="1">
        <f t="array" ref="C304">_FV(A304,"Market cap",TRUE)</f>
        <v>10564500000</v>
      </c>
      <c r="D304" s="112" cm="1">
        <f t="array" ref="D304">_FV(A304,"Beta")</f>
        <v>1.2978000000000001</v>
      </c>
    </row>
    <row r="305" spans="1:4" x14ac:dyDescent="0.25">
      <c r="A305" s="9" t="e" vm="168">
        <v>#VALUE!</v>
      </c>
      <c r="B305" s="9" t="str" cm="1">
        <f t="array" ref="B305">_FV(A305,"Industry")</f>
        <v>Chemicals</v>
      </c>
      <c r="C305" s="113" cm="1">
        <f t="array" ref="C305">_FV(A305,"Market cap",TRUE)</f>
        <v>25571880000</v>
      </c>
      <c r="D305" s="112" cm="1">
        <f t="array" ref="D305">_FV(A305,"Beta")</f>
        <v>1.026</v>
      </c>
    </row>
    <row r="306" spans="1:4" x14ac:dyDescent="0.25">
      <c r="A306" s="9" t="e" vm="169">
        <v>#VALUE!</v>
      </c>
      <c r="B306" s="9" t="str" cm="1">
        <f t="array" ref="B306">_FV(A306,"Industry")</f>
        <v>Chemicals</v>
      </c>
      <c r="C306" s="135" cm="1">
        <f t="array" ref="C306">_FV(A306,"Market cap",TRUE)</f>
        <v>515410000000</v>
      </c>
      <c r="D306" s="112" cm="1">
        <f t="array" ref="D306">_FV(A306,"Beta")</f>
        <v>0.3846</v>
      </c>
    </row>
    <row r="307" spans="1:4" x14ac:dyDescent="0.25">
      <c r="A307" s="9" t="e" vm="170">
        <v>#VALUE!</v>
      </c>
      <c r="B307" s="9" t="str" cm="1">
        <f t="array" ref="B307">_FV(A307,"Industry")</f>
        <v>Chemicals</v>
      </c>
      <c r="C307" s="113" cm="1">
        <f t="array" ref="C307">_FV(A307,"Market cap",TRUE)</f>
        <v>21204930</v>
      </c>
      <c r="D307" s="112" cm="1">
        <f t="array" ref="D307">_FV(A307,"Beta")</f>
        <v>1.9295</v>
      </c>
    </row>
    <row r="308" spans="1:4" x14ac:dyDescent="0.25">
      <c r="A308" s="9" t="e" vm="171">
        <v>#VALUE!</v>
      </c>
      <c r="B308" s="9" t="e" cm="1" vm="92">
        <f t="array" ref="B308">_FV(A308,"Industry")</f>
        <v>#VALUE!</v>
      </c>
      <c r="C308" s="9" t="e" cm="1" vm="93">
        <f t="array" ref="C308">_FV(A308,"Market cap",TRUE)</f>
        <v>#VALUE!</v>
      </c>
      <c r="D308" s="9" t="e" cm="1" vm="14">
        <f t="array" ref="D308">_FV(A308,"Beta")</f>
        <v>#VALUE!</v>
      </c>
    </row>
    <row r="310" spans="1:4" x14ac:dyDescent="0.25">
      <c r="A310" s="134" t="s">
        <v>122</v>
      </c>
    </row>
    <row r="311" spans="1:4" x14ac:dyDescent="0.25">
      <c r="A311" s="9" t="e" vm="172">
        <v>#VALUE!</v>
      </c>
      <c r="B311" s="9" t="str" cm="1">
        <f t="array" ref="B311">_FV(A311,"Industry")</f>
        <v>Containers &amp; Packaging</v>
      </c>
      <c r="C311" s="113" cm="1">
        <f t="array" ref="C311">_FV(A311,"Market cap",TRUE)</f>
        <v>14964260000</v>
      </c>
      <c r="D311" s="112" cm="1">
        <f t="array" ref="D311">_FV(A311,"Beta")</f>
        <v>0.97760000000000002</v>
      </c>
    </row>
    <row r="312" spans="1:4" x14ac:dyDescent="0.25">
      <c r="A312" s="9" t="e" vm="173">
        <v>#VALUE!</v>
      </c>
      <c r="B312" s="9" t="str" cm="1">
        <f t="array" ref="B312">_FV(A312,"Industry")</f>
        <v>Chemicals</v>
      </c>
      <c r="C312" s="113" cm="1">
        <f t="array" ref="C312">_FV(A312,"Market cap",TRUE)</f>
        <v>62020860000</v>
      </c>
      <c r="D312" s="112" cm="1">
        <f t="array" ref="D312">_FV(A312,"Beta")</f>
        <v>0.99809999999999999</v>
      </c>
    </row>
    <row r="313" spans="1:4" x14ac:dyDescent="0.25">
      <c r="A313" s="9" t="e" vm="174">
        <v>#VALUE!</v>
      </c>
      <c r="B313" s="9" t="str" cm="1">
        <f t="array" ref="B313">_FV(A313,"Industry")</f>
        <v>Chemicals</v>
      </c>
      <c r="C313" s="113" cm="1">
        <f t="array" ref="C313">_FV(A313,"Market cap",TRUE)</f>
        <v>35181800000</v>
      </c>
      <c r="D313" s="112" cm="1">
        <f t="array" ref="D313">_FV(A313,"Beta")</f>
        <v>1.0969</v>
      </c>
    </row>
    <row r="314" spans="1:4" x14ac:dyDescent="0.25">
      <c r="A314" s="9" t="e" vm="175">
        <v>#VALUE!</v>
      </c>
      <c r="B314" s="9" t="str" cm="1">
        <f t="array" ref="B314">_FV(A314,"Industry")</f>
        <v>Chemicals</v>
      </c>
      <c r="C314" s="9" t="e" cm="1" vm="93">
        <f t="array" ref="C314">_FV(A314,"Market cap",TRUE)</f>
        <v>#VALUE!</v>
      </c>
      <c r="D314" s="112" cm="1">
        <f t="array" ref="D314">_FV(A314,"Beta")</f>
        <v>0.99809999999999999</v>
      </c>
    </row>
    <row r="315" spans="1:4" x14ac:dyDescent="0.25">
      <c r="A315" s="9" t="e" vm="176">
        <v>#VALUE!</v>
      </c>
      <c r="B315" s="9" t="str" cm="1">
        <f t="array" ref="B315">_FV(A315,"Industry")</f>
        <v>Food &amp; Tobacco</v>
      </c>
      <c r="C315" s="113" cm="1">
        <f t="array" ref="C315">_FV(A315,"Market cap",TRUE)</f>
        <v>33650180000</v>
      </c>
      <c r="D315" s="112" cm="1">
        <f t="array" ref="D315">_FV(A315,"Beta")</f>
        <v>0.98050000000000004</v>
      </c>
    </row>
    <row r="316" spans="1:4" x14ac:dyDescent="0.25">
      <c r="A316" s="9" t="e" vm="177">
        <v>#VALUE!</v>
      </c>
      <c r="B316" s="9" t="str" cm="1">
        <f t="array" ref="B316">_FV(A316,"Industry")</f>
        <v>Chemicals</v>
      </c>
      <c r="C316" s="9" t="e" cm="1" vm="93">
        <f t="array" ref="C316">_FV(A316,"Market cap",TRUE)</f>
        <v>#VALUE!</v>
      </c>
      <c r="D316" s="112" cm="1">
        <f t="array" ref="D316">_FV(A316,"Beta")</f>
        <v>1.0969</v>
      </c>
    </row>
    <row r="317" spans="1:4" x14ac:dyDescent="0.25">
      <c r="A317" s="9" t="e" vm="178">
        <v>#VALUE!</v>
      </c>
      <c r="B317" s="9" t="str" cm="1">
        <f t="array" ref="B317">_FV(A317,"Industry")</f>
        <v>Chemicals</v>
      </c>
      <c r="C317" s="113" cm="1">
        <f t="array" ref="C317">_FV(A317,"Market cap",TRUE)</f>
        <v>4449732000</v>
      </c>
      <c r="D317" s="112" cm="1">
        <f t="array" ref="D317">_FV(A317,"Beta")</f>
        <v>2.1071</v>
      </c>
    </row>
    <row r="318" spans="1:4" x14ac:dyDescent="0.25">
      <c r="A318" s="9" t="e" vm="179">
        <v>#VALUE!</v>
      </c>
      <c r="B318" s="9" t="str" cm="1">
        <f t="array" ref="B318">_FV(A318,"Industry")</f>
        <v>Chemicals</v>
      </c>
      <c r="C318" s="113" cm="1">
        <f t="array" ref="C318">_FV(A318,"Market cap",TRUE)</f>
        <v>63267880000</v>
      </c>
      <c r="D318" s="112" cm="1">
        <f t="array" ref="D318">_FV(A318,"Beta")</f>
        <v>1.0526</v>
      </c>
    </row>
    <row r="319" spans="1:4" x14ac:dyDescent="0.25">
      <c r="A319" s="9" t="e" vm="180">
        <v>#VALUE!</v>
      </c>
      <c r="B319" s="9" t="str" cm="1">
        <f t="array" ref="B319">_FV(A319,"Industry")</f>
        <v>Containers &amp; Packaging</v>
      </c>
      <c r="C319" s="9" t="e" cm="1" vm="93">
        <f t="array" ref="C319">_FV(A319,"Market cap",TRUE)</f>
        <v>#VALUE!</v>
      </c>
      <c r="D319" s="112" cm="1">
        <f t="array" ref="D319">_FV(A319,"Beta")</f>
        <v>0.97760000000000002</v>
      </c>
    </row>
    <row r="320" spans="1:4" x14ac:dyDescent="0.25">
      <c r="A320" s="9" t="e" vm="181">
        <v>#VALUE!</v>
      </c>
      <c r="B320" s="9" t="str" cm="1">
        <f t="array" ref="B320">_FV(A320,"Industry")</f>
        <v>Food &amp; Tobacco</v>
      </c>
      <c r="C320" s="9" t="e" cm="1" vm="93">
        <f t="array" ref="C320">_FV(A320,"Market cap",TRUE)</f>
        <v>#VALUE!</v>
      </c>
      <c r="D320" s="112" cm="1">
        <f t="array" ref="D320">_FV(A320,"Beta")</f>
        <v>0.98050000000000004</v>
      </c>
    </row>
    <row r="321" spans="1:4" x14ac:dyDescent="0.25">
      <c r="A321" s="9" t="e" vm="173">
        <v>#VALUE!</v>
      </c>
      <c r="B321" s="9" t="str" cm="1">
        <f t="array" ref="B321">_FV(A321,"Industry")</f>
        <v>Chemicals</v>
      </c>
      <c r="C321" s="113" cm="1">
        <f t="array" ref="C321">_FV(A321,"Market cap",TRUE)</f>
        <v>62020860000</v>
      </c>
      <c r="D321" s="112" cm="1">
        <f t="array" ref="D321">_FV(A321,"Beta")</f>
        <v>0.99809999999999999</v>
      </c>
    </row>
    <row r="322" spans="1:4" x14ac:dyDescent="0.25">
      <c r="A322" s="9" t="e" vm="176">
        <v>#VALUE!</v>
      </c>
      <c r="B322" s="9" t="str" cm="1">
        <f t="array" ref="B322">_FV(A322,"Industry")</f>
        <v>Food &amp; Tobacco</v>
      </c>
      <c r="C322" s="113" cm="1">
        <f t="array" ref="C322">_FV(A322,"Market cap",TRUE)</f>
        <v>33650180000</v>
      </c>
      <c r="D322" s="112" cm="1">
        <f t="array" ref="D322">_FV(A322,"Beta")</f>
        <v>0.98050000000000004</v>
      </c>
    </row>
    <row r="323" spans="1:4" x14ac:dyDescent="0.25">
      <c r="A323" s="9" t="e" vm="182">
        <v>#VALUE!</v>
      </c>
      <c r="B323" s="9" t="str" cm="1">
        <f t="array" ref="B323">_FV(A323,"Industry")</f>
        <v>Chemicals</v>
      </c>
      <c r="C323" s="113" cm="1">
        <f t="array" ref="C323">_FV(A323,"Market cap",TRUE)</f>
        <v>3269484000</v>
      </c>
      <c r="D323" s="112" cm="1">
        <f t="array" ref="D323">_FV(A323,"Beta")</f>
        <v>2.2414999999999998</v>
      </c>
    </row>
    <row r="324" spans="1:4" x14ac:dyDescent="0.25">
      <c r="A324" s="9" t="e" vm="174">
        <v>#VALUE!</v>
      </c>
      <c r="B324" s="9" t="str" cm="1">
        <f t="array" ref="B324">_FV(A324,"Industry")</f>
        <v>Chemicals</v>
      </c>
      <c r="C324" s="113" cm="1">
        <f t="array" ref="C324">_FV(A324,"Market cap",TRUE)</f>
        <v>35181800000</v>
      </c>
      <c r="D324" s="112" cm="1">
        <f t="array" ref="D324">_FV(A324,"Beta")</f>
        <v>1.0969</v>
      </c>
    </row>
    <row r="325" spans="1:4" x14ac:dyDescent="0.25">
      <c r="A325" s="9" t="e" vm="183">
        <v>#VALUE!</v>
      </c>
      <c r="B325" s="9" t="str" cm="1">
        <f t="array" ref="B325">_FV(A325,"Industry")</f>
        <v>Chemicals</v>
      </c>
      <c r="C325" s="113" cm="1">
        <f t="array" ref="C325">_FV(A325,"Market cap",TRUE)</f>
        <v>17763120000</v>
      </c>
      <c r="D325" s="112" cm="1">
        <f t="array" ref="D325">_FV(A325,"Beta")</f>
        <v>1.5598000000000001</v>
      </c>
    </row>
    <row r="326" spans="1:4" x14ac:dyDescent="0.25">
      <c r="A326" s="9" t="e" vm="172">
        <v>#VALUE!</v>
      </c>
      <c r="B326" s="9" t="str" cm="1">
        <f t="array" ref="B326">_FV(A326,"Industry")</f>
        <v>Containers &amp; Packaging</v>
      </c>
      <c r="C326" s="113" cm="1">
        <f t="array" ref="C326">_FV(A326,"Market cap",TRUE)</f>
        <v>14964260000</v>
      </c>
      <c r="D326" s="112" cm="1">
        <f t="array" ref="D326">_FV(A326,"Beta")</f>
        <v>0.97760000000000002</v>
      </c>
    </row>
    <row r="327" spans="1:4" x14ac:dyDescent="0.25">
      <c r="A327" s="9" t="e" vm="176">
        <v>#VALUE!</v>
      </c>
      <c r="B327" s="9" t="str" cm="1">
        <f t="array" ref="B327">_FV(A327,"Industry")</f>
        <v>Food &amp; Tobacco</v>
      </c>
      <c r="C327" s="113" cm="1">
        <f t="array" ref="C327">_FV(A327,"Market cap",TRUE)</f>
        <v>33650180000</v>
      </c>
      <c r="D327" s="112" cm="1">
        <f t="array" ref="D327">_FV(A327,"Beta")</f>
        <v>0.98050000000000004</v>
      </c>
    </row>
    <row r="328" spans="1:4" x14ac:dyDescent="0.25">
      <c r="A328" s="9" t="e" vm="184">
        <v>#VALUE!</v>
      </c>
      <c r="B328" s="9" t="str" cm="1">
        <f t="array" ref="B328">_FV(A328,"Industry")</f>
        <v>Chemicals</v>
      </c>
      <c r="C328" s="113" cm="1">
        <f t="array" ref="C328">_FV(A328,"Market cap",TRUE)</f>
        <v>11467260000</v>
      </c>
      <c r="D328" s="112" cm="1">
        <f t="array" ref="D328">_FV(A328,"Beta")</f>
        <v>0.94720000000000004</v>
      </c>
    </row>
    <row r="329" spans="1:4" x14ac:dyDescent="0.25">
      <c r="A329" s="9" t="e" vm="176">
        <v>#VALUE!</v>
      </c>
      <c r="B329" s="9" t="str" cm="1">
        <f t="array" ref="B329">_FV(A329,"Industry")</f>
        <v>Food &amp; Tobacco</v>
      </c>
      <c r="C329" s="113" cm="1">
        <f t="array" ref="C329">_FV(A329,"Market cap",TRUE)</f>
        <v>33650180000</v>
      </c>
      <c r="D329" s="112" cm="1">
        <f t="array" ref="D329">_FV(A329,"Beta")</f>
        <v>0.98050000000000004</v>
      </c>
    </row>
    <row r="330" spans="1:4" x14ac:dyDescent="0.25">
      <c r="A330" s="9" t="e" vm="185">
        <v>#VALUE!</v>
      </c>
      <c r="B330" s="9" t="str" cm="1">
        <f t="array" ref="B330">_FV(A330,"Industry")</f>
        <v>Chemicals</v>
      </c>
      <c r="C330" s="113" cm="1">
        <f t="array" ref="C330">_FV(A330,"Market cap",TRUE)</f>
        <v>11467260000</v>
      </c>
      <c r="D330" s="112" cm="1">
        <f t="array" ref="D330">_FV(A330,"Beta")</f>
        <v>0.94720000000000004</v>
      </c>
    </row>
    <row r="331" spans="1:4" x14ac:dyDescent="0.25">
      <c r="A331" s="9" t="e" vm="186">
        <v>#VALUE!</v>
      </c>
      <c r="B331" s="9" t="str" cm="1">
        <f t="array" ref="B331">_FV(A331,"Industry")</f>
        <v>Chemicals</v>
      </c>
      <c r="C331" s="113" cm="1">
        <f t="array" ref="C331">_FV(A331,"Market cap",TRUE)</f>
        <v>7054136000</v>
      </c>
      <c r="D331" s="112" cm="1">
        <f t="array" ref="D331">_FV(A331,"Beta")</f>
        <v>1.4711000000000001</v>
      </c>
    </row>
    <row r="332" spans="1:4" x14ac:dyDescent="0.25">
      <c r="A332" s="9" t="e" vm="139">
        <v>#VALUE!</v>
      </c>
      <c r="B332" s="9" t="str" cm="1">
        <f t="array" ref="B332">_FV(A332,"Industry")</f>
        <v>Chemicals</v>
      </c>
      <c r="C332" s="113" cm="1">
        <f t="array" ref="C332">_FV(A332,"Market cap",TRUE)</f>
        <v>5315070000</v>
      </c>
      <c r="D332" s="112" cm="1">
        <f t="array" ref="D332">_FV(A332,"Beta")</f>
        <v>1.3072999999999999</v>
      </c>
    </row>
    <row r="333" spans="1:4" x14ac:dyDescent="0.25">
      <c r="A333" s="9" t="e" vm="187">
        <v>#VALUE!</v>
      </c>
      <c r="B333" s="9" t="str" cm="1">
        <f t="array" ref="B333">_FV(A333,"Industry")</f>
        <v>Chemicals</v>
      </c>
      <c r="C333" s="113" cm="1">
        <f t="array" ref="C333">_FV(A333,"Market cap",TRUE)</f>
        <v>4755051000</v>
      </c>
      <c r="D333" s="112" cm="1">
        <f t="array" ref="D333">_FV(A333,"Beta")</f>
        <v>1.4119999999999999</v>
      </c>
    </row>
    <row r="334" spans="1:4" x14ac:dyDescent="0.25">
      <c r="A334" s="9" t="e" vm="178">
        <v>#VALUE!</v>
      </c>
      <c r="B334" s="9" t="str" cm="1">
        <f t="array" ref="B334">_FV(A334,"Industry")</f>
        <v>Chemicals</v>
      </c>
      <c r="C334" s="113" cm="1">
        <f t="array" ref="C334">_FV(A334,"Market cap",TRUE)</f>
        <v>4449732000</v>
      </c>
      <c r="D334" s="112" cm="1">
        <f t="array" ref="D334">_FV(A334,"Beta")</f>
        <v>2.1071</v>
      </c>
    </row>
    <row r="335" spans="1:4" x14ac:dyDescent="0.25">
      <c r="A335" s="9" t="e" vm="188">
        <v>#VALUE!</v>
      </c>
      <c r="B335" s="9" t="str" cm="1">
        <f t="array" ref="B335">_FV(A335,"Industry")</f>
        <v>Chemicals</v>
      </c>
      <c r="C335" s="113" cm="1">
        <f t="array" ref="C335">_FV(A335,"Market cap",TRUE)</f>
        <v>4321138000</v>
      </c>
      <c r="D335" s="112" cm="1">
        <f t="array" ref="D335">_FV(A335,"Beta")</f>
        <v>0.39140000000000003</v>
      </c>
    </row>
    <row r="336" spans="1:4" x14ac:dyDescent="0.25">
      <c r="A336" s="9" t="e" vm="189">
        <v>#VALUE!</v>
      </c>
      <c r="B336" s="9" t="str" cm="1">
        <f t="array" ref="B336">_FV(A336,"Industry")</f>
        <v>Residential &amp; Commercial REIT</v>
      </c>
      <c r="C336" s="113" cm="1">
        <f t="array" ref="C336">_FV(A336,"Market cap",TRUE)</f>
        <v>216459900</v>
      </c>
      <c r="D336" s="112" cm="1">
        <f t="array" ref="D336">_FV(A336,"Beta")</f>
        <v>2.4142999999999999</v>
      </c>
    </row>
    <row r="337" spans="1:4" x14ac:dyDescent="0.25">
      <c r="A337" s="9" t="e" vm="190">
        <v>#VALUE!</v>
      </c>
      <c r="B337" s="9" t="str" cm="1">
        <f t="array" ref="B337">_FV(A337,"Industry")</f>
        <v>Chemicals</v>
      </c>
      <c r="C337" s="113" cm="1">
        <f t="array" ref="C337">_FV(A337,"Market cap",TRUE)</f>
        <v>4755051000</v>
      </c>
      <c r="D337" s="112" cm="1">
        <f t="array" ref="D337">_FV(A337,"Beta")</f>
        <v>1.4119999999999999</v>
      </c>
    </row>
    <row r="338" spans="1:4" x14ac:dyDescent="0.25">
      <c r="A338" s="9" t="e" vm="191">
        <v>#VALUE!</v>
      </c>
      <c r="B338" s="9" t="str" cm="1">
        <f t="array" ref="B338">_FV(A338,"Industry")</f>
        <v>Personal &amp; Household Products &amp; Services</v>
      </c>
      <c r="C338" s="113" cm="1">
        <f t="array" ref="C338">_FV(A338,"Market cap",TRUE)</f>
        <v>4207069000</v>
      </c>
      <c r="D338" s="112" cm="1">
        <f t="array" ref="D338">_FV(A338,"Beta")</f>
        <v>-0.1646</v>
      </c>
    </row>
    <row r="339" spans="1:4" x14ac:dyDescent="0.25">
      <c r="A339" s="9" t="e" vm="192">
        <v>#VALUE!</v>
      </c>
      <c r="B339" s="9" t="str" cm="1">
        <f t="array" ref="B339">_FV(A339,"Industry")</f>
        <v>Chemicals</v>
      </c>
      <c r="C339" s="113" cm="1">
        <f t="array" ref="C339">_FV(A339,"Market cap",TRUE)</f>
        <v>4449732000</v>
      </c>
      <c r="D339" s="112" cm="1">
        <f t="array" ref="D339">_FV(A339,"Beta")</f>
        <v>2.1071</v>
      </c>
    </row>
    <row r="340" spans="1:4" x14ac:dyDescent="0.25">
      <c r="A340" s="9" t="e" vm="193">
        <v>#VALUE!</v>
      </c>
      <c r="B340" s="9" t="str" cm="1">
        <f t="array" ref="B340">_FV(A340,"Industry")</f>
        <v>Chemicals</v>
      </c>
      <c r="C340" s="113" cm="1">
        <f t="array" ref="C340">_FV(A340,"Market cap",TRUE)</f>
        <v>4321138000</v>
      </c>
      <c r="D340" s="112" cm="1">
        <f t="array" ref="D340">_FV(A340,"Beta")</f>
        <v>0.39140000000000003</v>
      </c>
    </row>
    <row r="341" spans="1:4" x14ac:dyDescent="0.25">
      <c r="A341" s="9" t="e" vm="194">
        <v>#VALUE!</v>
      </c>
      <c r="B341" s="9" t="str" cm="1">
        <f t="array" ref="B341">_FV(A341,"Industry")</f>
        <v>Chemicals</v>
      </c>
      <c r="C341" s="113" cm="1">
        <f t="array" ref="C341">_FV(A341,"Market cap",TRUE)</f>
        <v>4032382000</v>
      </c>
      <c r="D341" s="112" cm="1">
        <f t="array" ref="D341">_FV(A341,"Beta")</f>
        <v>1.4252</v>
      </c>
    </row>
    <row r="342" spans="1:4" x14ac:dyDescent="0.25">
      <c r="A342" s="9" t="e" vm="195">
        <v>#VALUE!</v>
      </c>
      <c r="B342" s="9" t="str" cm="1">
        <f t="array" ref="B342">_FV(A342,"Industry")</f>
        <v>Chemicals</v>
      </c>
      <c r="C342" s="113" cm="1">
        <f t="array" ref="C342">_FV(A342,"Market cap",TRUE)</f>
        <v>3398355000</v>
      </c>
      <c r="D342" s="112" cm="1">
        <f t="array" ref="D342">_FV(A342,"Beta")</f>
        <v>0.95350000000000001</v>
      </c>
    </row>
    <row r="343" spans="1:4" x14ac:dyDescent="0.25">
      <c r="A343" s="9" t="e" vm="191">
        <v>#VALUE!</v>
      </c>
      <c r="B343" s="9" t="str" cm="1">
        <f t="array" ref="B343">_FV(A343,"Industry")</f>
        <v>Personal &amp; Household Products &amp; Services</v>
      </c>
      <c r="C343" s="113" cm="1">
        <f t="array" ref="C343">_FV(A343,"Market cap",TRUE)</f>
        <v>4207069000</v>
      </c>
      <c r="D343" s="112" cm="1">
        <f t="array" ref="D343">_FV(A343,"Beta")</f>
        <v>-0.1646</v>
      </c>
    </row>
    <row r="344" spans="1:4" x14ac:dyDescent="0.25">
      <c r="A344" s="9" t="e" vm="196">
        <v>#VALUE!</v>
      </c>
      <c r="B344" s="9" t="str" cm="1">
        <f t="array" ref="B344">_FV(A344,"Industry")</f>
        <v>Chemicals</v>
      </c>
      <c r="C344" s="9" t="e" cm="1" vm="93">
        <f t="array" ref="C344">_FV(A344,"Market cap",TRUE)</f>
        <v>#VALUE!</v>
      </c>
      <c r="D344" s="112" cm="1">
        <f t="array" ref="D344">_FV(A344,"Beta")</f>
        <v>1.6435999999999999</v>
      </c>
    </row>
    <row r="345" spans="1:4" x14ac:dyDescent="0.25">
      <c r="A345" s="9" t="e" vm="191">
        <v>#VALUE!</v>
      </c>
      <c r="B345" s="9" t="str" cm="1">
        <f t="array" ref="B345">_FV(A345,"Industry")</f>
        <v>Personal &amp; Household Products &amp; Services</v>
      </c>
      <c r="C345" s="113" cm="1">
        <f t="array" ref="C345">_FV(A345,"Market cap",TRUE)</f>
        <v>4207069000</v>
      </c>
      <c r="D345" s="112" cm="1">
        <f t="array" ref="D345">_FV(A345,"Beta")</f>
        <v>-0.1646</v>
      </c>
    </row>
    <row r="346" spans="1:4" x14ac:dyDescent="0.25">
      <c r="A346" s="9" t="e" vm="197">
        <v>#VALUE!</v>
      </c>
      <c r="B346" s="9" t="str" cm="1">
        <f t="array" ref="B346">_FV(A346,"Industry")</f>
        <v>Chemicals</v>
      </c>
      <c r="C346" s="113" cm="1">
        <f t="array" ref="C346">_FV(A346,"Market cap",TRUE)</f>
        <v>5065567000</v>
      </c>
      <c r="D346" s="112" cm="1">
        <f t="array" ref="D346">_FV(A346,"Beta")</f>
        <v>1.6435999999999999</v>
      </c>
    </row>
    <row r="347" spans="1:4" x14ac:dyDescent="0.25">
      <c r="A347" s="9" t="e" vm="182">
        <v>#VALUE!</v>
      </c>
      <c r="B347" s="9" t="str" cm="1">
        <f t="array" ref="B347">_FV(A347,"Industry")</f>
        <v>Chemicals</v>
      </c>
      <c r="C347" s="113" cm="1">
        <f t="array" ref="C347">_FV(A347,"Market cap",TRUE)</f>
        <v>3269484000</v>
      </c>
      <c r="D347" s="112" cm="1">
        <f t="array" ref="D347">_FV(A347,"Beta")</f>
        <v>2.2414999999999998</v>
      </c>
    </row>
    <row r="348" spans="1:4" x14ac:dyDescent="0.25">
      <c r="A348" s="9" t="e" vm="198">
        <v>#VALUE!</v>
      </c>
      <c r="B348" s="9" t="str" cm="1">
        <f t="array" ref="B348">_FV(A348,"Industry")</f>
        <v>Metals &amp; Mining</v>
      </c>
      <c r="C348" s="9" t="e" cm="1" vm="93">
        <f t="array" ref="C348">_FV(A348,"Market cap",TRUE)</f>
        <v>#VALUE!</v>
      </c>
      <c r="D348" s="112" cm="1">
        <f t="array" ref="D348">_FV(A348,"Beta")</f>
        <v>1.9732000000000001</v>
      </c>
    </row>
    <row r="349" spans="1:4" x14ac:dyDescent="0.25">
      <c r="A349" s="9" t="e" vm="199">
        <v>#VALUE!</v>
      </c>
      <c r="B349" s="9" t="str" cm="1">
        <f t="array" ref="B349">_FV(A349,"Industry")</f>
        <v>Chemicals</v>
      </c>
      <c r="C349" s="113" cm="1">
        <f t="array" ref="C349">_FV(A349,"Market cap",TRUE)</f>
        <v>3118748000</v>
      </c>
      <c r="D349" s="112" cm="1">
        <f t="array" ref="D349">_FV(A349,"Beta")</f>
        <v>1.8001</v>
      </c>
    </row>
    <row r="350" spans="1:4" x14ac:dyDescent="0.25">
      <c r="A350" s="9" t="e" vm="195">
        <v>#VALUE!</v>
      </c>
      <c r="B350" s="9" t="str" cm="1">
        <f t="array" ref="B350">_FV(A350,"Industry")</f>
        <v>Chemicals</v>
      </c>
      <c r="C350" s="113" cm="1">
        <f t="array" ref="C350">_FV(A350,"Market cap",TRUE)</f>
        <v>3398355000</v>
      </c>
      <c r="D350" s="112" cm="1">
        <f t="array" ref="D350">_FV(A350,"Beta")</f>
        <v>0.95350000000000001</v>
      </c>
    </row>
    <row r="351" spans="1:4" x14ac:dyDescent="0.25">
      <c r="A351" s="9" t="e" vm="200">
        <v>#VALUE!</v>
      </c>
      <c r="B351" s="9" t="str" cm="1">
        <f t="array" ref="B351">_FV(A351,"Industry")</f>
        <v>Chemicals</v>
      </c>
      <c r="C351" s="9" t="e" cm="1" vm="93">
        <f t="array" ref="C351">_FV(A351,"Market cap",TRUE)</f>
        <v>#VALUE!</v>
      </c>
      <c r="D351" s="112" cm="1">
        <f t="array" ref="D351">_FV(A351,"Beta")</f>
        <v>2.2414999999999998</v>
      </c>
    </row>
    <row r="352" spans="1:4" x14ac:dyDescent="0.25">
      <c r="A352" s="9" t="e" vm="201">
        <v>#VALUE!</v>
      </c>
      <c r="B352" s="9" t="str" cm="1">
        <f t="array" ref="B352">_FV(A352,"Industry")</f>
        <v>Semiconductors &amp; Semiconductor Equipment</v>
      </c>
      <c r="C352" s="113" cm="1">
        <f t="array" ref="C352">_FV(A352,"Market cap",TRUE)</f>
        <v>3444129000</v>
      </c>
      <c r="D352" s="112" cm="1">
        <f t="array" ref="D352">_FV(A352,"Beta")</f>
        <v>1.8523000000000001</v>
      </c>
    </row>
    <row r="353" spans="1:12" x14ac:dyDescent="0.25">
      <c r="A353" s="9" t="e" vm="202">
        <v>#VALUE!</v>
      </c>
      <c r="B353" s="9" t="str" cm="1">
        <f t="array" ref="B353">_FV(A353,"Industry")</f>
        <v>Chemicals</v>
      </c>
      <c r="C353" s="113" cm="1">
        <f t="array" ref="C353">_FV(A353,"Market cap",TRUE)</f>
        <v>3118748000</v>
      </c>
      <c r="D353" s="112" cm="1">
        <f t="array" ref="D353">_FV(A353,"Beta")</f>
        <v>1.8001</v>
      </c>
    </row>
    <row r="354" spans="1:12" x14ac:dyDescent="0.25">
      <c r="A354" s="9" t="e" vm="203">
        <v>#VALUE!</v>
      </c>
      <c r="B354" s="9" t="str" cm="1">
        <f t="array" ref="B354">_FV(A354,"Industry")</f>
        <v>Aerospace &amp; Defense</v>
      </c>
      <c r="C354" s="9" t="e" cm="1" vm="93">
        <f t="array" ref="C354">_FV(A354,"Market cap",TRUE)</f>
        <v>#VALUE!</v>
      </c>
      <c r="D354" s="112" cm="1">
        <f t="array" ref="D354">_FV(A354,"Beta")</f>
        <v>1.3883000000000001</v>
      </c>
    </row>
    <row r="355" spans="1:12" x14ac:dyDescent="0.25">
      <c r="A355" s="9" t="e" vm="204">
        <v>#VALUE!</v>
      </c>
      <c r="B355" s="9" t="str" cm="1">
        <f t="array" ref="B355">_FV(A355,"Industry")</f>
        <v>Chemicals</v>
      </c>
      <c r="C355" s="113" cm="1">
        <f t="array" ref="C355">_FV(A355,"Market cap",TRUE)</f>
        <v>2413183000</v>
      </c>
      <c r="D355" s="112" cm="1">
        <f t="array" ref="D355">_FV(A355,"Beta")</f>
        <v>0.93359999999999999</v>
      </c>
    </row>
    <row r="356" spans="1:12" x14ac:dyDescent="0.25">
      <c r="A356" s="9" t="e" vm="205">
        <v>#VALUE!</v>
      </c>
      <c r="B356" s="9" t="str" cm="1">
        <f t="array" ref="B356">_FV(A356,"Industry")</f>
        <v>Chemicals</v>
      </c>
      <c r="C356" s="9" t="e" cm="1" vm="93">
        <f t="array" ref="C356">_FV(A356,"Market cap",TRUE)</f>
        <v>#VALUE!</v>
      </c>
      <c r="D356" s="112" cm="1">
        <f t="array" ref="D356">_FV(A356,"Beta")</f>
        <v>1.4994000000000001</v>
      </c>
    </row>
    <row r="357" spans="1:12" x14ac:dyDescent="0.25">
      <c r="A357" s="9" t="e" vm="206">
        <v>#VALUE!</v>
      </c>
      <c r="B357" s="9" t="str" cm="1">
        <f t="array" ref="B357">_FV(A357,"Industry")</f>
        <v>Construction Materials</v>
      </c>
      <c r="C357" s="113" cm="1">
        <f t="array" ref="C357">_FV(A357,"Market cap",TRUE)</f>
        <v>1919250000</v>
      </c>
      <c r="D357" s="112" cm="1">
        <f t="array" ref="D357">_FV(A357,"Beta")</f>
        <v>0.87250000000000005</v>
      </c>
    </row>
    <row r="358" spans="1:12" x14ac:dyDescent="0.25">
      <c r="A358" s="9" t="e" vm="207">
        <v>#VALUE!</v>
      </c>
      <c r="B358" s="9" t="str" cm="1">
        <f t="array" ref="B358">_FV(A358,"Industry")</f>
        <v>Chemicals</v>
      </c>
      <c r="C358" s="113" cm="1">
        <f t="array" ref="C358">_FV(A358,"Market cap",TRUE)</f>
        <v>1804777000</v>
      </c>
      <c r="D358" s="112" cm="1">
        <f t="array" ref="D358">_FV(A358,"Beta")</f>
        <v>1.3286</v>
      </c>
    </row>
    <row r="359" spans="1:12" x14ac:dyDescent="0.25">
      <c r="A359" s="9" t="e" vm="204">
        <v>#VALUE!</v>
      </c>
      <c r="B359" s="9" t="str" cm="1">
        <f t="array" ref="B359">_FV(A359,"Industry")</f>
        <v>Chemicals</v>
      </c>
      <c r="C359" s="113" cm="1">
        <f t="array" ref="C359">_FV(A359,"Market cap",TRUE)</f>
        <v>2413183000</v>
      </c>
      <c r="D359" s="112" cm="1">
        <f t="array" ref="D359">_FV(A359,"Beta")</f>
        <v>0.93359999999999999</v>
      </c>
    </row>
    <row r="360" spans="1:12" x14ac:dyDescent="0.25">
      <c r="A360" s="9" t="e" vm="208">
        <v>#VALUE!</v>
      </c>
      <c r="B360" s="9" t="str" cm="1">
        <f t="array" ref="B360">_FV(A360,"Industry")</f>
        <v>Construction Materials</v>
      </c>
      <c r="C360" s="9" t="e" cm="1" vm="93">
        <f t="array" ref="C360">_FV(A360,"Market cap",TRUE)</f>
        <v>#VALUE!</v>
      </c>
      <c r="D360" s="112" cm="1">
        <f t="array" ref="D360">_FV(A360,"Beta")</f>
        <v>0.87250000000000005</v>
      </c>
    </row>
    <row r="361" spans="1:12" x14ac:dyDescent="0.25">
      <c r="A361" s="9" t="e" vm="209">
        <v>#VALUE!</v>
      </c>
      <c r="B361" s="9" t="str" cm="1">
        <f t="array" ref="B361">_FV(A361,"Industry")</f>
        <v>Chemicals</v>
      </c>
      <c r="C361" s="9" t="e" cm="1" vm="93">
        <f t="array" ref="C361">_FV(A361,"Market cap",TRUE)</f>
        <v>#VALUE!</v>
      </c>
      <c r="D361" s="112" cm="1">
        <f t="array" ref="D361">_FV(A361,"Beta")</f>
        <v>1.3286</v>
      </c>
    </row>
    <row r="362" spans="1:12" x14ac:dyDescent="0.25">
      <c r="A362" s="9" t="e" vm="210">
        <v>#VALUE!</v>
      </c>
      <c r="B362" s="9" t="str" cm="1">
        <f t="array" ref="B362">_FV(A362,"Industry")</f>
        <v>Metals &amp; Mining</v>
      </c>
      <c r="C362" s="113" cm="1">
        <f t="array" ref="C362">_FV(A362,"Market cap",TRUE)</f>
        <v>1592662000</v>
      </c>
      <c r="D362" s="112" cm="1">
        <f t="array" ref="D362">_FV(A362,"Beta")</f>
        <v>1.4792000000000001</v>
      </c>
    </row>
    <row r="363" spans="1:12" x14ac:dyDescent="0.25">
      <c r="A363" s="9" t="e" vm="211">
        <v>#VALUE!</v>
      </c>
      <c r="B363" s="9" t="str" cm="1">
        <f t="array" ref="B363">_FV(A363,"Industry")</f>
        <v>Chemicals</v>
      </c>
      <c r="C363" s="113" cm="1">
        <f t="array" ref="C363">_FV(A363,"Market cap",TRUE)</f>
        <v>1476324000</v>
      </c>
      <c r="D363" s="112" cm="1">
        <f t="array" ref="D363">_FV(A363,"Beta")</f>
        <v>1.605</v>
      </c>
    </row>
    <row r="364" spans="1:12" x14ac:dyDescent="0.25">
      <c r="A364" s="9" t="e" vm="210">
        <v>#VALUE!</v>
      </c>
      <c r="B364" s="9" t="str" cm="1">
        <f t="array" ref="B364">_FV(A364,"Industry")</f>
        <v>Metals &amp; Mining</v>
      </c>
      <c r="C364" s="113" cm="1">
        <f t="array" ref="C364">_FV(A364,"Market cap",TRUE)</f>
        <v>1592662000</v>
      </c>
      <c r="D364" s="112" cm="1">
        <f t="array" ref="D364">_FV(A364,"Beta")</f>
        <v>1.4792000000000001</v>
      </c>
    </row>
    <row r="365" spans="1:12" x14ac:dyDescent="0.25">
      <c r="A365" s="9" t="e" vm="211">
        <v>#VALUE!</v>
      </c>
      <c r="B365" s="9" t="str" cm="1">
        <f t="array" ref="B365">_FV(A365,"Industry")</f>
        <v>Chemicals</v>
      </c>
      <c r="C365" s="113" cm="1">
        <f t="array" ref="C365">_FV(A365,"Market cap",TRUE)</f>
        <v>1476324000</v>
      </c>
      <c r="D365" s="112" cm="1">
        <f t="array" ref="D365">_FV(A365,"Beta")</f>
        <v>1.605</v>
      </c>
    </row>
    <row r="368" spans="1:12" ht="21" x14ac:dyDescent="0.35">
      <c r="A368" s="212" t="s">
        <v>893</v>
      </c>
      <c r="B368" s="212"/>
      <c r="C368" s="212"/>
      <c r="D368" s="212"/>
      <c r="E368" s="212"/>
      <c r="F368" s="212"/>
      <c r="G368" s="212"/>
      <c r="H368" s="212"/>
      <c r="I368" s="212"/>
      <c r="J368" s="212"/>
      <c r="K368" s="212"/>
      <c r="L368" s="212"/>
    </row>
    <row r="370" spans="1:12" x14ac:dyDescent="0.25">
      <c r="A370" s="222" t="s">
        <v>894</v>
      </c>
      <c r="B370" s="222"/>
      <c r="C370" s="222"/>
      <c r="D370" s="222"/>
      <c r="E370" s="222"/>
      <c r="F370" s="222"/>
      <c r="G370" s="222"/>
      <c r="H370" s="222"/>
      <c r="I370" s="222"/>
      <c r="J370" s="222"/>
      <c r="K370" s="222"/>
      <c r="L370" s="222"/>
    </row>
    <row r="371" spans="1:12" x14ac:dyDescent="0.25">
      <c r="A371" s="222"/>
      <c r="B371" s="222"/>
      <c r="C371" s="222"/>
      <c r="D371" s="222"/>
      <c r="E371" s="222"/>
      <c r="F371" s="222"/>
      <c r="G371" s="222"/>
      <c r="H371" s="222"/>
      <c r="I371" s="222"/>
      <c r="J371" s="222"/>
      <c r="K371" s="222"/>
      <c r="L371" s="222"/>
    </row>
    <row r="372" spans="1:12" x14ac:dyDescent="0.25">
      <c r="A372" s="222"/>
      <c r="B372" s="222"/>
      <c r="C372" s="222"/>
      <c r="D372" s="222"/>
      <c r="E372" s="222"/>
      <c r="F372" s="222"/>
      <c r="G372" s="222"/>
      <c r="H372" s="222"/>
      <c r="I372" s="222"/>
      <c r="J372" s="222"/>
      <c r="K372" s="222"/>
      <c r="L372" s="222"/>
    </row>
    <row r="373" spans="1:12" x14ac:dyDescent="0.25">
      <c r="A373" s="222"/>
      <c r="B373" s="222"/>
      <c r="C373" s="222"/>
      <c r="D373" s="222"/>
      <c r="E373" s="222"/>
      <c r="F373" s="222"/>
      <c r="G373" s="222"/>
      <c r="H373" s="222"/>
      <c r="I373" s="222"/>
      <c r="J373" s="222"/>
      <c r="K373" s="222"/>
      <c r="L373" s="222"/>
    </row>
    <row r="374" spans="1:12" x14ac:dyDescent="0.25">
      <c r="A374" s="222"/>
      <c r="B374" s="222"/>
      <c r="C374" s="222"/>
      <c r="D374" s="222"/>
      <c r="E374" s="222"/>
      <c r="F374" s="222"/>
      <c r="G374" s="222"/>
      <c r="H374" s="222"/>
      <c r="I374" s="222"/>
      <c r="J374" s="222"/>
      <c r="K374" s="222"/>
      <c r="L374" s="222"/>
    </row>
    <row r="376" spans="1:12" x14ac:dyDescent="0.25">
      <c r="A376" s="79" t="s">
        <v>1030</v>
      </c>
      <c r="B376" s="79" t="s">
        <v>67</v>
      </c>
      <c r="C376" s="79" t="s">
        <v>68</v>
      </c>
      <c r="D376" s="79" t="s">
        <v>1012</v>
      </c>
    </row>
    <row r="377" spans="1:12" x14ac:dyDescent="0.25">
      <c r="A377" s="9" t="e" vm="212">
        <v>#VALUE!</v>
      </c>
      <c r="B377" s="9" t="str" cm="1">
        <f t="array" ref="B377">_FV(A377,"Industry")</f>
        <v>Machinery, Equipment &amp; Components</v>
      </c>
      <c r="C377" s="113" cm="1">
        <f t="array" ref="C377">_FV(A377,"Market cap",TRUE)</f>
        <v>61729920000</v>
      </c>
      <c r="D377" s="112" cm="1">
        <f t="array" ref="D377">_FV(A377,"Beta")</f>
        <v>1.3290999999999999</v>
      </c>
    </row>
    <row r="378" spans="1:12" x14ac:dyDescent="0.25">
      <c r="A378" s="9" t="e" vm="213">
        <v>#VALUE!</v>
      </c>
      <c r="B378" s="9" t="str" cm="1">
        <f t="array" ref="B378">_FV(A378,"Industry")</f>
        <v>Consumer Goods Conglomerates</v>
      </c>
      <c r="C378" s="126" cm="1">
        <f t="array" ref="C378">_FV(A378,"Market cap",TRUE)</f>
        <v>3577238000000</v>
      </c>
      <c r="D378" s="112" cm="1">
        <f t="array" ref="D378">_FV(A378,"Beta")</f>
        <v>1.2729999999999999</v>
      </c>
    </row>
    <row r="379" spans="1:12" x14ac:dyDescent="0.25">
      <c r="A379" s="9" t="e" vm="214">
        <v>#VALUE!</v>
      </c>
      <c r="B379" s="9" t="str" cm="1">
        <f t="array" ref="B379">_FV(A379,"Industry")</f>
        <v>Renewable Energy</v>
      </c>
      <c r="C379" s="113" cm="1">
        <f t="array" ref="C379">_FV(A379,"Market cap",TRUE)</f>
        <v>21522820000</v>
      </c>
      <c r="D379" s="112" cm="1">
        <f t="array" ref="D379">_FV(A379,"Beta")</f>
        <v>1.6315999999999999</v>
      </c>
    </row>
    <row r="380" spans="1:12" x14ac:dyDescent="0.25">
      <c r="A380" s="9" t="e" vm="215">
        <v>#VALUE!</v>
      </c>
      <c r="B380" s="9" t="str" cm="1">
        <f t="array" ref="B380">_FV(A380,"Industry")</f>
        <v>Machinery, Equipment &amp; Components</v>
      </c>
      <c r="C380" s="126" cm="1">
        <f t="array" ref="C380">_FV(A380,"Market cap",TRUE)</f>
        <v>1402792000000</v>
      </c>
      <c r="D380" s="112" cm="1">
        <f t="array" ref="D380">_FV(A380,"Beta")</f>
        <v>1.498</v>
      </c>
    </row>
    <row r="381" spans="1:12" x14ac:dyDescent="0.25">
      <c r="A381" s="9" t="e" vm="216">
        <v>#VALUE!</v>
      </c>
      <c r="B381" s="9" t="str" cm="1">
        <f t="array" ref="B381">_FV(A381,"Industry")</f>
        <v>Machinery, Equipment &amp; Components</v>
      </c>
      <c r="C381" s="123" cm="1">
        <f t="array" ref="C381">_FV(A381,"Market cap",TRUE)</f>
        <v>7073645000</v>
      </c>
      <c r="D381" s="112" cm="1">
        <f t="array" ref="D381">_FV(A381,"Beta")</f>
        <v>0.90429999999999999</v>
      </c>
    </row>
    <row r="382" spans="1:12" x14ac:dyDescent="0.25">
      <c r="A382" s="9" t="e" vm="217">
        <v>#VALUE!</v>
      </c>
      <c r="B382" s="9" t="str" cm="1">
        <f t="array" ref="B382">_FV(A382,"Industry")</f>
        <v>Machinery, Equipment &amp; Components</v>
      </c>
      <c r="C382" s="113" cm="1">
        <f t="array" ref="C382">_FV(A382,"Market cap",TRUE)</f>
        <v>10187750000</v>
      </c>
      <c r="D382" s="112" cm="1">
        <f t="array" ref="D382">_FV(A382,"Beta")</f>
        <v>1.1996</v>
      </c>
    </row>
    <row r="383" spans="1:12" x14ac:dyDescent="0.25">
      <c r="A383" s="9" t="e" vm="218">
        <v>#VALUE!</v>
      </c>
      <c r="B383" s="9" t="str" cm="1">
        <f t="array" ref="B383">_FV(A383,"Industry")</f>
        <v>Machinery, Equipment &amp; Components</v>
      </c>
      <c r="C383" s="113" cm="1">
        <f t="array" ref="C383">_FV(A383,"Market cap",TRUE)</f>
        <v>7250223000</v>
      </c>
      <c r="D383" s="9" t="e" cm="1" vm="14">
        <f t="array" ref="D383">_FV(A383,"Beta")</f>
        <v>#VALUE!</v>
      </c>
    </row>
    <row r="384" spans="1:12" x14ac:dyDescent="0.25">
      <c r="A384" s="9" t="e" vm="219">
        <v>#VALUE!</v>
      </c>
      <c r="B384" s="9" t="str" cm="1">
        <f t="array" ref="B384">_FV(A384,"Industry")</f>
        <v>Homebuilding &amp; Construction Supplies</v>
      </c>
      <c r="C384" s="123" cm="1">
        <f t="array" ref="C384">_FV(A384,"Market cap",TRUE)</f>
        <v>5114518000</v>
      </c>
      <c r="D384" s="112" cm="1">
        <f t="array" ref="D384">_FV(A384,"Beta")</f>
        <v>1.2751999999999999</v>
      </c>
    </row>
    <row r="385" spans="1:12" x14ac:dyDescent="0.25">
      <c r="A385" s="9" t="e" vm="220">
        <v>#VALUE!</v>
      </c>
      <c r="B385" s="9" t="str" cm="1">
        <f t="array" ref="B385">_FV(A385,"Industry")</f>
        <v>Machinery, Equipment &amp; Components</v>
      </c>
      <c r="C385" s="126" cm="1">
        <f t="array" ref="C385">_FV(A385,"Market cap",TRUE)</f>
        <v>670343500000</v>
      </c>
      <c r="D385" s="112" cm="1">
        <f t="array" ref="D385">_FV(A385,"Beta")</f>
        <v>1.4528000000000001</v>
      </c>
    </row>
    <row r="386" spans="1:12" x14ac:dyDescent="0.25">
      <c r="A386" s="9" t="e" vm="221">
        <v>#VALUE!</v>
      </c>
      <c r="B386" s="9" t="str" cm="1">
        <f t="array" ref="B386">_FV(A386,"Industry")</f>
        <v>Machinery, Equipment &amp; Components</v>
      </c>
      <c r="C386" s="113" cm="1">
        <f t="array" ref="C386">_FV(A386,"Market cap",TRUE)</f>
        <v>4761509000</v>
      </c>
      <c r="D386" s="9" t="e" cm="1" vm="14">
        <f t="array" ref="D386">_FV(A386,"Beta")</f>
        <v>#VALUE!</v>
      </c>
    </row>
    <row r="387" spans="1:12" x14ac:dyDescent="0.25">
      <c r="A387" s="9" t="e" vm="222">
        <v>#VALUE!</v>
      </c>
      <c r="B387" s="9" t="str" cm="1">
        <f t="array" ref="B387">_FV(A387,"Industry")</f>
        <v>Homebuilding &amp; Construction Supplies</v>
      </c>
      <c r="C387" s="113" cm="1">
        <f t="array" ref="C387">_FV(A387,"Market cap",TRUE)</f>
        <v>4840915000</v>
      </c>
      <c r="D387" s="112" cm="1">
        <f t="array" ref="D387">_FV(A387,"Beta")</f>
        <v>1.5278</v>
      </c>
    </row>
    <row r="388" spans="1:12" x14ac:dyDescent="0.25">
      <c r="A388" s="9" t="e" vm="223">
        <v>#VALUE!</v>
      </c>
      <c r="B388" s="9" t="str" cm="1">
        <f t="array" ref="B388">_FV(A388,"Industry")</f>
        <v>Machinery, Equipment &amp; Components</v>
      </c>
      <c r="C388" s="113" cm="1">
        <f t="array" ref="C388">_FV(A388,"Market cap",TRUE)</f>
        <v>4900825000</v>
      </c>
      <c r="D388" s="9" t="e" cm="1" vm="14">
        <f t="array" ref="D388">_FV(A388,"Beta")</f>
        <v>#VALUE!</v>
      </c>
    </row>
    <row r="389" spans="1:12" x14ac:dyDescent="0.25">
      <c r="A389" s="9" t="e" vm="224">
        <v>#VALUE!</v>
      </c>
      <c r="B389" s="9" t="str" cm="1">
        <f t="array" ref="B389">_FV(A389,"Industry")</f>
        <v>Semiconductors &amp; Semiconductor Equipment</v>
      </c>
      <c r="C389" s="113" cm="1">
        <f t="array" ref="C389">_FV(A389,"Market cap",TRUE)</f>
        <v>3974399000</v>
      </c>
      <c r="D389" s="112" cm="1">
        <f t="array" ref="D389">_FV(A389,"Beta")</f>
        <v>1.8149999999999999</v>
      </c>
    </row>
    <row r="390" spans="1:12" x14ac:dyDescent="0.25">
      <c r="A390" s="9" t="e" vm="225">
        <v>#VALUE!</v>
      </c>
      <c r="B390" s="9" t="str" cm="1">
        <f t="array" ref="B390">_FV(A390,"Industry")</f>
        <v>Machinery, Equipment &amp; Components</v>
      </c>
      <c r="C390" s="113" cm="1">
        <f t="array" ref="C390">_FV(A390,"Market cap",TRUE)</f>
        <v>4115453000</v>
      </c>
      <c r="D390" s="112" cm="1">
        <f t="array" ref="D390">_FV(A390,"Beta")</f>
        <v>1.4888999999999999</v>
      </c>
    </row>
    <row r="391" spans="1:12" x14ac:dyDescent="0.25">
      <c r="A391" s="9" t="e" vm="226">
        <v>#VALUE!</v>
      </c>
      <c r="B391" s="9" t="str" cm="1">
        <f t="array" ref="B391">_FV(A391,"Industry")</f>
        <v>Renewable Energy</v>
      </c>
      <c r="C391" s="113" cm="1">
        <f t="array" ref="C391">_FV(A391,"Market cap",TRUE)</f>
        <v>5248908000</v>
      </c>
      <c r="D391" s="112" cm="1">
        <f t="array" ref="D391">_FV(A391,"Beta")</f>
        <v>5.3647</v>
      </c>
    </row>
    <row r="392" spans="1:12" x14ac:dyDescent="0.25">
      <c r="A392" s="9" t="e" vm="227">
        <v>#VALUE!</v>
      </c>
      <c r="B392" s="9" t="str" cm="1">
        <f t="array" ref="B392">_FV(A392,"Industry")</f>
        <v>Machinery, Equipment &amp; Components</v>
      </c>
      <c r="C392" s="113" cm="1">
        <f t="array" ref="C392">_FV(A392,"Market cap",TRUE)</f>
        <v>3131891000</v>
      </c>
      <c r="D392" s="112" cm="1">
        <f t="array" ref="D392">_FV(A392,"Beta")</f>
        <v>1.2078</v>
      </c>
    </row>
    <row r="393" spans="1:12" x14ac:dyDescent="0.25">
      <c r="A393" s="9" t="e" vm="228">
        <v>#VALUE!</v>
      </c>
      <c r="B393" s="9" t="str" cm="1">
        <f t="array" ref="B393">_FV(A393,"Industry")</f>
        <v>Machinery, Equipment &amp; Components</v>
      </c>
      <c r="C393" s="113" cm="1">
        <f t="array" ref="C393">_FV(A393,"Market cap",TRUE)</f>
        <v>1833882000</v>
      </c>
      <c r="D393" s="112" cm="1">
        <f t="array" ref="D393">_FV(A393,"Beta")</f>
        <v>1.3285</v>
      </c>
    </row>
    <row r="394" spans="1:12" x14ac:dyDescent="0.25">
      <c r="A394" s="9" t="e" vm="227">
        <v>#VALUE!</v>
      </c>
      <c r="B394" s="9" t="str" cm="1">
        <f t="array" ref="B394">_FV(A394,"Industry")</f>
        <v>Machinery, Equipment &amp; Components</v>
      </c>
      <c r="C394" s="113" cm="1">
        <f t="array" ref="C394">_FV(A394,"Market cap",TRUE)</f>
        <v>3131891000</v>
      </c>
      <c r="D394" s="112" cm="1">
        <f t="array" ref="D394">_FV(A394,"Beta")</f>
        <v>1.2078</v>
      </c>
    </row>
    <row r="395" spans="1:12" x14ac:dyDescent="0.25">
      <c r="A395" s="9" t="e" vm="229">
        <v>#VALUE!</v>
      </c>
      <c r="B395" s="9" t="str" cm="1">
        <f t="array" ref="B395">_FV(A395,"Industry")</f>
        <v>Machinery, Equipment &amp; Components</v>
      </c>
      <c r="C395" s="113" cm="1">
        <f t="array" ref="C395">_FV(A395,"Market cap",TRUE)</f>
        <v>3017133000</v>
      </c>
      <c r="D395" s="112" cm="1">
        <f t="array" ref="D395">_FV(A395,"Beta")</f>
        <v>0.81679999999999997</v>
      </c>
    </row>
    <row r="396" spans="1:12" x14ac:dyDescent="0.25">
      <c r="A396" s="9" t="e" vm="230">
        <v>#VALUE!</v>
      </c>
      <c r="B396" s="9" t="str" cm="1">
        <f t="array" ref="B396">_FV(A396,"Industry")</f>
        <v>Renewable Energy</v>
      </c>
      <c r="C396" s="122" cm="1">
        <f t="array" ref="C396">_FV(A396,"Market cap",TRUE)</f>
        <v>2059171000</v>
      </c>
      <c r="D396" s="112" cm="1">
        <f t="array" ref="D396">_FV(A396,"Beta")</f>
        <v>1.0254000000000001</v>
      </c>
    </row>
    <row r="397" spans="1:12" x14ac:dyDescent="0.25">
      <c r="A397" s="9" t="e" vm="231">
        <v>#VALUE!</v>
      </c>
      <c r="B397" s="9" t="str" cm="1">
        <f t="array" ref="B397">_FV(A397,"Industry")</f>
        <v>Metals &amp; Mining</v>
      </c>
      <c r="C397" s="113" cm="1">
        <f t="array" ref="C397">_FV(A397,"Market cap",TRUE)</f>
        <v>3292337000</v>
      </c>
      <c r="D397" s="9" t="e" cm="1" vm="14">
        <f t="array" ref="D397">_FV(A397,"Beta")</f>
        <v>#VALUE!</v>
      </c>
    </row>
    <row r="399" spans="1:12" ht="21" x14ac:dyDescent="0.35">
      <c r="A399" s="212" t="s">
        <v>1032</v>
      </c>
      <c r="B399" s="212"/>
      <c r="C399" s="212"/>
      <c r="D399" s="212"/>
      <c r="E399" s="212"/>
      <c r="F399" s="212"/>
      <c r="G399" s="212"/>
      <c r="H399" s="212"/>
      <c r="I399" s="212"/>
      <c r="J399" s="212"/>
      <c r="K399" s="212"/>
      <c r="L399" s="212"/>
    </row>
    <row r="401" spans="1:12" x14ac:dyDescent="0.25">
      <c r="A401" s="221" t="s">
        <v>895</v>
      </c>
      <c r="B401" s="221"/>
      <c r="C401" s="221"/>
      <c r="D401" s="221"/>
      <c r="E401" s="221"/>
      <c r="F401" s="221"/>
      <c r="G401" s="221"/>
      <c r="H401" s="221"/>
      <c r="I401" s="221"/>
      <c r="J401" s="221"/>
      <c r="K401" s="221"/>
      <c r="L401" s="221"/>
    </row>
    <row r="402" spans="1:12" x14ac:dyDescent="0.25">
      <c r="A402" s="221"/>
      <c r="B402" s="221"/>
      <c r="C402" s="221"/>
      <c r="D402" s="221"/>
      <c r="E402" s="221"/>
      <c r="F402" s="221"/>
      <c r="G402" s="221"/>
      <c r="H402" s="221"/>
      <c r="I402" s="221"/>
      <c r="J402" s="221"/>
      <c r="K402" s="221"/>
      <c r="L402" s="221"/>
    </row>
    <row r="403" spans="1:12" x14ac:dyDescent="0.25">
      <c r="A403" s="221"/>
      <c r="B403" s="221"/>
      <c r="C403" s="221"/>
      <c r="D403" s="221"/>
      <c r="E403" s="221"/>
      <c r="F403" s="221"/>
      <c r="G403" s="221"/>
      <c r="H403" s="221"/>
      <c r="I403" s="221"/>
      <c r="J403" s="221"/>
      <c r="K403" s="221"/>
      <c r="L403" s="221"/>
    </row>
    <row r="404" spans="1:12" x14ac:dyDescent="0.25">
      <c r="A404" s="221"/>
      <c r="B404" s="221"/>
      <c r="C404" s="221"/>
      <c r="D404" s="221"/>
      <c r="E404" s="221"/>
      <c r="F404" s="221"/>
      <c r="G404" s="221"/>
      <c r="H404" s="221"/>
      <c r="I404" s="221"/>
      <c r="J404" s="221"/>
      <c r="K404" s="221"/>
      <c r="L404" s="221"/>
    </row>
    <row r="405" spans="1:12" x14ac:dyDescent="0.25">
      <c r="A405" s="221"/>
      <c r="B405" s="221"/>
      <c r="C405" s="221"/>
      <c r="D405" s="221"/>
      <c r="E405" s="221"/>
      <c r="F405" s="221"/>
      <c r="G405" s="221"/>
      <c r="H405" s="221"/>
      <c r="I405" s="221"/>
      <c r="J405" s="221"/>
      <c r="K405" s="221"/>
      <c r="L405" s="221"/>
    </row>
    <row r="406" spans="1:12" x14ac:dyDescent="0.25">
      <c r="A406" s="221"/>
      <c r="B406" s="221"/>
      <c r="C406" s="221"/>
      <c r="D406" s="221"/>
      <c r="E406" s="221"/>
      <c r="F406" s="221"/>
      <c r="G406" s="221"/>
      <c r="H406" s="221"/>
      <c r="I406" s="221"/>
      <c r="J406" s="221"/>
      <c r="K406" s="221"/>
      <c r="L406" s="221"/>
    </row>
    <row r="407" spans="1:12" x14ac:dyDescent="0.25">
      <c r="A407" s="221"/>
      <c r="B407" s="221"/>
      <c r="C407" s="221"/>
      <c r="D407" s="221"/>
      <c r="E407" s="221"/>
      <c r="F407" s="221"/>
      <c r="G407" s="221"/>
      <c r="H407" s="221"/>
      <c r="I407" s="221"/>
      <c r="J407" s="221"/>
      <c r="K407" s="221"/>
      <c r="L407" s="221"/>
    </row>
    <row r="408" spans="1:12" x14ac:dyDescent="0.25">
      <c r="A408" s="221"/>
      <c r="B408" s="221"/>
      <c r="C408" s="221"/>
      <c r="D408" s="221"/>
      <c r="E408" s="221"/>
      <c r="F408" s="221"/>
      <c r="G408" s="221"/>
      <c r="H408" s="221"/>
      <c r="I408" s="221"/>
      <c r="J408" s="221"/>
      <c r="K408" s="221"/>
      <c r="L408" s="221"/>
    </row>
    <row r="409" spans="1:12" x14ac:dyDescent="0.25">
      <c r="A409" s="221"/>
      <c r="B409" s="221"/>
      <c r="C409" s="221"/>
      <c r="D409" s="221"/>
      <c r="E409" s="221"/>
      <c r="F409" s="221"/>
      <c r="G409" s="221"/>
      <c r="H409" s="221"/>
      <c r="I409" s="221"/>
      <c r="J409" s="221"/>
      <c r="K409" s="221"/>
      <c r="L409" s="221"/>
    </row>
    <row r="410" spans="1:12" x14ac:dyDescent="0.25">
      <c r="A410" s="221"/>
      <c r="B410" s="221"/>
      <c r="C410" s="221"/>
      <c r="D410" s="221"/>
      <c r="E410" s="221"/>
      <c r="F410" s="221"/>
      <c r="G410" s="221"/>
      <c r="H410" s="221"/>
      <c r="I410" s="221"/>
      <c r="J410" s="221"/>
      <c r="K410" s="221"/>
      <c r="L410" s="221"/>
    </row>
    <row r="411" spans="1:12" x14ac:dyDescent="0.25">
      <c r="A411" s="221"/>
      <c r="B411" s="221"/>
      <c r="C411" s="221"/>
      <c r="D411" s="221"/>
      <c r="E411" s="221"/>
      <c r="F411" s="221"/>
      <c r="G411" s="221"/>
      <c r="H411" s="221"/>
      <c r="I411" s="221"/>
      <c r="J411" s="221"/>
      <c r="K411" s="221"/>
      <c r="L411" s="221"/>
    </row>
    <row r="412" spans="1:12" x14ac:dyDescent="0.25">
      <c r="A412" s="221"/>
      <c r="B412" s="221"/>
      <c r="C412" s="221"/>
      <c r="D412" s="221"/>
      <c r="E412" s="221"/>
      <c r="F412" s="221"/>
      <c r="G412" s="221"/>
      <c r="H412" s="221"/>
      <c r="I412" s="221"/>
      <c r="J412" s="221"/>
      <c r="K412" s="221"/>
      <c r="L412" s="221"/>
    </row>
    <row r="413" spans="1:12" x14ac:dyDescent="0.25">
      <c r="A413" s="221"/>
      <c r="B413" s="221"/>
      <c r="C413" s="221"/>
      <c r="D413" s="221"/>
      <c r="E413" s="221"/>
      <c r="F413" s="221"/>
      <c r="G413" s="221"/>
      <c r="H413" s="221"/>
      <c r="I413" s="221"/>
      <c r="J413" s="221"/>
      <c r="K413" s="221"/>
      <c r="L413" s="221"/>
    </row>
    <row r="414" spans="1:12" x14ac:dyDescent="0.25">
      <c r="A414" s="221"/>
      <c r="B414" s="221"/>
      <c r="C414" s="221"/>
      <c r="D414" s="221"/>
      <c r="E414" s="221"/>
      <c r="F414" s="221"/>
      <c r="G414" s="221"/>
      <c r="H414" s="221"/>
      <c r="I414" s="221"/>
      <c r="J414" s="221"/>
      <c r="K414" s="221"/>
      <c r="L414" s="221"/>
    </row>
    <row r="415" spans="1:12" x14ac:dyDescent="0.25">
      <c r="A415" s="221"/>
      <c r="B415" s="221"/>
      <c r="C415" s="221"/>
      <c r="D415" s="221"/>
      <c r="E415" s="221"/>
      <c r="F415" s="221"/>
      <c r="G415" s="221"/>
      <c r="H415" s="221"/>
      <c r="I415" s="221"/>
      <c r="J415" s="221"/>
      <c r="K415" s="221"/>
      <c r="L415" s="221"/>
    </row>
    <row r="416" spans="1:12" x14ac:dyDescent="0.25">
      <c r="A416" s="221"/>
      <c r="B416" s="221"/>
      <c r="C416" s="221"/>
      <c r="D416" s="221"/>
      <c r="E416" s="221"/>
      <c r="F416" s="221"/>
      <c r="G416" s="221"/>
      <c r="H416" s="221"/>
      <c r="I416" s="221"/>
      <c r="J416" s="221"/>
      <c r="K416" s="221"/>
      <c r="L416" s="221"/>
    </row>
    <row r="417" spans="1:12" x14ac:dyDescent="0.25">
      <c r="A417" s="221"/>
      <c r="B417" s="221"/>
      <c r="C417" s="221"/>
      <c r="D417" s="221"/>
      <c r="E417" s="221"/>
      <c r="F417" s="221"/>
      <c r="G417" s="221"/>
      <c r="H417" s="221"/>
      <c r="I417" s="221"/>
      <c r="J417" s="221"/>
      <c r="K417" s="221"/>
      <c r="L417" s="221"/>
    </row>
    <row r="418" spans="1:12" x14ac:dyDescent="0.25">
      <c r="A418" s="221"/>
      <c r="B418" s="221"/>
      <c r="C418" s="221"/>
      <c r="D418" s="221"/>
      <c r="E418" s="221"/>
      <c r="F418" s="221"/>
      <c r="G418" s="221"/>
      <c r="H418" s="221"/>
      <c r="I418" s="221"/>
      <c r="J418" s="221"/>
      <c r="K418" s="221"/>
      <c r="L418" s="221"/>
    </row>
    <row r="419" spans="1:12" x14ac:dyDescent="0.25">
      <c r="A419" s="221"/>
      <c r="B419" s="221"/>
      <c r="C419" s="221"/>
      <c r="D419" s="221"/>
      <c r="E419" s="221"/>
      <c r="F419" s="221"/>
      <c r="G419" s="221"/>
      <c r="H419" s="221"/>
      <c r="I419" s="221"/>
      <c r="J419" s="221"/>
      <c r="K419" s="221"/>
      <c r="L419" s="221"/>
    </row>
    <row r="420" spans="1:12" x14ac:dyDescent="0.25">
      <c r="A420" s="221"/>
      <c r="B420" s="221"/>
      <c r="C420" s="221"/>
      <c r="D420" s="221"/>
      <c r="E420" s="221"/>
      <c r="F420" s="221"/>
      <c r="G420" s="221"/>
      <c r="H420" s="221"/>
      <c r="I420" s="221"/>
      <c r="J420" s="221"/>
      <c r="K420" s="221"/>
      <c r="L420" s="221"/>
    </row>
    <row r="421" spans="1:12" x14ac:dyDescent="0.25">
      <c r="A421" s="221"/>
      <c r="B421" s="221"/>
      <c r="C421" s="221"/>
      <c r="D421" s="221"/>
      <c r="E421" s="221"/>
      <c r="F421" s="221"/>
      <c r="G421" s="221"/>
      <c r="H421" s="221"/>
      <c r="I421" s="221"/>
      <c r="J421" s="221"/>
      <c r="K421" s="221"/>
      <c r="L421" s="221"/>
    </row>
    <row r="422" spans="1:12" x14ac:dyDescent="0.25">
      <c r="A422" s="221"/>
      <c r="B422" s="221"/>
      <c r="C422" s="221"/>
      <c r="D422" s="221"/>
      <c r="E422" s="221"/>
      <c r="F422" s="221"/>
      <c r="G422" s="221"/>
      <c r="H422" s="221"/>
      <c r="I422" s="221"/>
      <c r="J422" s="221"/>
      <c r="K422" s="221"/>
      <c r="L422" s="221"/>
    </row>
    <row r="423" spans="1:12" x14ac:dyDescent="0.25">
      <c r="A423" s="221"/>
      <c r="B423" s="221"/>
      <c r="C423" s="221"/>
      <c r="D423" s="221"/>
      <c r="E423" s="221"/>
      <c r="F423" s="221"/>
      <c r="G423" s="221"/>
      <c r="H423" s="221"/>
      <c r="I423" s="221"/>
      <c r="J423" s="221"/>
      <c r="K423" s="221"/>
      <c r="L423" s="221"/>
    </row>
    <row r="424" spans="1:12" x14ac:dyDescent="0.25">
      <c r="A424" s="221"/>
      <c r="B424" s="221"/>
      <c r="C424" s="221"/>
      <c r="D424" s="221"/>
      <c r="E424" s="221"/>
      <c r="F424" s="221"/>
      <c r="G424" s="221"/>
      <c r="H424" s="221"/>
      <c r="I424" s="221"/>
      <c r="J424" s="221"/>
      <c r="K424" s="221"/>
      <c r="L424" s="221"/>
    </row>
    <row r="425" spans="1:12" x14ac:dyDescent="0.25">
      <c r="A425" s="221"/>
      <c r="B425" s="221"/>
      <c r="C425" s="221"/>
      <c r="D425" s="221"/>
      <c r="E425" s="221"/>
      <c r="F425" s="221"/>
      <c r="G425" s="221"/>
      <c r="H425" s="221"/>
      <c r="I425" s="221"/>
      <c r="J425" s="221"/>
      <c r="K425" s="221"/>
      <c r="L425" s="221"/>
    </row>
    <row r="426" spans="1:12" x14ac:dyDescent="0.25">
      <c r="A426" s="221"/>
      <c r="B426" s="221"/>
      <c r="C426" s="221"/>
      <c r="D426" s="221"/>
      <c r="E426" s="221"/>
      <c r="F426" s="221"/>
      <c r="G426" s="221"/>
      <c r="H426" s="221"/>
      <c r="I426" s="221"/>
      <c r="J426" s="221"/>
      <c r="K426" s="221"/>
      <c r="L426" s="221"/>
    </row>
    <row r="427" spans="1:12" x14ac:dyDescent="0.25">
      <c r="A427" s="221"/>
      <c r="B427" s="221"/>
      <c r="C427" s="221"/>
      <c r="D427" s="221"/>
      <c r="E427" s="221"/>
      <c r="F427" s="221"/>
      <c r="G427" s="221"/>
      <c r="H427" s="221"/>
      <c r="I427" s="221"/>
      <c r="J427" s="221"/>
      <c r="K427" s="221"/>
      <c r="L427" s="221"/>
    </row>
    <row r="428" spans="1:12" x14ac:dyDescent="0.25">
      <c r="A428" s="221"/>
      <c r="B428" s="221"/>
      <c r="C428" s="221"/>
      <c r="D428" s="221"/>
      <c r="E428" s="221"/>
      <c r="F428" s="221"/>
      <c r="G428" s="221"/>
      <c r="H428" s="221"/>
      <c r="I428" s="221"/>
      <c r="J428" s="221"/>
      <c r="K428" s="221"/>
      <c r="L428" s="221"/>
    </row>
    <row r="429" spans="1:12" x14ac:dyDescent="0.25">
      <c r="A429" s="221"/>
      <c r="B429" s="221"/>
      <c r="C429" s="221"/>
      <c r="D429" s="221"/>
      <c r="E429" s="221"/>
      <c r="F429" s="221"/>
      <c r="G429" s="221"/>
      <c r="H429" s="221"/>
      <c r="I429" s="221"/>
      <c r="J429" s="221"/>
      <c r="K429" s="221"/>
      <c r="L429" s="221"/>
    </row>
    <row r="430" spans="1:12" x14ac:dyDescent="0.25">
      <c r="A430" s="221"/>
      <c r="B430" s="221"/>
      <c r="C430" s="221"/>
      <c r="D430" s="221"/>
      <c r="E430" s="221"/>
      <c r="F430" s="221"/>
      <c r="G430" s="221"/>
      <c r="H430" s="221"/>
      <c r="I430" s="221"/>
      <c r="J430" s="221"/>
      <c r="K430" s="221"/>
      <c r="L430" s="221"/>
    </row>
    <row r="431" spans="1:12" x14ac:dyDescent="0.25">
      <c r="A431" s="221"/>
      <c r="B431" s="221"/>
      <c r="C431" s="221"/>
      <c r="D431" s="221"/>
      <c r="E431" s="221"/>
      <c r="F431" s="221"/>
      <c r="G431" s="221"/>
      <c r="H431" s="221"/>
      <c r="I431" s="221"/>
      <c r="J431" s="221"/>
      <c r="K431" s="221"/>
      <c r="L431" s="221"/>
    </row>
    <row r="432" spans="1:12" x14ac:dyDescent="0.25">
      <c r="A432" s="221"/>
      <c r="B432" s="221"/>
      <c r="C432" s="221"/>
      <c r="D432" s="221"/>
      <c r="E432" s="221"/>
      <c r="F432" s="221"/>
      <c r="G432" s="221"/>
      <c r="H432" s="221"/>
      <c r="I432" s="221"/>
      <c r="J432" s="221"/>
      <c r="K432" s="221"/>
      <c r="L432" s="221"/>
    </row>
    <row r="433" spans="1:12" x14ac:dyDescent="0.25">
      <c r="A433" s="221"/>
      <c r="B433" s="221"/>
      <c r="C433" s="221"/>
      <c r="D433" s="221"/>
      <c r="E433" s="221"/>
      <c r="F433" s="221"/>
      <c r="G433" s="221"/>
      <c r="H433" s="221"/>
      <c r="I433" s="221"/>
      <c r="J433" s="221"/>
      <c r="K433" s="221"/>
      <c r="L433" s="221"/>
    </row>
    <row r="434" spans="1:12" x14ac:dyDescent="0.25">
      <c r="A434" s="221"/>
      <c r="B434" s="221"/>
      <c r="C434" s="221"/>
      <c r="D434" s="221"/>
      <c r="E434" s="221"/>
      <c r="F434" s="221"/>
      <c r="G434" s="221"/>
      <c r="H434" s="221"/>
      <c r="I434" s="221"/>
      <c r="J434" s="221"/>
      <c r="K434" s="221"/>
      <c r="L434" s="221"/>
    </row>
    <row r="435" spans="1:12" x14ac:dyDescent="0.25">
      <c r="A435" s="221"/>
      <c r="B435" s="221"/>
      <c r="C435" s="221"/>
      <c r="D435" s="221"/>
      <c r="E435" s="221"/>
      <c r="F435" s="221"/>
      <c r="G435" s="221"/>
      <c r="H435" s="221"/>
      <c r="I435" s="221"/>
      <c r="J435" s="221"/>
      <c r="K435" s="221"/>
      <c r="L435" s="221"/>
    </row>
    <row r="436" spans="1:12" x14ac:dyDescent="0.25">
      <c r="A436" s="221"/>
      <c r="B436" s="221"/>
      <c r="C436" s="221"/>
      <c r="D436" s="221"/>
      <c r="E436" s="221"/>
      <c r="F436" s="221"/>
      <c r="G436" s="221"/>
      <c r="H436" s="221"/>
      <c r="I436" s="221"/>
      <c r="J436" s="221"/>
      <c r="K436" s="221"/>
      <c r="L436" s="221"/>
    </row>
    <row r="437" spans="1:12" x14ac:dyDescent="0.25">
      <c r="A437" s="221"/>
      <c r="B437" s="221"/>
      <c r="C437" s="221"/>
      <c r="D437" s="221"/>
      <c r="E437" s="221"/>
      <c r="F437" s="221"/>
      <c r="G437" s="221"/>
      <c r="H437" s="221"/>
      <c r="I437" s="221"/>
      <c r="J437" s="221"/>
      <c r="K437" s="221"/>
      <c r="L437" s="221"/>
    </row>
    <row r="438" spans="1:12" x14ac:dyDescent="0.25">
      <c r="A438" s="221"/>
      <c r="B438" s="221"/>
      <c r="C438" s="221"/>
      <c r="D438" s="221"/>
      <c r="E438" s="221"/>
      <c r="F438" s="221"/>
      <c r="G438" s="221"/>
      <c r="H438" s="221"/>
      <c r="I438" s="221"/>
      <c r="J438" s="221"/>
      <c r="K438" s="221"/>
      <c r="L438" s="221"/>
    </row>
    <row r="439" spans="1:12" x14ac:dyDescent="0.25">
      <c r="A439" s="221"/>
      <c r="B439" s="221"/>
      <c r="C439" s="221"/>
      <c r="D439" s="221"/>
      <c r="E439" s="221"/>
      <c r="F439" s="221"/>
      <c r="G439" s="221"/>
      <c r="H439" s="221"/>
      <c r="I439" s="221"/>
      <c r="J439" s="221"/>
      <c r="K439" s="221"/>
      <c r="L439" s="221"/>
    </row>
    <row r="440" spans="1:12" x14ac:dyDescent="0.25">
      <c r="A440" s="221"/>
      <c r="B440" s="221"/>
      <c r="C440" s="221"/>
      <c r="D440" s="221"/>
      <c r="E440" s="221"/>
      <c r="F440" s="221"/>
      <c r="G440" s="221"/>
      <c r="H440" s="221"/>
      <c r="I440" s="221"/>
      <c r="J440" s="221"/>
      <c r="K440" s="221"/>
      <c r="L440" s="221"/>
    </row>
    <row r="441" spans="1:12" x14ac:dyDescent="0.25">
      <c r="A441" s="221"/>
      <c r="B441" s="221"/>
      <c r="C441" s="221"/>
      <c r="D441" s="221"/>
      <c r="E441" s="221"/>
      <c r="F441" s="221"/>
      <c r="G441" s="221"/>
      <c r="H441" s="221"/>
      <c r="I441" s="221"/>
      <c r="J441" s="221"/>
      <c r="K441" s="221"/>
      <c r="L441" s="221"/>
    </row>
    <row r="442" spans="1:12" x14ac:dyDescent="0.25">
      <c r="A442" s="221"/>
      <c r="B442" s="221"/>
      <c r="C442" s="221"/>
      <c r="D442" s="221"/>
      <c r="E442" s="221"/>
      <c r="F442" s="221"/>
      <c r="G442" s="221"/>
      <c r="H442" s="221"/>
      <c r="I442" s="221"/>
      <c r="J442" s="221"/>
      <c r="K442" s="221"/>
      <c r="L442" s="221"/>
    </row>
    <row r="443" spans="1:12" x14ac:dyDescent="0.25">
      <c r="A443" s="221"/>
      <c r="B443" s="221"/>
      <c r="C443" s="221"/>
      <c r="D443" s="221"/>
      <c r="E443" s="221"/>
      <c r="F443" s="221"/>
      <c r="G443" s="221"/>
      <c r="H443" s="221"/>
      <c r="I443" s="221"/>
      <c r="J443" s="221"/>
      <c r="K443" s="221"/>
      <c r="L443" s="221"/>
    </row>
    <row r="444" spans="1:12" x14ac:dyDescent="0.25">
      <c r="A444" s="221"/>
      <c r="B444" s="221"/>
      <c r="C444" s="221"/>
      <c r="D444" s="221"/>
      <c r="E444" s="221"/>
      <c r="F444" s="221"/>
      <c r="G444" s="221"/>
      <c r="H444" s="221"/>
      <c r="I444" s="221"/>
      <c r="J444" s="221"/>
      <c r="K444" s="221"/>
      <c r="L444" s="221"/>
    </row>
    <row r="445" spans="1:12" x14ac:dyDescent="0.25">
      <c r="A445" s="221"/>
      <c r="B445" s="221"/>
      <c r="C445" s="221"/>
      <c r="D445" s="221"/>
      <c r="E445" s="221"/>
      <c r="F445" s="221"/>
      <c r="G445" s="221"/>
      <c r="H445" s="221"/>
      <c r="I445" s="221"/>
      <c r="J445" s="221"/>
      <c r="K445" s="221"/>
      <c r="L445" s="221"/>
    </row>
    <row r="446" spans="1:12" x14ac:dyDescent="0.25">
      <c r="A446" s="221"/>
      <c r="B446" s="221"/>
      <c r="C446" s="221"/>
      <c r="D446" s="221"/>
      <c r="E446" s="221"/>
      <c r="F446" s="221"/>
      <c r="G446" s="221"/>
      <c r="H446" s="221"/>
      <c r="I446" s="221"/>
      <c r="J446" s="221"/>
      <c r="K446" s="221"/>
      <c r="L446" s="221"/>
    </row>
    <row r="447" spans="1:12" x14ac:dyDescent="0.25">
      <c r="A447" s="221"/>
      <c r="B447" s="221"/>
      <c r="C447" s="221"/>
      <c r="D447" s="221"/>
      <c r="E447" s="221"/>
      <c r="F447" s="221"/>
      <c r="G447" s="221"/>
      <c r="H447" s="221"/>
      <c r="I447" s="221"/>
      <c r="J447" s="221"/>
      <c r="K447" s="221"/>
      <c r="L447" s="221"/>
    </row>
    <row r="448" spans="1:12" x14ac:dyDescent="0.25">
      <c r="A448" s="221"/>
      <c r="B448" s="221"/>
      <c r="C448" s="221"/>
      <c r="D448" s="221"/>
      <c r="E448" s="221"/>
      <c r="F448" s="221"/>
      <c r="G448" s="221"/>
      <c r="H448" s="221"/>
      <c r="I448" s="221"/>
      <c r="J448" s="221"/>
      <c r="K448" s="221"/>
      <c r="L448" s="221"/>
    </row>
    <row r="449" spans="1:12" x14ac:dyDescent="0.25">
      <c r="A449" s="221"/>
      <c r="B449" s="221"/>
      <c r="C449" s="221"/>
      <c r="D449" s="221"/>
      <c r="E449" s="221"/>
      <c r="F449" s="221"/>
      <c r="G449" s="221"/>
      <c r="H449" s="221"/>
      <c r="I449" s="221"/>
      <c r="J449" s="221"/>
      <c r="K449" s="221"/>
      <c r="L449" s="221"/>
    </row>
    <row r="450" spans="1:12" x14ac:dyDescent="0.25">
      <c r="A450" s="221"/>
      <c r="B450" s="221"/>
      <c r="C450" s="221"/>
      <c r="D450" s="221"/>
      <c r="E450" s="221"/>
      <c r="F450" s="221"/>
      <c r="G450" s="221"/>
      <c r="H450" s="221"/>
      <c r="I450" s="221"/>
      <c r="J450" s="221"/>
      <c r="K450" s="221"/>
      <c r="L450" s="221"/>
    </row>
    <row r="451" spans="1:12" x14ac:dyDescent="0.25">
      <c r="A451" s="221"/>
      <c r="B451" s="221"/>
      <c r="C451" s="221"/>
      <c r="D451" s="221"/>
      <c r="E451" s="221"/>
      <c r="F451" s="221"/>
      <c r="G451" s="221"/>
      <c r="H451" s="221"/>
      <c r="I451" s="221"/>
      <c r="J451" s="221"/>
      <c r="K451" s="221"/>
      <c r="L451" s="221"/>
    </row>
    <row r="452" spans="1:12" x14ac:dyDescent="0.25">
      <c r="A452" s="221"/>
      <c r="B452" s="221"/>
      <c r="C452" s="221"/>
      <c r="D452" s="221"/>
      <c r="E452" s="221"/>
      <c r="F452" s="221"/>
      <c r="G452" s="221"/>
      <c r="H452" s="221"/>
      <c r="I452" s="221"/>
      <c r="J452" s="221"/>
      <c r="K452" s="221"/>
      <c r="L452" s="221"/>
    </row>
    <row r="454" spans="1:12" x14ac:dyDescent="0.25">
      <c r="A454" s="79" t="s">
        <v>1030</v>
      </c>
      <c r="B454" s="79" t="s">
        <v>67</v>
      </c>
      <c r="C454" s="79" t="s">
        <v>68</v>
      </c>
      <c r="D454" s="79" t="s">
        <v>1012</v>
      </c>
    </row>
    <row r="455" spans="1:12" x14ac:dyDescent="0.25">
      <c r="A455" s="9" t="e" vm="232">
        <v>#VALUE!</v>
      </c>
      <c r="B455" s="9" t="s">
        <v>1048</v>
      </c>
      <c r="C455" s="136">
        <v>15480440000000</v>
      </c>
      <c r="D455" s="112">
        <v>1.3839999999999999</v>
      </c>
    </row>
    <row r="456" spans="1:12" x14ac:dyDescent="0.25">
      <c r="A456" s="9" t="e" vm="233">
        <v>#VALUE!</v>
      </c>
      <c r="B456" s="9" t="s">
        <v>1048</v>
      </c>
      <c r="C456" s="113">
        <v>309212600000</v>
      </c>
      <c r="D456" s="112">
        <v>1.393</v>
      </c>
    </row>
    <row r="457" spans="1:12" x14ac:dyDescent="0.25">
      <c r="A457" s="9" t="e" vm="234">
        <v>#VALUE!</v>
      </c>
      <c r="B457" s="9" t="s">
        <v>1048</v>
      </c>
      <c r="C457" s="113">
        <v>252921800000</v>
      </c>
      <c r="D457" s="112">
        <v>0.6552</v>
      </c>
    </row>
    <row r="458" spans="1:12" x14ac:dyDescent="0.25">
      <c r="A458" s="9" t="e" vm="235">
        <v>#VALUE!</v>
      </c>
      <c r="B458" s="9" t="s">
        <v>1048</v>
      </c>
      <c r="C458" s="123">
        <v>186466600000</v>
      </c>
      <c r="D458" s="112">
        <v>1.2223999999999999</v>
      </c>
    </row>
    <row r="459" spans="1:12" x14ac:dyDescent="0.25">
      <c r="A459" s="9" t="e" vm="236">
        <v>#VALUE!</v>
      </c>
      <c r="B459" s="9" t="s">
        <v>1049</v>
      </c>
      <c r="C459" s="113">
        <v>204050100000</v>
      </c>
      <c r="D459" s="112">
        <v>0.90210000000000001</v>
      </c>
    </row>
    <row r="460" spans="1:12" x14ac:dyDescent="0.25">
      <c r="A460" s="9" t="e" vm="237">
        <v>#VALUE!</v>
      </c>
      <c r="B460" s="9" t="s">
        <v>1048</v>
      </c>
      <c r="C460" s="113">
        <v>178625400000</v>
      </c>
      <c r="D460" s="112">
        <v>0.99370000000000003</v>
      </c>
    </row>
    <row r="461" spans="1:12" x14ac:dyDescent="0.25">
      <c r="A461" s="9" t="e" vm="238">
        <v>#VALUE!</v>
      </c>
      <c r="B461" s="9" t="s">
        <v>1048</v>
      </c>
      <c r="C461" s="113">
        <v>145260300000</v>
      </c>
      <c r="D461" s="112">
        <v>1.3687</v>
      </c>
    </row>
    <row r="462" spans="1:12" x14ac:dyDescent="0.25">
      <c r="A462" s="9" t="e" vm="239">
        <v>#VALUE!</v>
      </c>
      <c r="B462" s="9" t="s">
        <v>1048</v>
      </c>
      <c r="C462" s="113">
        <v>156376100000</v>
      </c>
      <c r="D462" s="112">
        <v>1.0549999999999999</v>
      </c>
    </row>
    <row r="463" spans="1:12" x14ac:dyDescent="0.25">
      <c r="A463" s="9" t="e" vm="240">
        <v>#VALUE!</v>
      </c>
      <c r="B463" s="9" t="s">
        <v>1048</v>
      </c>
      <c r="C463" s="113">
        <v>93939000000</v>
      </c>
      <c r="D463" s="112">
        <v>2.0949</v>
      </c>
    </row>
    <row r="464" spans="1:12" x14ac:dyDescent="0.25">
      <c r="A464" s="9" t="e" vm="241">
        <v>#VALUE!</v>
      </c>
      <c r="B464" s="9" t="s">
        <v>1048</v>
      </c>
      <c r="C464" s="113">
        <v>103402000000</v>
      </c>
      <c r="D464" s="112">
        <v>1.4735</v>
      </c>
    </row>
    <row r="465" spans="1:4" x14ac:dyDescent="0.25">
      <c r="A465" s="9" t="e" vm="242">
        <v>#VALUE!</v>
      </c>
      <c r="B465" s="9" t="s">
        <v>1048</v>
      </c>
      <c r="C465" s="113">
        <v>95545730000</v>
      </c>
      <c r="D465" s="112">
        <v>1.3148</v>
      </c>
    </row>
    <row r="466" spans="1:4" x14ac:dyDescent="0.25">
      <c r="A466" s="9" t="e" vm="243">
        <v>#VALUE!</v>
      </c>
      <c r="B466" s="9" t="s">
        <v>1048</v>
      </c>
      <c r="C466" s="113">
        <v>74126550000</v>
      </c>
      <c r="D466" s="112">
        <v>1.3023</v>
      </c>
    </row>
    <row r="467" spans="1:4" x14ac:dyDescent="0.25">
      <c r="A467" s="9" t="e" vm="244">
        <v>#VALUE!</v>
      </c>
      <c r="B467" s="9" t="s">
        <v>1048</v>
      </c>
      <c r="C467" s="9" t="e" vm="93">
        <v>#VALUE!</v>
      </c>
      <c r="D467" s="112">
        <v>0.95489999999999997</v>
      </c>
    </row>
    <row r="468" spans="1:4" x14ac:dyDescent="0.25">
      <c r="A468" s="9" t="e" vm="245">
        <v>#VALUE!</v>
      </c>
      <c r="B468" s="9" t="s">
        <v>1050</v>
      </c>
      <c r="C468" s="126">
        <v>6095845000000</v>
      </c>
      <c r="D468" s="112">
        <v>0.99929999999999997</v>
      </c>
    </row>
    <row r="469" spans="1:4" x14ac:dyDescent="0.25">
      <c r="A469" s="9" t="e" vm="246">
        <v>#VALUE!</v>
      </c>
      <c r="B469" s="9" t="s">
        <v>1051</v>
      </c>
      <c r="C469" s="136">
        <v>1601175000000</v>
      </c>
      <c r="D469" s="112">
        <v>1.1940999999999999</v>
      </c>
    </row>
    <row r="470" spans="1:4" x14ac:dyDescent="0.25">
      <c r="A470" s="9" t="e" vm="247">
        <v>#VALUE!</v>
      </c>
      <c r="B470" s="9" t="s">
        <v>1048</v>
      </c>
      <c r="C470" s="113">
        <v>54267960000</v>
      </c>
      <c r="D470" s="112">
        <v>1.2992999999999999</v>
      </c>
    </row>
    <row r="471" spans="1:4" x14ac:dyDescent="0.25">
      <c r="A471" s="9" t="e" vm="248">
        <v>#VALUE!</v>
      </c>
      <c r="B471" s="9" t="s">
        <v>1052</v>
      </c>
      <c r="C471" s="113">
        <v>65742850000</v>
      </c>
      <c r="D471" s="112">
        <v>0.91990000000000005</v>
      </c>
    </row>
    <row r="472" spans="1:4" x14ac:dyDescent="0.25">
      <c r="A472" s="9" t="e" vm="249">
        <v>#VALUE!</v>
      </c>
      <c r="B472" s="9" t="s">
        <v>1048</v>
      </c>
      <c r="C472" s="123">
        <v>42801570000</v>
      </c>
      <c r="D472" s="112">
        <v>1.4035</v>
      </c>
    </row>
    <row r="473" spans="1:4" x14ac:dyDescent="0.25">
      <c r="A473" s="9" t="e" vm="250">
        <v>#VALUE!</v>
      </c>
      <c r="B473" s="9" t="s">
        <v>1048</v>
      </c>
      <c r="C473" s="113">
        <v>49980590000</v>
      </c>
      <c r="D473" s="112">
        <v>1.4631000000000001</v>
      </c>
    </row>
    <row r="474" spans="1:4" x14ac:dyDescent="0.25">
      <c r="A474" s="9" t="e" vm="251">
        <v>#VALUE!</v>
      </c>
      <c r="B474" s="9" t="s">
        <v>1048</v>
      </c>
      <c r="C474" s="113">
        <v>43672460000</v>
      </c>
      <c r="D474" s="112">
        <v>1.2625999999999999</v>
      </c>
    </row>
    <row r="475" spans="1:4" x14ac:dyDescent="0.25">
      <c r="A475" s="9" t="e" vm="252">
        <v>#VALUE!</v>
      </c>
      <c r="B475" s="9" t="s">
        <v>1050</v>
      </c>
      <c r="C475" s="113">
        <v>43045320000</v>
      </c>
      <c r="D475" s="112">
        <v>1.3815</v>
      </c>
    </row>
    <row r="476" spans="1:4" x14ac:dyDescent="0.25">
      <c r="A476" s="9" t="e" vm="253">
        <v>#VALUE!</v>
      </c>
      <c r="B476" s="9" t="s">
        <v>1048</v>
      </c>
      <c r="C476" s="113">
        <v>38052110000</v>
      </c>
      <c r="D476" s="112">
        <v>1.7257</v>
      </c>
    </row>
    <row r="477" spans="1:4" x14ac:dyDescent="0.25">
      <c r="A477" s="9" t="e" vm="254">
        <v>#VALUE!</v>
      </c>
      <c r="B477" s="9" t="s">
        <v>1051</v>
      </c>
      <c r="C477" s="113">
        <v>37201440000</v>
      </c>
      <c r="D477" s="112">
        <v>1.2656000000000001</v>
      </c>
    </row>
    <row r="478" spans="1:4" x14ac:dyDescent="0.25">
      <c r="A478" s="9" t="e" vm="255">
        <v>#VALUE!</v>
      </c>
      <c r="B478" s="9" t="s">
        <v>1049</v>
      </c>
      <c r="C478" s="137">
        <v>360730300000</v>
      </c>
      <c r="D478" s="112">
        <v>0.45340000000000003</v>
      </c>
    </row>
    <row r="479" spans="1:4" x14ac:dyDescent="0.25">
      <c r="A479" s="9" t="e" vm="256">
        <v>#VALUE!</v>
      </c>
      <c r="B479" s="9" t="s">
        <v>1048</v>
      </c>
      <c r="C479" s="113">
        <v>26464880000</v>
      </c>
      <c r="D479" s="112">
        <v>1.2125999999999999</v>
      </c>
    </row>
    <row r="480" spans="1:4" x14ac:dyDescent="0.25">
      <c r="A480" s="9" t="e" vm="257">
        <v>#VALUE!</v>
      </c>
      <c r="B480" s="9" t="s">
        <v>1048</v>
      </c>
      <c r="C480" s="113">
        <v>28779910000</v>
      </c>
      <c r="D480" s="112">
        <v>1.1585000000000001</v>
      </c>
    </row>
    <row r="481" spans="1:4" x14ac:dyDescent="0.25">
      <c r="A481" s="9" t="e" vm="258">
        <v>#VALUE!</v>
      </c>
      <c r="B481" s="9" t="s">
        <v>1048</v>
      </c>
      <c r="C481" s="113">
        <v>29182340000</v>
      </c>
      <c r="D481" s="112">
        <v>1.0425</v>
      </c>
    </row>
    <row r="482" spans="1:4" x14ac:dyDescent="0.25">
      <c r="A482" s="9" t="e" vm="259">
        <v>#VALUE!</v>
      </c>
      <c r="B482" s="9" t="s">
        <v>1052</v>
      </c>
      <c r="C482" s="113">
        <v>37722070000</v>
      </c>
      <c r="D482" s="112">
        <v>1.0172000000000001</v>
      </c>
    </row>
    <row r="483" spans="1:4" x14ac:dyDescent="0.25">
      <c r="A483" s="9" t="e" vm="260">
        <v>#VALUE!</v>
      </c>
      <c r="B483" s="9" t="s">
        <v>1049</v>
      </c>
      <c r="C483" s="113">
        <v>30046470000</v>
      </c>
      <c r="D483" s="112">
        <v>0.77790000000000004</v>
      </c>
    </row>
    <row r="484" spans="1:4" x14ac:dyDescent="0.25">
      <c r="A484" s="9" t="e" vm="261">
        <v>#VALUE!</v>
      </c>
      <c r="B484" s="9" t="s">
        <v>1051</v>
      </c>
      <c r="C484" s="113">
        <v>29943300000</v>
      </c>
      <c r="D484" s="112">
        <v>1.1645000000000001</v>
      </c>
    </row>
    <row r="485" spans="1:4" x14ac:dyDescent="0.25">
      <c r="A485" s="9" t="e" vm="262">
        <v>#VALUE!</v>
      </c>
      <c r="B485" s="9" t="s">
        <v>1051</v>
      </c>
      <c r="C485" s="115">
        <v>207633600000</v>
      </c>
      <c r="D485" s="112">
        <v>1.5609999999999999</v>
      </c>
    </row>
    <row r="486" spans="1:4" x14ac:dyDescent="0.25">
      <c r="A486" s="9" t="e" vm="263">
        <v>#VALUE!</v>
      </c>
      <c r="B486" s="9" t="s">
        <v>1048</v>
      </c>
      <c r="C486" s="113">
        <v>27647140000</v>
      </c>
      <c r="D486" s="112">
        <v>1.1076999999999999</v>
      </c>
    </row>
    <row r="487" spans="1:4" x14ac:dyDescent="0.25">
      <c r="A487" s="9" t="e" vm="264">
        <v>#VALUE!</v>
      </c>
      <c r="B487" s="9" t="s">
        <v>1048</v>
      </c>
      <c r="C487" s="113">
        <v>23292770000</v>
      </c>
      <c r="D487" s="112">
        <v>1.234</v>
      </c>
    </row>
    <row r="488" spans="1:4" x14ac:dyDescent="0.25">
      <c r="A488" s="9" t="e" vm="265">
        <v>#VALUE!</v>
      </c>
      <c r="B488" s="9" t="s">
        <v>1052</v>
      </c>
      <c r="C488" s="9" t="e" vm="93">
        <v>#VALUE!</v>
      </c>
      <c r="D488" s="9" t="e" vm="14">
        <v>#VALUE!</v>
      </c>
    </row>
    <row r="489" spans="1:4" x14ac:dyDescent="0.25">
      <c r="A489" s="9" t="e" vm="266">
        <v>#VALUE!</v>
      </c>
      <c r="B489" s="9" t="s">
        <v>1049</v>
      </c>
      <c r="C489" s="113">
        <v>20769060000</v>
      </c>
      <c r="D489" s="112">
        <v>1.1718999999999999</v>
      </c>
    </row>
    <row r="490" spans="1:4" x14ac:dyDescent="0.25">
      <c r="A490" s="9" t="e" vm="267">
        <v>#VALUE!</v>
      </c>
      <c r="B490" s="9" t="s">
        <v>1048</v>
      </c>
      <c r="C490" s="136">
        <v>578262800000</v>
      </c>
      <c r="D490" s="112">
        <v>1.6993</v>
      </c>
    </row>
    <row r="491" spans="1:4" x14ac:dyDescent="0.25">
      <c r="A491" s="9" t="e" vm="268">
        <v>#VALUE!</v>
      </c>
      <c r="B491" s="9" t="s">
        <v>1049</v>
      </c>
      <c r="C491" s="123">
        <v>19296570000</v>
      </c>
      <c r="D491" s="112">
        <v>1.1145</v>
      </c>
    </row>
    <row r="492" spans="1:4" x14ac:dyDescent="0.25">
      <c r="A492" s="9" t="e" vm="269">
        <v>#VALUE!</v>
      </c>
      <c r="B492" s="9" t="s">
        <v>1048</v>
      </c>
      <c r="C492" s="113">
        <v>18154730000</v>
      </c>
      <c r="D492" s="112">
        <v>1.3324</v>
      </c>
    </row>
    <row r="493" spans="1:4" x14ac:dyDescent="0.25">
      <c r="A493" s="9" t="e" vm="268">
        <v>#VALUE!</v>
      </c>
      <c r="B493" s="9" t="s">
        <v>1049</v>
      </c>
      <c r="C493" s="123">
        <v>19296570000</v>
      </c>
      <c r="D493" s="112">
        <v>1.1145</v>
      </c>
    </row>
    <row r="494" spans="1:4" x14ac:dyDescent="0.25">
      <c r="A494" s="9" t="e" vm="270">
        <v>#VALUE!</v>
      </c>
      <c r="B494" s="9" t="s">
        <v>1053</v>
      </c>
      <c r="C494" s="126">
        <v>3149016000000</v>
      </c>
      <c r="D494" s="112">
        <v>0.8004</v>
      </c>
    </row>
    <row r="495" spans="1:4" x14ac:dyDescent="0.25">
      <c r="A495" s="9" t="e" vm="271">
        <v>#VALUE!</v>
      </c>
      <c r="B495" s="9" t="s">
        <v>1051</v>
      </c>
      <c r="C495" s="113">
        <v>25156950000</v>
      </c>
      <c r="D495" s="112">
        <v>1.6486000000000001</v>
      </c>
    </row>
    <row r="496" spans="1:4" x14ac:dyDescent="0.25">
      <c r="A496" s="9" t="e" vm="272">
        <v>#VALUE!</v>
      </c>
      <c r="B496" s="9" t="s">
        <v>1050</v>
      </c>
      <c r="C496" s="126">
        <v>1924421000000</v>
      </c>
      <c r="D496" s="112">
        <v>1.3924000000000001</v>
      </c>
    </row>
    <row r="497" spans="1:4" x14ac:dyDescent="0.25">
      <c r="A497" s="9" t="e" vm="273">
        <v>#VALUE!</v>
      </c>
      <c r="B497" s="9" t="s">
        <v>1048</v>
      </c>
      <c r="C497" s="113">
        <v>18730250000</v>
      </c>
      <c r="D497" s="112">
        <v>1.4152</v>
      </c>
    </row>
    <row r="498" spans="1:4" x14ac:dyDescent="0.25">
      <c r="A498" s="9" t="e" vm="274">
        <v>#VALUE!</v>
      </c>
      <c r="B498" s="9" t="s">
        <v>1048</v>
      </c>
      <c r="C498" s="9" t="e" vm="93">
        <v>#VALUE!</v>
      </c>
      <c r="D498" s="112">
        <v>1.5599000000000001</v>
      </c>
    </row>
    <row r="499" spans="1:4" x14ac:dyDescent="0.25">
      <c r="A499" s="9" t="e" vm="275">
        <v>#VALUE!</v>
      </c>
      <c r="B499" s="9" t="s">
        <v>1050</v>
      </c>
      <c r="C499" s="9" t="e" vm="93">
        <v>#VALUE!</v>
      </c>
      <c r="D499" s="112">
        <v>1.3924000000000001</v>
      </c>
    </row>
    <row r="500" spans="1:4" x14ac:dyDescent="0.25">
      <c r="A500" s="9" t="e" vm="276">
        <v>#VALUE!</v>
      </c>
      <c r="B500" s="9" t="s">
        <v>1050</v>
      </c>
      <c r="C500" s="126">
        <v>1777831000000</v>
      </c>
      <c r="D500" s="112">
        <v>1.1837</v>
      </c>
    </row>
    <row r="501" spans="1:4" x14ac:dyDescent="0.25">
      <c r="A501" s="9" t="e" vm="277">
        <v>#VALUE!</v>
      </c>
      <c r="B501" s="9" t="s">
        <v>1052</v>
      </c>
      <c r="C501" s="113">
        <v>15578500000</v>
      </c>
      <c r="D501" s="112">
        <v>0.54259999999999997</v>
      </c>
    </row>
    <row r="502" spans="1:4" x14ac:dyDescent="0.25">
      <c r="A502" s="9" t="e" vm="278">
        <v>#VALUE!</v>
      </c>
      <c r="B502" s="9" t="s">
        <v>1048</v>
      </c>
      <c r="C502" s="113">
        <v>14754290000</v>
      </c>
      <c r="D502" s="112">
        <v>0.92879999999999996</v>
      </c>
    </row>
    <row r="503" spans="1:4" x14ac:dyDescent="0.25">
      <c r="A503" s="9" t="e" vm="279">
        <v>#VALUE!</v>
      </c>
      <c r="B503" s="9" t="s">
        <v>1048</v>
      </c>
      <c r="C503" s="126">
        <v>1658400000000</v>
      </c>
      <c r="D503" s="112">
        <v>1.3789</v>
      </c>
    </row>
    <row r="504" spans="1:4" x14ac:dyDescent="0.25">
      <c r="A504" s="9" t="e" vm="280">
        <v>#VALUE!</v>
      </c>
      <c r="B504" s="9" t="s">
        <v>1052</v>
      </c>
      <c r="C504" s="113">
        <v>19712350000</v>
      </c>
      <c r="D504" s="112">
        <v>1.27</v>
      </c>
    </row>
    <row r="505" spans="1:4" x14ac:dyDescent="0.25">
      <c r="A505" s="9" t="e" vm="281">
        <v>#VALUE!</v>
      </c>
      <c r="B505" s="9" t="s">
        <v>1048</v>
      </c>
      <c r="C505" s="136">
        <v>439418200000</v>
      </c>
      <c r="D505" s="9" t="e" vm="14">
        <v>#VALUE!</v>
      </c>
    </row>
    <row r="506" spans="1:4" x14ac:dyDescent="0.25">
      <c r="A506" s="9" t="e" vm="282">
        <v>#VALUE!</v>
      </c>
      <c r="B506" s="9" t="s">
        <v>1048</v>
      </c>
      <c r="C506" s="113">
        <v>15466130000</v>
      </c>
      <c r="D506" s="112">
        <v>1.9608000000000001</v>
      </c>
    </row>
    <row r="507" spans="1:4" x14ac:dyDescent="0.25">
      <c r="A507" s="9" t="e" vm="283">
        <v>#VALUE!</v>
      </c>
      <c r="B507" s="9" t="s">
        <v>1052</v>
      </c>
      <c r="C507" s="113">
        <v>17299960000</v>
      </c>
      <c r="D507" s="112">
        <v>1.1594</v>
      </c>
    </row>
    <row r="508" spans="1:4" x14ac:dyDescent="0.25">
      <c r="A508" s="9" t="e" vm="284">
        <v>#VALUE!</v>
      </c>
      <c r="B508" s="9" t="s">
        <v>1052</v>
      </c>
      <c r="C508" s="113">
        <v>20379950000</v>
      </c>
      <c r="D508" s="112">
        <v>1.6468</v>
      </c>
    </row>
    <row r="509" spans="1:4" x14ac:dyDescent="0.25">
      <c r="A509" s="9" t="e" vm="285">
        <v>#VALUE!</v>
      </c>
      <c r="B509" s="9" t="s">
        <v>1049</v>
      </c>
      <c r="C509" s="113">
        <v>20796120000</v>
      </c>
      <c r="D509" s="112">
        <v>1.4657</v>
      </c>
    </row>
    <row r="510" spans="1:4" x14ac:dyDescent="0.25">
      <c r="A510" s="9" t="e" vm="286">
        <v>#VALUE!</v>
      </c>
      <c r="B510" s="9" t="s">
        <v>1052</v>
      </c>
      <c r="C510" s="113">
        <v>14838590000</v>
      </c>
      <c r="D510" s="112">
        <v>1.2716000000000001</v>
      </c>
    </row>
    <row r="511" spans="1:4" x14ac:dyDescent="0.25">
      <c r="A511" s="9" t="e" vm="103">
        <v>#VALUE!</v>
      </c>
      <c r="B511" s="9" t="s">
        <v>1048</v>
      </c>
      <c r="C511" s="113">
        <v>13312550000</v>
      </c>
      <c r="D511" s="112">
        <v>1.2838000000000001</v>
      </c>
    </row>
    <row r="512" spans="1:4" x14ac:dyDescent="0.25">
      <c r="A512" s="9" t="e" vm="287">
        <v>#VALUE!</v>
      </c>
      <c r="B512" s="9" t="s">
        <v>1048</v>
      </c>
      <c r="C512" s="113">
        <v>11411340000</v>
      </c>
      <c r="D512" s="112">
        <v>1.6113999999999999</v>
      </c>
    </row>
    <row r="513" spans="1:4" x14ac:dyDescent="0.25">
      <c r="A513" s="9" t="e" vm="265">
        <v>#VALUE!</v>
      </c>
      <c r="B513" s="9" t="s">
        <v>1052</v>
      </c>
      <c r="C513" s="9" t="e" vm="93">
        <v>#VALUE!</v>
      </c>
      <c r="D513" s="9" t="e" vm="14">
        <v>#VALUE!</v>
      </c>
    </row>
    <row r="514" spans="1:4" x14ac:dyDescent="0.25">
      <c r="A514" s="9" t="e" vm="288">
        <v>#VALUE!</v>
      </c>
      <c r="B514" s="9" t="s">
        <v>1051</v>
      </c>
      <c r="C514" s="113">
        <v>11036490000</v>
      </c>
      <c r="D514" s="112">
        <v>1.4278</v>
      </c>
    </row>
    <row r="515" spans="1:4" x14ac:dyDescent="0.25">
      <c r="A515" s="9" t="e" vm="289">
        <v>#VALUE!</v>
      </c>
      <c r="B515" s="9" t="s">
        <v>1048</v>
      </c>
      <c r="C515" s="123">
        <v>10178590000</v>
      </c>
      <c r="D515" s="112">
        <v>1.4581</v>
      </c>
    </row>
    <row r="516" spans="1:4" x14ac:dyDescent="0.25">
      <c r="A516" s="9" t="e" vm="290">
        <v>#VALUE!</v>
      </c>
      <c r="B516" s="9" t="s">
        <v>1048</v>
      </c>
      <c r="C516" s="126">
        <v>1176712000000</v>
      </c>
      <c r="D516" s="112">
        <v>1.3234999999999999</v>
      </c>
    </row>
    <row r="517" spans="1:4" x14ac:dyDescent="0.25">
      <c r="A517" s="9" t="e" vm="291">
        <v>#VALUE!</v>
      </c>
      <c r="B517" s="9" t="s">
        <v>1051</v>
      </c>
      <c r="C517" s="115">
        <v>95197890000</v>
      </c>
      <c r="D517" s="112">
        <v>1.8396999999999999</v>
      </c>
    </row>
    <row r="518" spans="1:4" x14ac:dyDescent="0.25">
      <c r="A518" s="9" t="e" vm="292">
        <v>#VALUE!</v>
      </c>
      <c r="B518" s="9" t="s">
        <v>1048</v>
      </c>
      <c r="C518" s="113">
        <v>9999893000</v>
      </c>
      <c r="D518" s="112">
        <v>1.3627</v>
      </c>
    </row>
    <row r="519" spans="1:4" x14ac:dyDescent="0.25">
      <c r="A519" s="9" t="e" vm="293">
        <v>#VALUE!</v>
      </c>
      <c r="B519" s="9" t="s">
        <v>1048</v>
      </c>
      <c r="C519" s="126">
        <v>1015007000000</v>
      </c>
      <c r="D519" s="112">
        <v>0.80830000000000002</v>
      </c>
    </row>
    <row r="520" spans="1:4" x14ac:dyDescent="0.25">
      <c r="A520" s="9" t="e" vm="294">
        <v>#VALUE!</v>
      </c>
      <c r="B520" s="9" t="s">
        <v>1048</v>
      </c>
      <c r="C520" s="126">
        <v>1059870000000</v>
      </c>
      <c r="D520" s="112">
        <v>1.2035</v>
      </c>
    </row>
    <row r="521" spans="1:4" x14ac:dyDescent="0.25">
      <c r="A521" s="9" t="e" vm="295">
        <v>#VALUE!</v>
      </c>
      <c r="B521" s="9" t="s">
        <v>1051</v>
      </c>
      <c r="C521" s="113">
        <v>8780442000</v>
      </c>
      <c r="D521" s="112">
        <v>1.6521999999999999</v>
      </c>
    </row>
    <row r="522" spans="1:4" x14ac:dyDescent="0.25">
      <c r="A522" s="9" t="e" vm="296">
        <v>#VALUE!</v>
      </c>
      <c r="B522" s="9" t="s">
        <v>1050</v>
      </c>
      <c r="C522" s="126">
        <v>1170628000000</v>
      </c>
      <c r="D522" s="112">
        <v>1.7372000000000001</v>
      </c>
    </row>
    <row r="523" spans="1:4" x14ac:dyDescent="0.25">
      <c r="A523" s="9" t="e" vm="297">
        <v>#VALUE!</v>
      </c>
      <c r="B523" s="9" t="s">
        <v>1048</v>
      </c>
      <c r="C523" s="113">
        <v>8203338000</v>
      </c>
      <c r="D523" s="112">
        <v>0.93679999999999997</v>
      </c>
    </row>
    <row r="524" spans="1:4" x14ac:dyDescent="0.25">
      <c r="A524" s="9" t="e" vm="298">
        <v>#VALUE!</v>
      </c>
      <c r="B524" s="9" t="s">
        <v>1050</v>
      </c>
      <c r="C524" s="9" t="e" vm="93">
        <v>#VALUE!</v>
      </c>
      <c r="D524" s="112">
        <v>1.7372000000000001</v>
      </c>
    </row>
    <row r="525" spans="1:4" x14ac:dyDescent="0.25">
      <c r="A525" s="9" t="e" vm="299">
        <v>#VALUE!</v>
      </c>
      <c r="B525" s="9" t="s">
        <v>1049</v>
      </c>
      <c r="C525" s="113">
        <v>7889805000</v>
      </c>
      <c r="D525" s="112">
        <v>0.86240000000000006</v>
      </c>
    </row>
    <row r="526" spans="1:4" x14ac:dyDescent="0.25">
      <c r="A526" s="9" t="e" vm="300">
        <v>#VALUE!</v>
      </c>
      <c r="B526" s="9" t="s">
        <v>1049</v>
      </c>
      <c r="C526" s="113">
        <v>6432229000</v>
      </c>
      <c r="D526" s="112">
        <v>0.99909999999999999</v>
      </c>
    </row>
    <row r="527" spans="1:4" x14ac:dyDescent="0.25">
      <c r="A527" s="9" t="e" vm="301">
        <v>#VALUE!</v>
      </c>
      <c r="B527" s="9" t="s">
        <v>1049</v>
      </c>
      <c r="C527" s="113">
        <v>8102569000</v>
      </c>
      <c r="D527" s="112">
        <v>0.83279999999999998</v>
      </c>
    </row>
    <row r="528" spans="1:4" x14ac:dyDescent="0.25">
      <c r="A528" s="9" t="e" vm="302">
        <v>#VALUE!</v>
      </c>
      <c r="B528" s="9" t="s">
        <v>1048</v>
      </c>
      <c r="C528" s="113">
        <v>7757990000</v>
      </c>
      <c r="D528" s="112">
        <v>1.5669999999999999</v>
      </c>
    </row>
    <row r="529" spans="1:4" x14ac:dyDescent="0.25">
      <c r="A529" s="9" t="e" vm="303">
        <v>#VALUE!</v>
      </c>
      <c r="B529" s="9" t="s">
        <v>1048</v>
      </c>
      <c r="C529" s="123">
        <v>5378627000</v>
      </c>
      <c r="D529" s="112">
        <v>1.4454</v>
      </c>
    </row>
    <row r="530" spans="1:4" x14ac:dyDescent="0.25">
      <c r="A530" s="9" t="e" vm="304">
        <v>#VALUE!</v>
      </c>
      <c r="B530" s="9" t="s">
        <v>1050</v>
      </c>
      <c r="C530" s="113">
        <v>6448678000</v>
      </c>
      <c r="D530" s="112">
        <v>1.1974</v>
      </c>
    </row>
    <row r="531" spans="1:4" x14ac:dyDescent="0.25">
      <c r="A531" s="9" t="e" vm="305">
        <v>#VALUE!</v>
      </c>
      <c r="B531" s="9" t="s">
        <v>1051</v>
      </c>
      <c r="C531" s="115">
        <v>50757000000</v>
      </c>
      <c r="D531" s="112">
        <v>1.3109999999999999</v>
      </c>
    </row>
    <row r="532" spans="1:4" x14ac:dyDescent="0.25">
      <c r="A532" s="9" t="e" vm="306">
        <v>#VALUE!</v>
      </c>
      <c r="B532" s="9" t="s">
        <v>1051</v>
      </c>
      <c r="C532" s="113">
        <v>6807478000</v>
      </c>
      <c r="D532" s="112">
        <v>1.3682000000000001</v>
      </c>
    </row>
    <row r="533" spans="1:4" x14ac:dyDescent="0.25">
      <c r="A533" s="9" t="e" vm="307">
        <v>#VALUE!</v>
      </c>
      <c r="B533" s="9" t="s">
        <v>1048</v>
      </c>
      <c r="C533" s="126">
        <v>687478900000</v>
      </c>
      <c r="D533" s="112">
        <v>1.9398</v>
      </c>
    </row>
    <row r="534" spans="1:4" x14ac:dyDescent="0.25">
      <c r="A534" s="9" t="e" vm="308">
        <v>#VALUE!</v>
      </c>
      <c r="B534" s="9" t="s">
        <v>1048</v>
      </c>
      <c r="C534" s="9" t="e" vm="93">
        <v>#VALUE!</v>
      </c>
      <c r="D534" s="112">
        <v>2.2054</v>
      </c>
    </row>
    <row r="535" spans="1:4" x14ac:dyDescent="0.25">
      <c r="A535" s="9" t="e" vm="309">
        <v>#VALUE!</v>
      </c>
      <c r="B535" s="9" t="s">
        <v>1048</v>
      </c>
      <c r="C535" s="9" t="e" vm="93">
        <v>#VALUE!</v>
      </c>
      <c r="D535" s="112">
        <v>1.9398</v>
      </c>
    </row>
    <row r="536" spans="1:4" x14ac:dyDescent="0.25">
      <c r="A536" s="9" t="e" vm="308">
        <v>#VALUE!</v>
      </c>
      <c r="B536" s="9" t="s">
        <v>1048</v>
      </c>
      <c r="C536" s="9" t="e" vm="93">
        <v>#VALUE!</v>
      </c>
      <c r="D536" s="112">
        <v>2.2054</v>
      </c>
    </row>
    <row r="537" spans="1:4" x14ac:dyDescent="0.25">
      <c r="A537" s="9" t="e" vm="310">
        <v>#VALUE!</v>
      </c>
      <c r="B537" s="9" t="s">
        <v>1052</v>
      </c>
      <c r="C537" s="113">
        <v>5805418000</v>
      </c>
      <c r="D537" s="112">
        <v>1.4795</v>
      </c>
    </row>
    <row r="538" spans="1:4" x14ac:dyDescent="0.25">
      <c r="A538" s="9" t="e" vm="311">
        <v>#VALUE!</v>
      </c>
      <c r="B538" s="9" t="s">
        <v>1048</v>
      </c>
      <c r="C538" s="113">
        <v>4790779000</v>
      </c>
      <c r="D538" s="9" t="e" vm="14">
        <v>#VALUE!</v>
      </c>
    </row>
    <row r="539" spans="1:4" x14ac:dyDescent="0.25">
      <c r="A539" s="9" t="e" vm="312">
        <v>#VALUE!</v>
      </c>
      <c r="B539" s="9" t="s">
        <v>1048</v>
      </c>
      <c r="C539" s="113">
        <v>6230783000</v>
      </c>
      <c r="D539" s="112">
        <v>1.0334000000000001</v>
      </c>
    </row>
    <row r="540" spans="1:4" x14ac:dyDescent="0.25">
      <c r="A540" s="9" t="e" vm="313">
        <v>#VALUE!</v>
      </c>
      <c r="B540" s="9" t="s">
        <v>1048</v>
      </c>
      <c r="C540" s="113">
        <v>5717999000</v>
      </c>
      <c r="D540" s="112">
        <v>1.0754999999999999</v>
      </c>
    </row>
    <row r="541" spans="1:4" x14ac:dyDescent="0.25">
      <c r="A541" s="9" t="e" vm="314">
        <v>#VALUE!</v>
      </c>
      <c r="B541" s="9" t="s">
        <v>1048</v>
      </c>
      <c r="C541" s="113">
        <v>5946516000</v>
      </c>
      <c r="D541" s="112">
        <v>1.9638</v>
      </c>
    </row>
    <row r="542" spans="1:4" x14ac:dyDescent="0.25">
      <c r="A542" s="9" t="e" vm="315">
        <v>#VALUE!</v>
      </c>
      <c r="B542" s="9" t="s">
        <v>1048</v>
      </c>
      <c r="C542" s="113">
        <v>4853553000</v>
      </c>
      <c r="D542" s="112">
        <v>0.97989999999999999</v>
      </c>
    </row>
    <row r="543" spans="1:4" x14ac:dyDescent="0.25">
      <c r="A543" s="9" t="e" vm="316">
        <v>#VALUE!</v>
      </c>
      <c r="B543" s="9" t="s">
        <v>1048</v>
      </c>
      <c r="C543" s="113">
        <v>4398073000</v>
      </c>
      <c r="D543" s="112">
        <v>0.96719999999999995</v>
      </c>
    </row>
    <row r="544" spans="1:4" x14ac:dyDescent="0.25">
      <c r="A544" s="9" t="e" vm="317">
        <v>#VALUE!</v>
      </c>
      <c r="B544" s="9" t="s">
        <v>1048</v>
      </c>
      <c r="C544" s="9" t="e" vm="93">
        <v>#VALUE!</v>
      </c>
      <c r="D544" s="112">
        <v>1.1115999999999999</v>
      </c>
    </row>
    <row r="545" spans="1:4" x14ac:dyDescent="0.25">
      <c r="A545" s="9" t="e" vm="318">
        <v>#VALUE!</v>
      </c>
      <c r="B545" s="9" t="s">
        <v>1052</v>
      </c>
      <c r="C545" s="9" t="e" vm="93">
        <v>#VALUE!</v>
      </c>
      <c r="D545" s="112">
        <v>1.5454000000000001</v>
      </c>
    </row>
    <row r="546" spans="1:4" x14ac:dyDescent="0.25">
      <c r="A546" s="9" t="e" vm="319">
        <v>#VALUE!</v>
      </c>
      <c r="B546" s="9" t="s">
        <v>1048</v>
      </c>
      <c r="C546" s="132">
        <v>39292650000</v>
      </c>
      <c r="D546" s="112">
        <v>1.1115999999999999</v>
      </c>
    </row>
    <row r="547" spans="1:4" x14ac:dyDescent="0.25">
      <c r="A547" s="9" t="e" vm="320">
        <v>#VALUE!</v>
      </c>
      <c r="B547" s="9" t="s">
        <v>1051</v>
      </c>
      <c r="C547" s="113">
        <v>4252985000</v>
      </c>
      <c r="D547" s="9" t="e" vm="14">
        <v>#VALUE!</v>
      </c>
    </row>
    <row r="548" spans="1:4" x14ac:dyDescent="0.25">
      <c r="A548" s="9" t="e" vm="321">
        <v>#VALUE!</v>
      </c>
      <c r="B548" s="9" t="s">
        <v>1054</v>
      </c>
      <c r="C548" s="113">
        <v>5446143000</v>
      </c>
      <c r="D548" s="112">
        <v>0.79590000000000005</v>
      </c>
    </row>
    <row r="549" spans="1:4" x14ac:dyDescent="0.25">
      <c r="A549" s="9" t="e" vm="322">
        <v>#VALUE!</v>
      </c>
      <c r="B549" s="9" t="s">
        <v>1048</v>
      </c>
      <c r="C549" s="9" t="e" vm="93">
        <v>#VALUE!</v>
      </c>
      <c r="D549" s="112">
        <v>1.8264</v>
      </c>
    </row>
    <row r="550" spans="1:4" x14ac:dyDescent="0.25">
      <c r="A550" s="9" t="e" vm="323">
        <v>#VALUE!</v>
      </c>
      <c r="B550" s="9" t="s">
        <v>1051</v>
      </c>
      <c r="C550" s="136">
        <v>177086100000</v>
      </c>
      <c r="D550" s="112">
        <v>1.6536999999999999</v>
      </c>
    </row>
    <row r="551" spans="1:4" x14ac:dyDescent="0.25">
      <c r="A551" s="9" t="e" vm="324">
        <v>#VALUE!</v>
      </c>
      <c r="B551" s="9" t="s">
        <v>1048</v>
      </c>
      <c r="C551" s="113">
        <v>4277866000</v>
      </c>
      <c r="D551" s="112">
        <v>1.6964999999999999</v>
      </c>
    </row>
    <row r="552" spans="1:4" x14ac:dyDescent="0.25">
      <c r="A552" s="9" t="e" vm="325">
        <v>#VALUE!</v>
      </c>
      <c r="B552" s="9" t="s">
        <v>1048</v>
      </c>
      <c r="C552" s="9" t="e" vm="93">
        <v>#VALUE!</v>
      </c>
      <c r="D552" s="112">
        <v>1.3651</v>
      </c>
    </row>
    <row r="553" spans="1:4" x14ac:dyDescent="0.25">
      <c r="A553" s="9" t="e" vm="326">
        <v>#VALUE!</v>
      </c>
      <c r="B553" s="9" t="s">
        <v>1054</v>
      </c>
      <c r="C553" s="122">
        <v>2648666000</v>
      </c>
      <c r="D553" s="112">
        <v>1.1930000000000001</v>
      </c>
    </row>
    <row r="554" spans="1:4" x14ac:dyDescent="0.25">
      <c r="A554" s="9" t="e" vm="327">
        <v>#VALUE!</v>
      </c>
      <c r="B554" s="9" t="s">
        <v>1048</v>
      </c>
      <c r="C554" s="113">
        <v>4845470000</v>
      </c>
      <c r="D554" s="112">
        <v>1.1899</v>
      </c>
    </row>
    <row r="555" spans="1:4" x14ac:dyDescent="0.25">
      <c r="A555" s="9" t="e" vm="328">
        <v>#VALUE!</v>
      </c>
      <c r="B555" s="9" t="s">
        <v>1049</v>
      </c>
      <c r="C555" s="113">
        <v>4899542000</v>
      </c>
      <c r="D555" s="112">
        <v>0.63949999999999996</v>
      </c>
    </row>
    <row r="556" spans="1:4" x14ac:dyDescent="0.25">
      <c r="A556" s="9" t="e" vm="329">
        <v>#VALUE!</v>
      </c>
      <c r="B556" s="9" t="s">
        <v>1048</v>
      </c>
      <c r="C556" s="113">
        <v>5236713000</v>
      </c>
      <c r="D556" s="112">
        <v>1.6731</v>
      </c>
    </row>
    <row r="557" spans="1:4" x14ac:dyDescent="0.25">
      <c r="A557" s="9" t="e" vm="330">
        <v>#VALUE!</v>
      </c>
      <c r="B557" s="9" t="s">
        <v>1050</v>
      </c>
      <c r="C557" s="113">
        <v>4112398000</v>
      </c>
      <c r="D557" s="112">
        <v>0.72309999999999997</v>
      </c>
    </row>
    <row r="558" spans="1:4" x14ac:dyDescent="0.25">
      <c r="A558" s="9" t="e" vm="331">
        <v>#VALUE!</v>
      </c>
      <c r="B558" s="9" t="s">
        <v>1051</v>
      </c>
      <c r="C558" s="138">
        <v>5558847000</v>
      </c>
      <c r="D558" s="112">
        <v>0.56889999999999996</v>
      </c>
    </row>
    <row r="559" spans="1:4" x14ac:dyDescent="0.25">
      <c r="A559" s="9" t="e" vm="332">
        <v>#VALUE!</v>
      </c>
      <c r="B559" s="9" t="s">
        <v>1048</v>
      </c>
      <c r="C559" s="113">
        <v>4177215000</v>
      </c>
      <c r="D559" s="112">
        <v>2.3331</v>
      </c>
    </row>
    <row r="560" spans="1:4" x14ac:dyDescent="0.25">
      <c r="A560" s="9" t="e" vm="333">
        <v>#VALUE!</v>
      </c>
      <c r="B560" s="9" t="s">
        <v>1048</v>
      </c>
      <c r="C560" s="113">
        <v>4888854000</v>
      </c>
      <c r="D560" s="112">
        <v>1.4088000000000001</v>
      </c>
    </row>
    <row r="561" spans="1:4" x14ac:dyDescent="0.25">
      <c r="A561" s="9" t="e" vm="334">
        <v>#VALUE!</v>
      </c>
      <c r="B561" s="9" t="s">
        <v>1048</v>
      </c>
      <c r="C561" s="113">
        <v>3590050000</v>
      </c>
      <c r="D561" s="112">
        <v>1.1204000000000001</v>
      </c>
    </row>
    <row r="562" spans="1:4" x14ac:dyDescent="0.25">
      <c r="A562" s="9" t="e" vm="335">
        <v>#VALUE!</v>
      </c>
      <c r="B562" s="9" t="s">
        <v>1052</v>
      </c>
      <c r="C562" s="113">
        <v>3290647000</v>
      </c>
      <c r="D562" s="112">
        <v>1.3263</v>
      </c>
    </row>
    <row r="563" spans="1:4" x14ac:dyDescent="0.25">
      <c r="A563" s="9" t="e" vm="336">
        <v>#VALUE!</v>
      </c>
      <c r="B563" s="9" t="s">
        <v>1048</v>
      </c>
      <c r="C563" s="113">
        <v>3357241000</v>
      </c>
      <c r="D563" s="112">
        <v>1.4681</v>
      </c>
    </row>
    <row r="564" spans="1:4" x14ac:dyDescent="0.25">
      <c r="A564" s="9" t="e" vm="337">
        <v>#VALUE!</v>
      </c>
      <c r="B564" s="9" t="s">
        <v>1051</v>
      </c>
      <c r="C564" s="113">
        <v>3858869000</v>
      </c>
      <c r="D564" s="112">
        <v>1.5384</v>
      </c>
    </row>
    <row r="565" spans="1:4" x14ac:dyDescent="0.25">
      <c r="A565" s="9" t="e" vm="338">
        <v>#VALUE!</v>
      </c>
      <c r="B565" s="9" t="s">
        <v>1048</v>
      </c>
      <c r="C565" s="113">
        <v>3925199000</v>
      </c>
      <c r="D565" s="112">
        <v>1.4601</v>
      </c>
    </row>
    <row r="566" spans="1:4" x14ac:dyDescent="0.25">
      <c r="A566" s="9" t="e" vm="339">
        <v>#VALUE!</v>
      </c>
      <c r="B566" s="9" t="s">
        <v>1052</v>
      </c>
      <c r="C566" s="113">
        <v>3046368000</v>
      </c>
      <c r="D566" s="9" t="e" vm="14">
        <v>#VALUE!</v>
      </c>
    </row>
    <row r="567" spans="1:4" x14ac:dyDescent="0.25">
      <c r="A567" s="9" t="e" vm="340">
        <v>#VALUE!</v>
      </c>
      <c r="B567" s="9" t="s">
        <v>1049</v>
      </c>
      <c r="C567" s="113">
        <v>3684840000</v>
      </c>
      <c r="D567" s="112">
        <v>0.77210000000000001</v>
      </c>
    </row>
    <row r="568" spans="1:4" x14ac:dyDescent="0.25">
      <c r="A568" s="9" t="e" vm="341">
        <v>#VALUE!</v>
      </c>
      <c r="B568" s="9" t="s">
        <v>1052</v>
      </c>
      <c r="C568" s="113">
        <v>4595537000</v>
      </c>
      <c r="D568" s="112">
        <v>1.2494000000000001</v>
      </c>
    </row>
    <row r="569" spans="1:4" x14ac:dyDescent="0.25">
      <c r="A569" s="9" t="e" vm="342">
        <v>#VALUE!</v>
      </c>
      <c r="B569" s="9" t="s">
        <v>1048</v>
      </c>
      <c r="C569" s="113">
        <v>3525641000</v>
      </c>
      <c r="D569" s="112">
        <v>1.4655</v>
      </c>
    </row>
    <row r="570" spans="1:4" x14ac:dyDescent="0.25">
      <c r="A570" s="9" t="e" vm="343">
        <v>#VALUE!</v>
      </c>
      <c r="B570" s="9" t="s">
        <v>1048</v>
      </c>
      <c r="C570" s="113">
        <v>3444129000</v>
      </c>
      <c r="D570" s="112">
        <v>1.8523000000000001</v>
      </c>
    </row>
    <row r="571" spans="1:4" x14ac:dyDescent="0.25">
      <c r="A571" s="9" t="e" vm="344">
        <v>#VALUE!</v>
      </c>
      <c r="B571" s="9" t="s">
        <v>1048</v>
      </c>
      <c r="C571" s="113">
        <v>28401250000</v>
      </c>
      <c r="D571" s="112">
        <v>1.5606</v>
      </c>
    </row>
    <row r="572" spans="1:4" x14ac:dyDescent="0.25">
      <c r="A572" s="9" t="e" vm="345">
        <v>#VALUE!</v>
      </c>
      <c r="B572" s="9" t="s">
        <v>1051</v>
      </c>
      <c r="C572" s="113">
        <v>3256419000</v>
      </c>
      <c r="D572" s="112">
        <v>1.0543</v>
      </c>
    </row>
    <row r="573" spans="1:4" x14ac:dyDescent="0.25">
      <c r="A573" s="9" t="e" vm="346">
        <v>#VALUE!</v>
      </c>
      <c r="B573" s="9" t="s">
        <v>1048</v>
      </c>
      <c r="C573" s="113">
        <v>9891740000</v>
      </c>
      <c r="D573" s="112">
        <v>1.2439</v>
      </c>
    </row>
    <row r="574" spans="1:4" x14ac:dyDescent="0.25">
      <c r="A574" s="9" t="e" vm="347">
        <v>#VALUE!</v>
      </c>
      <c r="B574" s="9" t="s">
        <v>1049</v>
      </c>
      <c r="C574" s="113">
        <v>3120940000</v>
      </c>
      <c r="D574" s="112">
        <v>1.8421000000000001</v>
      </c>
    </row>
    <row r="575" spans="1:4" x14ac:dyDescent="0.25">
      <c r="A575" s="9" t="e" vm="348">
        <v>#VALUE!</v>
      </c>
      <c r="B575" s="9" t="s">
        <v>1049</v>
      </c>
      <c r="C575" s="113">
        <v>2744701000</v>
      </c>
      <c r="D575" s="112">
        <v>1.3624000000000001</v>
      </c>
    </row>
    <row r="576" spans="1:4" x14ac:dyDescent="0.25">
      <c r="A576" s="9" t="e" vm="349">
        <v>#VALUE!</v>
      </c>
      <c r="B576" s="9" t="s">
        <v>1048</v>
      </c>
      <c r="C576" s="113">
        <v>2957425000</v>
      </c>
      <c r="D576" s="112">
        <v>1.2170000000000001</v>
      </c>
    </row>
    <row r="577" spans="1:4" x14ac:dyDescent="0.25">
      <c r="A577" s="9" t="e" vm="350">
        <v>#VALUE!</v>
      </c>
      <c r="B577" s="9" t="s">
        <v>1048</v>
      </c>
      <c r="C577" s="113">
        <v>2489014000</v>
      </c>
      <c r="D577" s="112">
        <v>2.0642999999999998</v>
      </c>
    </row>
    <row r="578" spans="1:4" x14ac:dyDescent="0.25">
      <c r="A578" s="9" t="e" vm="351">
        <v>#VALUE!</v>
      </c>
      <c r="B578" s="9" t="s">
        <v>1051</v>
      </c>
      <c r="C578" s="113">
        <v>17507510000</v>
      </c>
      <c r="D578" s="112">
        <v>1.0212000000000001</v>
      </c>
    </row>
    <row r="579" spans="1:4" x14ac:dyDescent="0.25">
      <c r="A579" s="9" t="e" vm="352">
        <v>#VALUE!</v>
      </c>
      <c r="B579" s="9" t="s">
        <v>1052</v>
      </c>
      <c r="C579" s="113">
        <v>19866500000</v>
      </c>
      <c r="D579" s="112">
        <v>1.6482000000000001</v>
      </c>
    </row>
    <row r="580" spans="1:4" x14ac:dyDescent="0.25">
      <c r="A580" s="9" t="e" vm="353">
        <v>#VALUE!</v>
      </c>
      <c r="B580" s="9" t="s">
        <v>1055</v>
      </c>
      <c r="C580" s="9" t="e" vm="93">
        <v>#VALUE!</v>
      </c>
      <c r="D580" s="112">
        <v>0.67320000000000002</v>
      </c>
    </row>
    <row r="581" spans="1:4" x14ac:dyDescent="0.25">
      <c r="A581" s="9" t="e" vm="354">
        <v>#VALUE!</v>
      </c>
      <c r="B581" s="9" t="s">
        <v>1049</v>
      </c>
      <c r="C581" s="113">
        <v>3679421000</v>
      </c>
      <c r="D581" s="112">
        <v>1.1822999999999999</v>
      </c>
    </row>
    <row r="582" spans="1:4" x14ac:dyDescent="0.25">
      <c r="A582" s="9" t="e" vm="355">
        <v>#VALUE!</v>
      </c>
      <c r="B582" s="9" t="s">
        <v>1048</v>
      </c>
      <c r="C582" s="113">
        <v>2568042000</v>
      </c>
      <c r="D582" s="112">
        <v>1.2249000000000001</v>
      </c>
    </row>
    <row r="583" spans="1:4" x14ac:dyDescent="0.25">
      <c r="A583" s="9" t="e" vm="356">
        <v>#VALUE!</v>
      </c>
      <c r="B583" s="9" t="s">
        <v>1048</v>
      </c>
      <c r="C583" s="113">
        <v>2805880000</v>
      </c>
      <c r="D583" s="112">
        <v>1.2110000000000001</v>
      </c>
    </row>
    <row r="584" spans="1:4" x14ac:dyDescent="0.25">
      <c r="A584" s="9" t="e" vm="357">
        <v>#VALUE!</v>
      </c>
      <c r="B584" s="9" t="s">
        <v>1049</v>
      </c>
      <c r="C584" s="113">
        <v>2496130000</v>
      </c>
      <c r="D584" s="112">
        <v>0.74050000000000005</v>
      </c>
    </row>
    <row r="585" spans="1:4" x14ac:dyDescent="0.25">
      <c r="A585" s="9" t="e" vm="358">
        <v>#VALUE!</v>
      </c>
      <c r="B585" s="9" t="s">
        <v>1048</v>
      </c>
      <c r="C585" s="113">
        <v>2401826000</v>
      </c>
      <c r="D585" s="112">
        <v>0.77370000000000005</v>
      </c>
    </row>
    <row r="586" spans="1:4" x14ac:dyDescent="0.25">
      <c r="A586" s="9" t="e" vm="359">
        <v>#VALUE!</v>
      </c>
      <c r="B586" s="9" t="s">
        <v>1048</v>
      </c>
      <c r="C586" s="113">
        <v>2186563000</v>
      </c>
      <c r="D586" s="112">
        <v>1.1124000000000001</v>
      </c>
    </row>
    <row r="587" spans="1:4" x14ac:dyDescent="0.25">
      <c r="A587" s="9" t="e" vm="360">
        <v>#VALUE!</v>
      </c>
      <c r="B587" s="9" t="s">
        <v>1048</v>
      </c>
      <c r="C587" s="113">
        <v>1863536000</v>
      </c>
      <c r="D587" s="9" t="e" vm="14">
        <v>#VALUE!</v>
      </c>
    </row>
    <row r="588" spans="1:4" x14ac:dyDescent="0.25">
      <c r="A588" s="9" t="e" vm="361">
        <v>#VALUE!</v>
      </c>
      <c r="B588" s="9" t="s">
        <v>1048</v>
      </c>
      <c r="C588" s="113">
        <v>2564599000</v>
      </c>
      <c r="D588" s="112">
        <v>1.1229</v>
      </c>
    </row>
    <row r="589" spans="1:4" x14ac:dyDescent="0.25">
      <c r="A589" s="9" t="e" vm="362">
        <v>#VALUE!</v>
      </c>
      <c r="B589" s="9" t="s">
        <v>1048</v>
      </c>
      <c r="C589" s="113">
        <v>7535642000</v>
      </c>
      <c r="D589" s="112">
        <v>0.85919999999999996</v>
      </c>
    </row>
    <row r="590" spans="1:4" x14ac:dyDescent="0.25">
      <c r="A590" s="9" t="e" vm="363">
        <v>#VALUE!</v>
      </c>
      <c r="B590" s="9" t="s">
        <v>1049</v>
      </c>
      <c r="C590" s="113">
        <v>17850740000</v>
      </c>
      <c r="D590" s="112">
        <v>0.66879999999999995</v>
      </c>
    </row>
    <row r="591" spans="1:4" x14ac:dyDescent="0.25">
      <c r="A591" s="9" t="e" vm="364">
        <v>#VALUE!</v>
      </c>
      <c r="B591" s="9" t="s">
        <v>1048</v>
      </c>
      <c r="C591" s="123">
        <v>1928799000</v>
      </c>
      <c r="D591" s="112">
        <v>0.69369999999999998</v>
      </c>
    </row>
    <row r="594" spans="1:12" ht="21" x14ac:dyDescent="0.35">
      <c r="A594" s="212" t="s">
        <v>896</v>
      </c>
      <c r="B594" s="212"/>
      <c r="C594" s="212"/>
      <c r="D594" s="212"/>
      <c r="E594" s="212"/>
      <c r="F594" s="212"/>
      <c r="G594" s="212"/>
      <c r="H594" s="212"/>
      <c r="I594" s="212"/>
      <c r="J594" s="212"/>
      <c r="K594" s="212"/>
      <c r="L594" s="212"/>
    </row>
    <row r="596" spans="1:12" ht="15" customHeight="1" x14ac:dyDescent="0.25">
      <c r="A596" s="210" t="s">
        <v>919</v>
      </c>
      <c r="B596" s="210"/>
      <c r="C596" s="210"/>
      <c r="D596" s="210"/>
      <c r="E596" s="210"/>
      <c r="F596" s="210"/>
      <c r="G596" s="210"/>
      <c r="H596" s="210"/>
      <c r="I596" s="210"/>
      <c r="J596" s="210"/>
      <c r="K596" s="210"/>
      <c r="L596" s="210"/>
    </row>
    <row r="597" spans="1:12" x14ac:dyDescent="0.25">
      <c r="A597" s="210"/>
      <c r="B597" s="210"/>
      <c r="C597" s="210"/>
      <c r="D597" s="210"/>
      <c r="E597" s="210"/>
      <c r="F597" s="210"/>
      <c r="G597" s="210"/>
      <c r="H597" s="210"/>
      <c r="I597" s="210"/>
      <c r="J597" s="210"/>
      <c r="K597" s="210"/>
      <c r="L597" s="210"/>
    </row>
    <row r="598" spans="1:12" ht="56.25" customHeight="1" x14ac:dyDescent="0.25">
      <c r="A598" s="210"/>
      <c r="B598" s="210"/>
      <c r="C598" s="210"/>
      <c r="D598" s="210"/>
      <c r="E598" s="210"/>
      <c r="F598" s="210"/>
      <c r="G598" s="210"/>
      <c r="H598" s="210"/>
      <c r="I598" s="210"/>
      <c r="J598" s="210"/>
      <c r="K598" s="210"/>
      <c r="L598" s="210"/>
    </row>
    <row r="600" spans="1:12" x14ac:dyDescent="0.25">
      <c r="A600" s="79" t="s">
        <v>1030</v>
      </c>
      <c r="B600" s="79" t="s">
        <v>67</v>
      </c>
      <c r="C600" s="79" t="s">
        <v>68</v>
      </c>
      <c r="D600" s="79" t="s">
        <v>1012</v>
      </c>
    </row>
    <row r="601" spans="1:12" x14ac:dyDescent="0.25">
      <c r="A601" s="9" t="e" vm="365">
        <v>#VALUE!</v>
      </c>
      <c r="B601" s="9" t="s">
        <v>1045</v>
      </c>
      <c r="C601" s="113">
        <v>21472060000</v>
      </c>
      <c r="D601" s="112">
        <v>1.0423</v>
      </c>
    </row>
    <row r="602" spans="1:12" x14ac:dyDescent="0.25">
      <c r="A602" s="9" t="e" vm="366">
        <v>#VALUE!</v>
      </c>
      <c r="B602" s="9" t="s">
        <v>1045</v>
      </c>
      <c r="C602" s="113">
        <v>13889970000</v>
      </c>
      <c r="D602" s="112">
        <v>1.2458</v>
      </c>
    </row>
    <row r="603" spans="1:12" x14ac:dyDescent="0.25">
      <c r="A603" s="9" t="e" vm="367">
        <v>#VALUE!</v>
      </c>
      <c r="B603" s="9" t="s">
        <v>1046</v>
      </c>
      <c r="C603" s="113">
        <v>2102439000</v>
      </c>
      <c r="D603" s="112">
        <v>1.9440999999999999</v>
      </c>
    </row>
    <row r="604" spans="1:12" x14ac:dyDescent="0.25">
      <c r="A604" s="9" t="e" vm="368">
        <v>#VALUE!</v>
      </c>
      <c r="B604" s="9" t="s">
        <v>1045</v>
      </c>
      <c r="C604" s="113">
        <v>4648240000</v>
      </c>
      <c r="D604" s="112">
        <v>1.2201</v>
      </c>
    </row>
    <row r="605" spans="1:12" x14ac:dyDescent="0.25">
      <c r="A605" s="9" t="e" vm="369">
        <v>#VALUE!</v>
      </c>
      <c r="B605" s="9" t="s">
        <v>1046</v>
      </c>
      <c r="C605" s="113">
        <v>476561600</v>
      </c>
      <c r="D605" s="112">
        <v>2.1147</v>
      </c>
    </row>
    <row r="606" spans="1:12" x14ac:dyDescent="0.25">
      <c r="A606" s="9" t="e" vm="370">
        <v>#VALUE!</v>
      </c>
      <c r="B606" s="9" t="s">
        <v>1046</v>
      </c>
      <c r="C606" s="113">
        <v>769578200</v>
      </c>
      <c r="D606" s="112">
        <v>3.3382999999999998</v>
      </c>
    </row>
    <row r="607" spans="1:12" x14ac:dyDescent="0.25">
      <c r="A607" s="9" t="e" vm="371">
        <v>#VALUE!</v>
      </c>
      <c r="B607" s="9" t="s">
        <v>1047</v>
      </c>
      <c r="C607" s="113">
        <v>313571700000</v>
      </c>
      <c r="D607" s="112">
        <v>0.41110000000000002</v>
      </c>
    </row>
    <row r="609" spans="1:12" ht="21" x14ac:dyDescent="0.35">
      <c r="A609" s="212" t="s">
        <v>897</v>
      </c>
      <c r="B609" s="212"/>
      <c r="C609" s="212"/>
      <c r="D609" s="212"/>
      <c r="E609" s="212"/>
      <c r="F609" s="212"/>
      <c r="G609" s="212"/>
      <c r="H609" s="212"/>
      <c r="I609" s="212"/>
      <c r="J609" s="212"/>
      <c r="K609" s="212"/>
      <c r="L609" s="212"/>
    </row>
    <row r="611" spans="1:12" ht="15" customHeight="1" x14ac:dyDescent="0.25">
      <c r="A611" s="210" t="s">
        <v>898</v>
      </c>
      <c r="B611" s="210"/>
      <c r="C611" s="210"/>
      <c r="D611" s="210"/>
      <c r="E611" s="210"/>
      <c r="F611" s="210"/>
      <c r="G611" s="210"/>
      <c r="H611" s="210"/>
      <c r="I611" s="210"/>
      <c r="J611" s="210"/>
      <c r="K611" s="210"/>
      <c r="L611" s="210"/>
    </row>
    <row r="612" spans="1:12" x14ac:dyDescent="0.25">
      <c r="A612" s="210"/>
      <c r="B612" s="210"/>
      <c r="C612" s="210"/>
      <c r="D612" s="210"/>
      <c r="E612" s="210"/>
      <c r="F612" s="210"/>
      <c r="G612" s="210"/>
      <c r="H612" s="210"/>
      <c r="I612" s="210"/>
      <c r="J612" s="210"/>
      <c r="K612" s="210"/>
      <c r="L612" s="210"/>
    </row>
    <row r="613" spans="1:12" x14ac:dyDescent="0.25">
      <c r="A613" s="210"/>
      <c r="B613" s="210"/>
      <c r="C613" s="210"/>
      <c r="D613" s="210"/>
      <c r="E613" s="210"/>
      <c r="F613" s="210"/>
      <c r="G613" s="210"/>
      <c r="H613" s="210"/>
      <c r="I613" s="210"/>
      <c r="J613" s="210"/>
      <c r="K613" s="210"/>
      <c r="L613" s="210"/>
    </row>
    <row r="614" spans="1:12" x14ac:dyDescent="0.25">
      <c r="A614" s="210"/>
      <c r="B614" s="210"/>
      <c r="C614" s="210"/>
      <c r="D614" s="210"/>
      <c r="E614" s="210"/>
      <c r="F614" s="210"/>
      <c r="G614" s="210"/>
      <c r="H614" s="210"/>
      <c r="I614" s="210"/>
      <c r="J614" s="210"/>
      <c r="K614" s="210"/>
      <c r="L614" s="210"/>
    </row>
    <row r="616" spans="1:12" x14ac:dyDescent="0.25">
      <c r="A616" s="79" t="s">
        <v>1030</v>
      </c>
      <c r="B616" s="79" t="s">
        <v>67</v>
      </c>
      <c r="C616" s="79" t="s">
        <v>68</v>
      </c>
      <c r="D616" s="79" t="s">
        <v>1012</v>
      </c>
    </row>
    <row r="617" spans="1:12" x14ac:dyDescent="0.25">
      <c r="A617" s="9" t="e" vm="372">
        <v>#VALUE!</v>
      </c>
      <c r="B617" s="9" t="str" cm="1">
        <f t="array" ref="B617">_FV(A617,"Industry")</f>
        <v>Homebuilding &amp; Construction Supplies</v>
      </c>
      <c r="C617" s="113" cm="1">
        <f t="array" ref="C617">_FV(A617,"Market cap",TRUE)</f>
        <v>2094901000</v>
      </c>
      <c r="D617" s="112" cm="1">
        <f t="array" ref="D617">_FV(A617,"Beta")</f>
        <v>1.1875</v>
      </c>
    </row>
    <row r="618" spans="1:12" x14ac:dyDescent="0.25">
      <c r="A618" s="9" t="e" vm="373">
        <v>#VALUE!</v>
      </c>
      <c r="B618" s="9" t="str" cm="1">
        <f t="array" ref="B618">_FV(A618,"Industry")</f>
        <v>Residential &amp; Commercial REIT</v>
      </c>
      <c r="C618" s="113" cm="1">
        <f t="array" ref="C618">_FV(A618,"Market cap",TRUE)</f>
        <v>26575670000</v>
      </c>
      <c r="D618" s="112" cm="1">
        <f t="array" ref="D618">_FV(A618,"Beta")</f>
        <v>1.8778999999999999</v>
      </c>
    </row>
    <row r="619" spans="1:12" x14ac:dyDescent="0.25">
      <c r="A619" s="9" t="e" vm="374">
        <v>#VALUE!</v>
      </c>
      <c r="B619" s="9" t="str" cm="1">
        <f t="array" ref="B619">_FV(A619,"Industry")</f>
        <v>Homebuilding &amp; Construction Supplies</v>
      </c>
      <c r="C619" s="126" cm="1">
        <f t="array" ref="C619">_FV(A619,"Market cap",TRUE)</f>
        <v>1537457000000</v>
      </c>
      <c r="D619" s="112" cm="1">
        <f t="array" ref="D619">_FV(A619,"Beta")</f>
        <v>0.90029999999999999</v>
      </c>
    </row>
    <row r="620" spans="1:12" x14ac:dyDescent="0.25">
      <c r="A620" s="9" t="e" vm="375">
        <v>#VALUE!</v>
      </c>
      <c r="B620" s="9" t="str" cm="1">
        <f t="array" ref="B620">_FV(A620,"Industry")</f>
        <v>Paper &amp; Forest Products</v>
      </c>
      <c r="C620" s="9" t="e" cm="1" vm="93">
        <f t="array" ref="C620">_FV(A620,"Market cap",TRUE)</f>
        <v>#VALUE!</v>
      </c>
      <c r="D620" s="112" cm="1">
        <f t="array" ref="D620">_FV(A620,"Beta")</f>
        <v>1.3607</v>
      </c>
    </row>
    <row r="621" spans="1:12" x14ac:dyDescent="0.25">
      <c r="A621" s="9" t="e" vm="376">
        <v>#VALUE!</v>
      </c>
      <c r="B621" s="9" t="e" cm="1" vm="92">
        <f t="array" ref="B621">_FV(A621,"Industry")</f>
        <v>#VALUE!</v>
      </c>
      <c r="C621" s="9" t="e" cm="1" vm="93">
        <f t="array" ref="C621">_FV(A621,"Market cap",TRUE)</f>
        <v>#VALUE!</v>
      </c>
      <c r="D621" s="9" t="e" cm="1" vm="14">
        <f t="array" ref="D621">_FV(A621,"Beta")</f>
        <v>#VALUE!</v>
      </c>
    </row>
    <row r="622" spans="1:12" x14ac:dyDescent="0.25">
      <c r="A622" s="9" t="e" vm="377">
        <v>#VALUE!</v>
      </c>
      <c r="B622" s="9" t="str" cm="1">
        <f t="array" ref="B622">_FV(A622,"Industry")</f>
        <v>Paper &amp; Forest Products</v>
      </c>
      <c r="C622" s="114" cm="1">
        <f t="array" ref="C622">_FV(A622,"Market cap",TRUE)</f>
        <v>9849479000</v>
      </c>
      <c r="D622" s="112" cm="1">
        <f t="array" ref="D622">_FV(A622,"Beta")</f>
        <v>2.2345999999999999</v>
      </c>
    </row>
    <row r="623" spans="1:12" x14ac:dyDescent="0.25">
      <c r="A623" s="9" t="e" vm="378">
        <v>#VALUE!</v>
      </c>
      <c r="B623" s="9" t="str" cm="1">
        <f t="array" ref="B623">_FV(A623,"Industry")</f>
        <v>Homebuilding &amp; Construction Supplies</v>
      </c>
      <c r="C623" s="113" cm="1">
        <f t="array" ref="C623">_FV(A623,"Market cap",TRUE)</f>
        <v>7084555000</v>
      </c>
      <c r="D623" s="112" cm="1">
        <f t="array" ref="D623">_FV(A623,"Beta")</f>
        <v>1.5595000000000001</v>
      </c>
    </row>
    <row r="624" spans="1:12" x14ac:dyDescent="0.25">
      <c r="A624" s="9" t="e" vm="379">
        <v>#VALUE!</v>
      </c>
      <c r="B624" s="9" t="str" cm="1">
        <f t="array" ref="B624">_FV(A624,"Instrument type",TRUE)</f>
        <v>ETF</v>
      </c>
      <c r="C624" s="113" cm="1">
        <f t="array" ref="C624">_FV(A624,"Market cap",TRUE)</f>
        <v>93594389.975999996</v>
      </c>
      <c r="D624" s="112" cm="1">
        <f t="array" ref="D624">_FV(A624,"Beta")</f>
        <v>0.79790000000000005</v>
      </c>
    </row>
    <row r="625" spans="1:12" x14ac:dyDescent="0.25">
      <c r="A625" s="9" t="e" vm="380">
        <v>#VALUE!</v>
      </c>
      <c r="B625" s="9" t="str" cm="1">
        <f t="array" ref="B625">_FV(A625,"Instrument type",TRUE)</f>
        <v>ETF</v>
      </c>
      <c r="C625" s="113" cm="1">
        <f t="array" ref="C625">_FV(A625,"Market cap",TRUE)</f>
        <v>323963559.23000002</v>
      </c>
      <c r="D625" s="112" cm="1">
        <f t="array" ref="D625">_FV(A625,"Beta")</f>
        <v>0.87109999999999999</v>
      </c>
    </row>
    <row r="627" spans="1:12" ht="21" x14ac:dyDescent="0.35">
      <c r="A627" s="212" t="s">
        <v>917</v>
      </c>
      <c r="B627" s="212"/>
      <c r="C627" s="212"/>
      <c r="D627" s="212"/>
      <c r="E627" s="212"/>
      <c r="F627" s="212"/>
      <c r="G627" s="212"/>
      <c r="H627" s="212"/>
      <c r="I627" s="212"/>
      <c r="J627" s="212"/>
      <c r="K627" s="212"/>
      <c r="L627" s="212"/>
    </row>
    <row r="629" spans="1:12" x14ac:dyDescent="0.25">
      <c r="B629" s="214" t="s">
        <v>878</v>
      </c>
      <c r="C629" s="214"/>
      <c r="D629" s="214"/>
      <c r="H629" s="121"/>
      <c r="I629" s="121"/>
      <c r="J629" s="121"/>
      <c r="K629" s="121"/>
      <c r="L629" s="121"/>
    </row>
    <row r="630" spans="1:12" ht="78.75" customHeight="1" x14ac:dyDescent="0.25">
      <c r="A630" s="210" t="s">
        <v>876</v>
      </c>
      <c r="B630" s="210"/>
      <c r="C630" s="210"/>
      <c r="D630" s="210"/>
      <c r="E630" s="210"/>
      <c r="F630" s="210"/>
      <c r="G630" s="210"/>
      <c r="H630" s="210"/>
      <c r="I630" s="210"/>
      <c r="J630" s="210"/>
      <c r="K630" s="210"/>
      <c r="L630" s="210"/>
    </row>
    <row r="631" spans="1:12" ht="66.75" customHeight="1" x14ac:dyDescent="0.25">
      <c r="A631" s="210" t="s">
        <v>877</v>
      </c>
      <c r="B631" s="210"/>
      <c r="C631" s="210"/>
      <c r="D631" s="210"/>
      <c r="E631" s="210"/>
      <c r="F631" s="210"/>
      <c r="G631" s="210"/>
      <c r="H631" s="210"/>
      <c r="I631" s="210"/>
      <c r="J631" s="210"/>
      <c r="K631" s="210"/>
      <c r="L631" s="210"/>
    </row>
    <row r="633" spans="1:12" x14ac:dyDescent="0.25">
      <c r="A633" s="79" t="s">
        <v>1030</v>
      </c>
      <c r="B633" s="79" t="s">
        <v>67</v>
      </c>
      <c r="C633" s="79" t="s">
        <v>68</v>
      </c>
      <c r="D633" s="79" t="s">
        <v>1012</v>
      </c>
    </row>
    <row r="634" spans="1:12" x14ac:dyDescent="0.25">
      <c r="A634" s="9" t="e" vm="381">
        <v>#VALUE!</v>
      </c>
      <c r="B634" s="9" t="str" cm="1">
        <f t="array" ref="B634">_FV(A634,"Industry")</f>
        <v>Machinery, Equipment &amp; Components</v>
      </c>
      <c r="C634" s="113" cm="1">
        <f t="array" ref="C634">_FV(A634,"Market cap",TRUE)</f>
        <v>10153970000</v>
      </c>
      <c r="D634" s="112" cm="1">
        <f t="array" ref="D634">_FV(A634,"Beta")</f>
        <v>1.3386</v>
      </c>
    </row>
    <row r="635" spans="1:12" x14ac:dyDescent="0.25">
      <c r="A635" s="9" t="e" vm="382">
        <v>#VALUE!</v>
      </c>
      <c r="B635" s="9" t="str" cm="1">
        <f t="array" ref="B635">_FV(A635,"Industry")</f>
        <v>Machinery, Equipment &amp; Components</v>
      </c>
      <c r="C635" s="113" cm="1">
        <f t="array" ref="C635">_FV(A635,"Market cap",TRUE)</f>
        <v>28525370000</v>
      </c>
      <c r="D635" s="112" cm="1">
        <f t="array" ref="D635">_FV(A635,"Beta")</f>
        <v>1.3427</v>
      </c>
    </row>
    <row r="636" spans="1:12" x14ac:dyDescent="0.25">
      <c r="A636" s="9" t="e" vm="383">
        <v>#VALUE!</v>
      </c>
      <c r="B636" s="9" t="str" cm="1">
        <f t="array" ref="B636">_FV(A636,"Industry")</f>
        <v>Machinery, Equipment &amp; Components</v>
      </c>
      <c r="C636" s="123" cm="1">
        <f t="array" ref="C636">_FV(A636,"Market cap",TRUE)</f>
        <v>15909170000</v>
      </c>
      <c r="D636" s="112" cm="1">
        <f t="array" ref="D636">_FV(A636,"Beta")</f>
        <v>0.72529999999999994</v>
      </c>
    </row>
    <row r="637" spans="1:12" x14ac:dyDescent="0.25">
      <c r="A637" s="9" t="e" vm="384">
        <v>#VALUE!</v>
      </c>
      <c r="B637" s="9" t="str" cm="1">
        <f t="array" ref="B637">_FV(A637,"Industry")</f>
        <v>Machinery, Equipment &amp; Components</v>
      </c>
      <c r="C637" s="113" cm="1">
        <f t="array" ref="C637">_FV(A637,"Market cap",TRUE)</f>
        <v>10500580000</v>
      </c>
      <c r="D637" s="112" cm="1">
        <f t="array" ref="D637">_FV(A637,"Beta")</f>
        <v>1.0438000000000001</v>
      </c>
    </row>
    <row r="638" spans="1:12" x14ac:dyDescent="0.25">
      <c r="A638" s="9" t="e" vm="385">
        <v>#VALUE!</v>
      </c>
      <c r="B638" s="9" t="str" cm="1">
        <f t="array" ref="B638">_FV(A638,"Industry")</f>
        <v>Freight &amp; Logistics Services</v>
      </c>
      <c r="C638" s="113" cm="1">
        <f t="array" ref="C638">_FV(A638,"Market cap",TRUE)</f>
        <v>3577767000</v>
      </c>
      <c r="D638" s="112" cm="1">
        <f t="array" ref="D638">_FV(A638,"Beta")</f>
        <v>1.1545000000000001</v>
      </c>
    </row>
    <row r="639" spans="1:12" x14ac:dyDescent="0.25">
      <c r="A639" s="9" t="e" vm="386">
        <v>#VALUE!</v>
      </c>
      <c r="B639" s="9" t="str" cm="1">
        <f t="array" ref="B639">_FV(A639,"Industry")</f>
        <v>Renewable Energy</v>
      </c>
      <c r="C639" s="113" cm="1">
        <f t="array" ref="C639">_FV(A639,"Market cap",TRUE)</f>
        <v>8341536000</v>
      </c>
      <c r="D639" s="112" cm="1">
        <f t="array" ref="D639">_FV(A639,"Beta")</f>
        <v>1.8365</v>
      </c>
    </row>
    <row r="640" spans="1:12" x14ac:dyDescent="0.25">
      <c r="A640" s="9" t="e" vm="387">
        <v>#VALUE!</v>
      </c>
      <c r="B640" s="9" t="str" cm="1">
        <f t="array" ref="B640">_FV(A640,"Industry")</f>
        <v>Machinery, Equipment &amp; Components</v>
      </c>
      <c r="C640" s="113" cm="1">
        <f t="array" ref="C640">_FV(A640,"Market cap",TRUE)</f>
        <v>120544900000</v>
      </c>
      <c r="D640" s="112" cm="1">
        <f t="array" ref="D640">_FV(A640,"Beta")</f>
        <v>0.9365</v>
      </c>
    </row>
    <row r="641" spans="1:4" x14ac:dyDescent="0.25">
      <c r="A641" s="9" t="e" vm="388">
        <v>#VALUE!</v>
      </c>
      <c r="B641" s="9" t="str" cm="1">
        <f t="array" ref="B641">_FV(A641,"Industry")</f>
        <v>Automobiles &amp; Auto Parts</v>
      </c>
      <c r="C641" s="113" cm="1">
        <f t="array" ref="C641">_FV(A641,"Market cap",TRUE)</f>
        <v>40329710000</v>
      </c>
      <c r="D641" s="112" cm="1">
        <f t="array" ref="D641">_FV(A641,"Beta")</f>
        <v>1.1181000000000001</v>
      </c>
    </row>
    <row r="642" spans="1:4" x14ac:dyDescent="0.25">
      <c r="A642" s="9" t="e" vm="389">
        <v>#VALUE!</v>
      </c>
      <c r="B642" s="9" t="str" cm="1">
        <f t="array" ref="B642">_FV(A642,"Industry")</f>
        <v>Machinery, Equipment &amp; Components</v>
      </c>
      <c r="C642" s="113" cm="1">
        <f t="array" ref="C642">_FV(A642,"Market cap",TRUE)</f>
        <v>17635640000</v>
      </c>
      <c r="D642" s="112" cm="1">
        <f t="array" ref="D642">_FV(A642,"Beta")</f>
        <v>1.2171000000000001</v>
      </c>
    </row>
    <row r="643" spans="1:4" x14ac:dyDescent="0.25">
      <c r="A643" s="9" t="e" vm="390">
        <v>#VALUE!</v>
      </c>
      <c r="B643" s="9" t="str" cm="1">
        <f t="array" ref="B643">_FV(A643,"Industry")</f>
        <v>Aerospace &amp; Defense</v>
      </c>
      <c r="C643" s="113" cm="1">
        <f t="array" ref="C643">_FV(A643,"Market cap",TRUE)</f>
        <v>4908079000</v>
      </c>
      <c r="D643" s="112" cm="1">
        <f t="array" ref="D643">_FV(A643,"Beta")</f>
        <v>1.6185</v>
      </c>
    </row>
    <row r="644" spans="1:4" x14ac:dyDescent="0.25">
      <c r="A644" s="9" t="e" vm="391">
        <v>#VALUE!</v>
      </c>
      <c r="B644" s="9" t="str" cm="1">
        <f t="array" ref="B644">_FV(A644,"Industry")</f>
        <v>Professional &amp; Commercial Services</v>
      </c>
      <c r="C644" s="113" cm="1">
        <f t="array" ref="C644">_FV(A644,"Market cap",TRUE)</f>
        <v>7711193000</v>
      </c>
      <c r="D644" s="112" cm="1">
        <f t="array" ref="D644">_FV(A644,"Beta")</f>
        <v>1.3361000000000001</v>
      </c>
    </row>
    <row r="645" spans="1:4" x14ac:dyDescent="0.25">
      <c r="A645" s="9" t="e" vm="392">
        <v>#VALUE!</v>
      </c>
      <c r="B645" s="9" t="str" cm="1">
        <f t="array" ref="B645">_FV(A645,"Industry")</f>
        <v>Machinery, Equipment &amp; Components</v>
      </c>
      <c r="C645" s="113" cm="1">
        <f t="array" ref="C645">_FV(A645,"Market cap",TRUE)</f>
        <v>113220400000</v>
      </c>
      <c r="D645" s="112" cm="1">
        <f t="array" ref="D645">_FV(A645,"Beta")</f>
        <v>1.0656000000000001</v>
      </c>
    </row>
    <row r="646" spans="1:4" x14ac:dyDescent="0.25">
      <c r="A646" s="9" t="e" vm="393">
        <v>#VALUE!</v>
      </c>
      <c r="B646" s="9" t="str" cm="1">
        <f t="array" ref="B646">_FV(A646,"Industry")</f>
        <v>Machinery, Equipment &amp; Components</v>
      </c>
      <c r="C646" s="113" cm="1">
        <f t="array" ref="C646">_FV(A646,"Market cap",TRUE)</f>
        <v>19115410000</v>
      </c>
      <c r="D646" s="112" cm="1">
        <f t="array" ref="D646">_FV(A646,"Beta")</f>
        <v>1.3541000000000001</v>
      </c>
    </row>
    <row r="647" spans="1:4" x14ac:dyDescent="0.25">
      <c r="A647" s="9" t="e" vm="394">
        <v>#VALUE!</v>
      </c>
      <c r="B647" s="9" t="str" cm="1">
        <f t="array" ref="B647">_FV(A647,"Industry")</f>
        <v>Machinery, Equipment &amp; Components</v>
      </c>
      <c r="C647" s="113" cm="1">
        <f t="array" ref="C647">_FV(A647,"Market cap",TRUE)</f>
        <v>55034720000</v>
      </c>
      <c r="D647" s="112" cm="1">
        <f t="array" ref="D647">_FV(A647,"Beta")</f>
        <v>1.5791999999999999</v>
      </c>
    </row>
    <row r="648" spans="1:4" x14ac:dyDescent="0.25">
      <c r="A648" s="9" t="e" vm="395">
        <v>#VALUE!</v>
      </c>
      <c r="B648" s="9" t="e" cm="1" vm="92">
        <f t="array" ref="B648">_FV(A648,"Industry")</f>
        <v>#VALUE!</v>
      </c>
      <c r="C648" s="113" cm="1">
        <f t="array" ref="C648">_FV(A648,"Market cap",TRUE)</f>
        <v>773738416.42999995</v>
      </c>
      <c r="D648" s="112" cm="1">
        <f t="array" ref="D648">_FV(A648,"Beta")</f>
        <v>1.0878000000000001</v>
      </c>
    </row>
    <row r="649" spans="1:4" x14ac:dyDescent="0.25">
      <c r="A649" s="9" t="e" vm="396">
        <v>#VALUE!</v>
      </c>
      <c r="B649" s="9" t="str" cm="1">
        <f t="array" ref="B649">_FV(A649,"Industry")</f>
        <v>Machinery, Equipment &amp; Components</v>
      </c>
      <c r="C649" s="113" cm="1">
        <f t="array" ref="C649">_FV(A649,"Market cap",TRUE)</f>
        <v>55435430000</v>
      </c>
      <c r="D649" s="112" cm="1">
        <f t="array" ref="D649">_FV(A649,"Beta")</f>
        <v>1.1554</v>
      </c>
    </row>
    <row r="650" spans="1:4" x14ac:dyDescent="0.25">
      <c r="A650" s="9" t="e" vm="397">
        <v>#VALUE!</v>
      </c>
      <c r="B650" s="9" t="str" cm="1">
        <f t="array" ref="B650">_FV(A650,"Industry")</f>
        <v>Machinery, Equipment &amp; Components</v>
      </c>
      <c r="C650" s="126" cm="1">
        <f t="array" ref="C650">_FV(A650,"Market cap",TRUE)</f>
        <v>5301465000000</v>
      </c>
      <c r="D650" s="112" cm="1">
        <f t="array" ref="D650">_FV(A650,"Beta")</f>
        <v>1.1295999999999999</v>
      </c>
    </row>
    <row r="651" spans="1:4" x14ac:dyDescent="0.25">
      <c r="A651" s="9" t="e" vm="398">
        <v>#VALUE!</v>
      </c>
      <c r="B651" s="9" t="str" cm="1">
        <f t="array" ref="B651">_FV(A651,"Industry")</f>
        <v>Machinery, Equipment &amp; Components</v>
      </c>
      <c r="C651" s="113" cm="1">
        <f t="array" ref="C651">_FV(A651,"Market cap",TRUE)</f>
        <v>5252731000</v>
      </c>
      <c r="D651" s="112" cm="1">
        <f t="array" ref="D651">_FV(A651,"Beta")</f>
        <v>1.8164</v>
      </c>
    </row>
    <row r="652" spans="1:4" x14ac:dyDescent="0.25">
      <c r="A652" s="9" t="e" vm="399">
        <v>#VALUE!</v>
      </c>
      <c r="B652" s="9" t="str" cm="1">
        <f t="array" ref="B652">_FV(A652,"Industry")</f>
        <v>Renewable Energy</v>
      </c>
      <c r="C652" s="9" t="e" cm="1" vm="93">
        <f t="array" ref="C652">_FV(A652,"Market cap",TRUE)</f>
        <v>#VALUE!</v>
      </c>
      <c r="D652" s="112" cm="1">
        <f t="array" ref="D652">_FV(A652,"Beta")</f>
        <v>0.64659999999999995</v>
      </c>
    </row>
    <row r="653" spans="1:4" x14ac:dyDescent="0.25">
      <c r="A653" s="9" t="e" vm="400">
        <v>#VALUE!</v>
      </c>
      <c r="B653" s="9" t="str" cm="1">
        <f t="array" ref="B653">_FV(A653,"Industry")</f>
        <v>Consumer Goods Conglomerates</v>
      </c>
      <c r="C653" s="113" cm="1">
        <f t="array" ref="C653">_FV(A653,"Market cap",TRUE)</f>
        <v>116175200000</v>
      </c>
      <c r="D653" s="112" cm="1">
        <f t="array" ref="D653">_FV(A653,"Beta")</f>
        <v>1.0943000000000001</v>
      </c>
    </row>
    <row r="654" spans="1:4" x14ac:dyDescent="0.25">
      <c r="A654" s="9" t="e" vm="401">
        <v>#VALUE!</v>
      </c>
      <c r="B654" s="9" t="str" cm="1">
        <f t="array" ref="B654">_FV(A654,"Industry")</f>
        <v>Machinery, Equipment &amp; Components</v>
      </c>
      <c r="C654" s="9" t="e" cm="1" vm="93">
        <f t="array" ref="C654">_FV(A654,"Market cap",TRUE)</f>
        <v>#VALUE!</v>
      </c>
      <c r="D654" s="112" cm="1">
        <f t="array" ref="D654">_FV(A654,"Beta")</f>
        <v>0.99780000000000002</v>
      </c>
    </row>
    <row r="655" spans="1:4" x14ac:dyDescent="0.25">
      <c r="A655" s="9" t="e" vm="402">
        <v>#VALUE!</v>
      </c>
      <c r="B655" s="9" t="str" cm="1">
        <f t="array" ref="B655">_FV(A655,"Industry")</f>
        <v>Machinery, Equipment &amp; Components</v>
      </c>
      <c r="C655" s="113" cm="1">
        <f t="array" ref="C655">_FV(A655,"Market cap",TRUE)</f>
        <v>11393460000</v>
      </c>
      <c r="D655" s="112" cm="1">
        <f t="array" ref="D655">_FV(A655,"Beta")</f>
        <v>0.57240000000000002</v>
      </c>
    </row>
    <row r="656" spans="1:4" x14ac:dyDescent="0.25">
      <c r="A656" s="9" t="e" vm="403">
        <v>#VALUE!</v>
      </c>
      <c r="B656" s="9" t="str" cm="1">
        <f t="array" ref="B656">_FV(A656,"Industry")</f>
        <v>Machinery, Equipment &amp; Components</v>
      </c>
      <c r="C656" s="113" cm="1">
        <f t="array" ref="C656">_FV(A656,"Market cap",TRUE)</f>
        <v>19769920000</v>
      </c>
      <c r="D656" s="112" cm="1">
        <f t="array" ref="D656">_FV(A656,"Beta")</f>
        <v>0.94479999999999997</v>
      </c>
    </row>
    <row r="657" spans="1:4" x14ac:dyDescent="0.25">
      <c r="A657" s="9" t="e" vm="404">
        <v>#VALUE!</v>
      </c>
      <c r="B657" s="9" t="str" cm="1">
        <f t="array" ref="B657">_FV(A657,"Industry")</f>
        <v>Machinery, Equipment &amp; Components</v>
      </c>
      <c r="C657" s="113" cm="1">
        <f t="array" ref="C657">_FV(A657,"Market cap",TRUE)</f>
        <v>5539551000</v>
      </c>
      <c r="D657" s="112" cm="1">
        <f t="array" ref="D657">_FV(A657,"Beta")</f>
        <v>1.8496999999999999</v>
      </c>
    </row>
    <row r="658" spans="1:4" x14ac:dyDescent="0.25">
      <c r="A658" s="9" t="e" vm="405">
        <v>#VALUE!</v>
      </c>
      <c r="B658" s="9" t="str" cm="1">
        <f t="array" ref="B658">_FV(A658,"Industry")</f>
        <v>Consumer Goods Conglomerates</v>
      </c>
      <c r="C658" s="113" cm="1">
        <f t="array" ref="C658">_FV(A658,"Market cap",TRUE)</f>
        <v>148079200000</v>
      </c>
      <c r="D658" s="112" cm="1">
        <f t="array" ref="D658">_FV(A658,"Beta")</f>
        <v>1.1544000000000001</v>
      </c>
    </row>
    <row r="659" spans="1:4" x14ac:dyDescent="0.25">
      <c r="A659" s="9" t="e" vm="406">
        <v>#VALUE!</v>
      </c>
      <c r="B659" s="9" t="str" cm="1">
        <f t="array" ref="B659">_FV(A659,"Industry")</f>
        <v>Machinery, Equipment &amp; Components</v>
      </c>
      <c r="C659" s="126" cm="1">
        <f t="array" ref="C659">_FV(A659,"Market cap",TRUE)</f>
        <v>749675900000</v>
      </c>
      <c r="D659" s="112" cm="1">
        <f t="array" ref="D659">_FV(A659,"Beta")</f>
        <v>1.8705000000000001</v>
      </c>
    </row>
    <row r="660" spans="1:4" x14ac:dyDescent="0.25">
      <c r="A660" s="9" t="e" vm="407">
        <v>#VALUE!</v>
      </c>
      <c r="B660" s="9" t="str" cm="1">
        <f t="array" ref="B660">_FV(A660,"Industry")</f>
        <v>Machinery, Equipment &amp; Components</v>
      </c>
      <c r="C660" s="113" cm="1">
        <f t="array" ref="C660">_FV(A660,"Market cap",TRUE)</f>
        <v>15196160000</v>
      </c>
      <c r="D660" s="112" cm="1">
        <f t="array" ref="D660">_FV(A660,"Beta")</f>
        <v>1.0786</v>
      </c>
    </row>
    <row r="661" spans="1:4" x14ac:dyDescent="0.25">
      <c r="A661" s="9" t="e" vm="408">
        <v>#VALUE!</v>
      </c>
      <c r="B661" s="9" t="e" cm="1" vm="92">
        <f t="array" ref="B661">_FV(A661,"Industry")</f>
        <v>#VALUE!</v>
      </c>
      <c r="C661" s="9" t="e" cm="1" vm="93">
        <f t="array" ref="C661">_FV(A661,"Market cap",TRUE)</f>
        <v>#VALUE!</v>
      </c>
      <c r="D661" s="9" t="e" cm="1" vm="14">
        <f t="array" ref="D661">_FV(A661,"Beta")</f>
        <v>#VALUE!</v>
      </c>
    </row>
    <row r="662" spans="1:4" x14ac:dyDescent="0.25">
      <c r="A662" s="9" t="e" vm="409">
        <v>#VALUE!</v>
      </c>
      <c r="B662" s="9" t="str" cm="1">
        <f t="array" ref="B662">_FV(A662,"Industry")</f>
        <v>Machinery, Equipment &amp; Components</v>
      </c>
      <c r="C662" s="113" cm="1">
        <f t="array" ref="C662">_FV(A662,"Market cap",TRUE)</f>
        <v>20506910000</v>
      </c>
      <c r="D662" s="112" cm="1">
        <f t="array" ref="D662">_FV(A662,"Beta")</f>
        <v>1.5570999999999999</v>
      </c>
    </row>
    <row r="663" spans="1:4" x14ac:dyDescent="0.25">
      <c r="A663" s="9" t="e" vm="410">
        <v>#VALUE!</v>
      </c>
      <c r="B663" s="9" t="str" cm="1">
        <f t="array" ref="B663">_FV(A663,"Industry")</f>
        <v>Machinery, Equipment &amp; Components</v>
      </c>
      <c r="C663" s="113" cm="1">
        <f t="array" ref="C663">_FV(A663,"Market cap",TRUE)</f>
        <v>7537610000</v>
      </c>
      <c r="D663" s="112" cm="1">
        <f t="array" ref="D663">_FV(A663,"Beta")</f>
        <v>1.5838000000000001</v>
      </c>
    </row>
    <row r="664" spans="1:4" x14ac:dyDescent="0.25">
      <c r="A664" s="9" t="e" vm="411">
        <v>#VALUE!</v>
      </c>
      <c r="B664" s="9" t="str" cm="1">
        <f t="array" ref="B664">_FV(A664,"Industry")</f>
        <v>Consumer Goods Conglomerates</v>
      </c>
      <c r="C664" s="113" cm="1">
        <f t="array" ref="C664">_FV(A664,"Market cap",TRUE)</f>
        <v>67759390000</v>
      </c>
      <c r="D664" s="112" cm="1">
        <f t="array" ref="D664">_FV(A664,"Beta")</f>
        <v>1.1044</v>
      </c>
    </row>
    <row r="665" spans="1:4" x14ac:dyDescent="0.25">
      <c r="A665" s="9" t="e" vm="412">
        <v>#VALUE!</v>
      </c>
      <c r="B665" s="9" t="str" cm="1">
        <f t="array" ref="B665">_FV(A665,"Industry")</f>
        <v>Machinery, Equipment &amp; Components</v>
      </c>
      <c r="C665" s="123" cm="1">
        <f t="array" ref="C665">_FV(A665,"Market cap",TRUE)</f>
        <v>10230870000</v>
      </c>
      <c r="D665" s="112" cm="1">
        <f t="array" ref="D665">_FV(A665,"Beta")</f>
        <v>1.1433</v>
      </c>
    </row>
    <row r="666" spans="1:4" x14ac:dyDescent="0.25">
      <c r="A666" s="9" t="e" vm="413">
        <v>#VALUE!</v>
      </c>
      <c r="B666" s="9" t="str" cm="1">
        <f t="array" ref="B666">_FV(A666,"Industry")</f>
        <v>Machinery, Equipment &amp; Components</v>
      </c>
      <c r="C666" s="9" t="e" cm="1" vm="93">
        <f t="array" ref="C666">_FV(A666,"Market cap",TRUE)</f>
        <v>#VALUE!</v>
      </c>
      <c r="D666" s="112" cm="1">
        <f t="array" ref="D666">_FV(A666,"Beta")</f>
        <v>1.601</v>
      </c>
    </row>
    <row r="667" spans="1:4" x14ac:dyDescent="0.25">
      <c r="A667" s="9" t="e" vm="414">
        <v>#VALUE!</v>
      </c>
      <c r="B667" s="9" t="str" cm="1">
        <f t="array" ref="B667">_FV(A667,"Industry")</f>
        <v>Machinery, Equipment &amp; Components</v>
      </c>
      <c r="C667" s="9" t="e" cm="1" vm="93">
        <f t="array" ref="C667">_FV(A667,"Market cap",TRUE)</f>
        <v>#VALUE!</v>
      </c>
      <c r="D667" s="112" cm="1">
        <f t="array" ref="D667">_FV(A667,"Beta")</f>
        <v>0.52400000000000002</v>
      </c>
    </row>
    <row r="668" spans="1:4" x14ac:dyDescent="0.25">
      <c r="A668" s="9" t="e" vm="415">
        <v>#VALUE!</v>
      </c>
      <c r="B668" s="9" t="str" cm="1">
        <f t="array" ref="B668">_FV(A668,"Industry")</f>
        <v>Machinery, Equipment &amp; Components</v>
      </c>
      <c r="C668" s="9" t="e" cm="1" vm="93">
        <f t="array" ref="C668">_FV(A668,"Market cap",TRUE)</f>
        <v>#VALUE!</v>
      </c>
      <c r="D668" s="112" cm="1">
        <f t="array" ref="D668">_FV(A668,"Beta")</f>
        <v>1.3976</v>
      </c>
    </row>
    <row r="669" spans="1:4" x14ac:dyDescent="0.25">
      <c r="A669" s="9" t="e" vm="416">
        <v>#VALUE!</v>
      </c>
      <c r="B669" s="9" t="str" cm="1">
        <f t="array" ref="B669">_FV(A669,"Industry")</f>
        <v>Machinery, Equipment &amp; Components</v>
      </c>
      <c r="C669" s="123" cm="1">
        <f t="array" ref="C669">_FV(A669,"Market cap",TRUE)</f>
        <v>20379520000</v>
      </c>
      <c r="D669" s="112" cm="1">
        <f t="array" ref="D669">_FV(A669,"Beta")</f>
        <v>0.80889999999999995</v>
      </c>
    </row>
    <row r="670" spans="1:4" x14ac:dyDescent="0.25">
      <c r="A670" s="9" t="e" vm="417">
        <v>#VALUE!</v>
      </c>
      <c r="B670" s="9" t="str" cm="1">
        <f t="array" ref="B670">_FV(A670,"Industry")</f>
        <v>Machinery, Equipment &amp; Components</v>
      </c>
      <c r="C670" s="113" cm="1">
        <f t="array" ref="C670">_FV(A670,"Market cap",TRUE)</f>
        <v>11023860000</v>
      </c>
      <c r="D670" s="112" cm="1">
        <f t="array" ref="D670">_FV(A670,"Beta")</f>
        <v>0.82540000000000002</v>
      </c>
    </row>
    <row r="671" spans="1:4" x14ac:dyDescent="0.25">
      <c r="A671" s="9" t="e" vm="418">
        <v>#VALUE!</v>
      </c>
      <c r="B671" s="9" t="str" cm="1">
        <f t="array" ref="B671">_FV(A671,"Industry")</f>
        <v>Automobiles &amp; Auto Parts</v>
      </c>
      <c r="C671" s="113" cm="1">
        <f t="array" ref="C671">_FV(A671,"Market cap",TRUE)</f>
        <v>50450250000</v>
      </c>
      <c r="D671" s="112" cm="1">
        <f t="array" ref="D671">_FV(A671,"Beta")</f>
        <v>1.2155</v>
      </c>
    </row>
    <row r="672" spans="1:4" x14ac:dyDescent="0.25">
      <c r="A672" s="9" t="e" vm="419">
        <v>#VALUE!</v>
      </c>
      <c r="B672" s="9" t="str" cm="1">
        <f t="array" ref="B672">_FV(A672,"Industry")</f>
        <v>Consumer Goods Conglomerates</v>
      </c>
      <c r="C672" s="126" cm="1">
        <f t="array" ref="C672">_FV(A672,"Market cap",TRUE)</f>
        <v>1116340000000</v>
      </c>
      <c r="D672" s="112" cm="1">
        <f t="array" ref="D672">_FV(A672,"Beta")</f>
        <v>1.1172</v>
      </c>
    </row>
    <row r="673" spans="1:4" x14ac:dyDescent="0.25">
      <c r="A673" s="9" t="e" vm="420">
        <v>#VALUE!</v>
      </c>
      <c r="B673" s="9" t="str" cm="1">
        <f t="array" ref="B673">_FV(A673,"Industry")</f>
        <v>Household Goods</v>
      </c>
      <c r="C673" s="113" cm="1">
        <f t="array" ref="C673">_FV(A673,"Market cap",TRUE)</f>
        <v>9361174000</v>
      </c>
      <c r="D673" s="112" cm="1">
        <f t="array" ref="D673">_FV(A673,"Beta")</f>
        <v>1.7149000000000001</v>
      </c>
    </row>
    <row r="674" spans="1:4" x14ac:dyDescent="0.25">
      <c r="A674" s="9" t="e" vm="421">
        <v>#VALUE!</v>
      </c>
      <c r="B674" s="9" t="str" cm="1">
        <f t="array" ref="B674">_FV(A674,"Industry")</f>
        <v>Consumer Goods Conglomerates</v>
      </c>
      <c r="C674" s="113" cm="1">
        <f t="array" ref="C674">_FV(A674,"Market cap",TRUE)</f>
        <v>106849700000</v>
      </c>
      <c r="D674" s="112" cm="1">
        <f t="array" ref="D674">_FV(A674,"Beta")</f>
        <v>0.94740000000000002</v>
      </c>
    </row>
    <row r="675" spans="1:4" x14ac:dyDescent="0.25">
      <c r="A675" s="9" t="e" vm="422">
        <v>#VALUE!</v>
      </c>
      <c r="B675" s="9" t="str" cm="1">
        <f t="array" ref="B675">_FV(A675,"Industry")</f>
        <v>Machinery, Equipment &amp; Components</v>
      </c>
      <c r="C675" s="113" cm="1">
        <f t="array" ref="C675">_FV(A675,"Market cap",TRUE)</f>
        <v>11717040000</v>
      </c>
      <c r="D675" s="112" cm="1">
        <f t="array" ref="D675">_FV(A675,"Beta")</f>
        <v>0.99180000000000001</v>
      </c>
    </row>
    <row r="676" spans="1:4" x14ac:dyDescent="0.25">
      <c r="A676" s="9" t="e" vm="423">
        <v>#VALUE!</v>
      </c>
      <c r="B676" s="9" t="str" cm="1">
        <f t="array" ref="B676">_FV(A676,"Industry")</f>
        <v>Machinery, Equipment &amp; Components</v>
      </c>
      <c r="C676" s="9" t="e" cm="1" vm="93">
        <f t="array" ref="C676">_FV(A676,"Market cap",TRUE)</f>
        <v>#VALUE!</v>
      </c>
      <c r="D676" s="112" cm="1">
        <f t="array" ref="D676">_FV(A676,"Beta")</f>
        <v>1.2625</v>
      </c>
    </row>
    <row r="677" spans="1:4" x14ac:dyDescent="0.25">
      <c r="A677" s="9" t="e" vm="424">
        <v>#VALUE!</v>
      </c>
      <c r="B677" s="9" t="str" cm="1">
        <f t="array" ref="B677">_FV(A677,"Industry")</f>
        <v>Renewable Energy</v>
      </c>
      <c r="C677" s="139" cm="1">
        <f t="array" ref="C677">_FV(A677,"Market cap",TRUE)</f>
        <v>34537950000</v>
      </c>
      <c r="D677" s="112" cm="1">
        <f t="array" ref="D677">_FV(A677,"Beta")</f>
        <v>0.62419999999999998</v>
      </c>
    </row>
    <row r="678" spans="1:4" x14ac:dyDescent="0.25">
      <c r="A678" s="9" t="e" vm="425">
        <v>#VALUE!</v>
      </c>
      <c r="B678" s="9" t="str" cm="1">
        <f t="array" ref="B678">_FV(A678,"Industry")</f>
        <v>Machinery, Equipment &amp; Components</v>
      </c>
      <c r="C678" s="113" cm="1">
        <f t="array" ref="C678">_FV(A678,"Market cap",TRUE)</f>
        <v>7796504000</v>
      </c>
      <c r="D678" s="112" cm="1">
        <f t="array" ref="D678">_FV(A678,"Beta")</f>
        <v>1.5562</v>
      </c>
    </row>
    <row r="679" spans="1:4" x14ac:dyDescent="0.25">
      <c r="A679" s="9" t="e" vm="426">
        <v>#VALUE!</v>
      </c>
      <c r="B679" s="9" t="str" cm="1">
        <f t="array" ref="B679">_FV(A679,"Industry")</f>
        <v>Machinery, Equipment &amp; Components</v>
      </c>
      <c r="C679" s="113" cm="1">
        <f t="array" ref="C679">_FV(A679,"Market cap",TRUE)</f>
        <v>33510630000</v>
      </c>
      <c r="D679" s="112" cm="1">
        <f t="array" ref="D679">_FV(A679,"Beta")</f>
        <v>1.0446</v>
      </c>
    </row>
    <row r="680" spans="1:4" x14ac:dyDescent="0.25">
      <c r="A680" s="9" t="e" vm="427">
        <v>#VALUE!</v>
      </c>
      <c r="B680" s="9" t="str" cm="1">
        <f t="array" ref="B680">_FV(A680,"Industry")</f>
        <v>Machinery, Equipment &amp; Components</v>
      </c>
      <c r="C680" s="113" cm="1">
        <f t="array" ref="C680">_FV(A680,"Market cap",TRUE)</f>
        <v>39537560000</v>
      </c>
      <c r="D680" s="112" cm="1">
        <f t="array" ref="D680">_FV(A680,"Beta")</f>
        <v>1.8098000000000001</v>
      </c>
    </row>
    <row r="681" spans="1:4" x14ac:dyDescent="0.25">
      <c r="A681" s="9" t="e" vm="428">
        <v>#VALUE!</v>
      </c>
      <c r="B681" s="9" t="str" cm="1">
        <f t="array" ref="B681">_FV(A681,"Industry")</f>
        <v>Machinery, Equipment &amp; Components</v>
      </c>
      <c r="C681" s="113" cm="1">
        <f t="array" ref="C681">_FV(A681,"Market cap",TRUE)</f>
        <v>9952188000</v>
      </c>
      <c r="D681" s="112" cm="1">
        <f t="array" ref="D681">_FV(A681,"Beta")</f>
        <v>1.1628000000000001</v>
      </c>
    </row>
    <row r="682" spans="1:4" x14ac:dyDescent="0.25">
      <c r="A682" s="9" t="e" vm="429">
        <v>#VALUE!</v>
      </c>
      <c r="B682" s="9" t="str" cm="1">
        <f t="array" ref="B682">_FV(A682,"Industry")</f>
        <v>Machinery, Equipment &amp; Components</v>
      </c>
      <c r="C682" s="9" t="e" cm="1" vm="93">
        <f t="array" ref="C682">_FV(A682,"Market cap",TRUE)</f>
        <v>#VALUE!</v>
      </c>
      <c r="D682" s="112" cm="1">
        <f t="array" ref="D682">_FV(A682,"Beta")</f>
        <v>1.369</v>
      </c>
    </row>
    <row r="683" spans="1:4" x14ac:dyDescent="0.25">
      <c r="A683" s="9" t="e" vm="430">
        <v>#VALUE!</v>
      </c>
      <c r="B683" s="9" t="str" cm="1">
        <f t="array" ref="B683">_FV(A683,"Industry")</f>
        <v>Machinery, Equipment &amp; Components</v>
      </c>
      <c r="C683" s="113" cm="1">
        <f t="array" ref="C683">_FV(A683,"Market cap",TRUE)</f>
        <v>30625450000</v>
      </c>
      <c r="D683" s="112" cm="1">
        <f t="array" ref="D683">_FV(A683,"Beta")</f>
        <v>1.3785000000000001</v>
      </c>
    </row>
    <row r="684" spans="1:4" x14ac:dyDescent="0.25">
      <c r="A684" s="9" t="e" vm="431">
        <v>#VALUE!</v>
      </c>
      <c r="B684" s="9" t="str" cm="1">
        <f t="array" ref="B684">_FV(A684,"Industry")</f>
        <v>Software &amp; IT Services</v>
      </c>
      <c r="C684" s="113" cm="1">
        <f t="array" ref="C684">_FV(A684,"Market cap",TRUE)</f>
        <v>40512980000</v>
      </c>
      <c r="D684" s="112" cm="1">
        <f t="array" ref="D684">_FV(A684,"Beta")</f>
        <v>1.0072000000000001</v>
      </c>
    </row>
    <row r="685" spans="1:4" x14ac:dyDescent="0.25">
      <c r="A685" s="9" t="e" vm="432">
        <v>#VALUE!</v>
      </c>
      <c r="B685" s="9" t="str" cm="1">
        <f t="array" ref="B685">_FV(A685,"Industry")</f>
        <v>Machinery, Equipment &amp; Components</v>
      </c>
      <c r="C685" s="113" cm="1">
        <f t="array" ref="C685">_FV(A685,"Market cap",TRUE)</f>
        <v>5925822000</v>
      </c>
      <c r="D685" s="112" cm="1">
        <f t="array" ref="D685">_FV(A685,"Beta")</f>
        <v>1.4592000000000001</v>
      </c>
    </row>
    <row r="686" spans="1:4" x14ac:dyDescent="0.25">
      <c r="A686" s="9" t="e" vm="433">
        <v>#VALUE!</v>
      </c>
      <c r="B686" s="9" t="str" cm="1">
        <f t="array" ref="B686">_FV(A686,"Industry")</f>
        <v>Machinery, Equipment &amp; Components</v>
      </c>
      <c r="C686" s="9" t="e" cm="1" vm="93">
        <f t="array" ref="C686">_FV(A686,"Market cap",TRUE)</f>
        <v>#VALUE!</v>
      </c>
      <c r="D686" s="112" cm="1">
        <f t="array" ref="D686">_FV(A686,"Beta")</f>
        <v>0.83589999999999998</v>
      </c>
    </row>
    <row r="687" spans="1:4" x14ac:dyDescent="0.25">
      <c r="A687" s="9" t="e" vm="434">
        <v>#VALUE!</v>
      </c>
      <c r="B687" s="9" t="str" cm="1">
        <f t="array" ref="B687">_FV(A687,"Industry")</f>
        <v>Machinery, Equipment &amp; Components</v>
      </c>
      <c r="C687" s="137" cm="1">
        <f t="array" ref="C687">_FV(A687,"Market cap",TRUE)</f>
        <v>296662300000</v>
      </c>
      <c r="D687" s="112" cm="1">
        <f t="array" ref="D687">_FV(A687,"Beta")</f>
        <v>1.3548</v>
      </c>
    </row>
    <row r="688" spans="1:4" x14ac:dyDescent="0.25">
      <c r="A688" s="9" t="e" vm="435">
        <v>#VALUE!</v>
      </c>
      <c r="B688" s="9" t="str" cm="1">
        <f t="array" ref="B688">_FV(A688,"Industry")</f>
        <v>Machinery, Equipment &amp; Components</v>
      </c>
      <c r="C688" s="9" t="e" cm="1" vm="93">
        <f t="array" ref="C688">_FV(A688,"Market cap",TRUE)</f>
        <v>#VALUE!</v>
      </c>
      <c r="D688" s="112" cm="1">
        <f t="array" ref="D688">_FV(A688,"Beta")</f>
        <v>0.94120000000000004</v>
      </c>
    </row>
    <row r="689" spans="1:12" x14ac:dyDescent="0.25">
      <c r="A689" s="9" t="e" vm="436">
        <v>#VALUE!</v>
      </c>
      <c r="B689" s="9" t="str" cm="1">
        <f t="array" ref="B689">_FV(A689,"Industry")</f>
        <v>Consumer Goods Conglomerates</v>
      </c>
      <c r="C689" s="123" cm="1">
        <f t="array" ref="C689">_FV(A689,"Market cap",TRUE)</f>
        <v>115056000000</v>
      </c>
      <c r="D689" s="112" cm="1">
        <f t="array" ref="D689">_FV(A689,"Beta")</f>
        <v>1.1155999999999999</v>
      </c>
    </row>
    <row r="690" spans="1:12" x14ac:dyDescent="0.25">
      <c r="A690" s="9" t="e" vm="437">
        <v>#VALUE!</v>
      </c>
      <c r="B690" s="9" t="str" cm="1">
        <f t="array" ref="B690">_FV(A690,"Industry")</f>
        <v>Media &amp; Publishing</v>
      </c>
      <c r="C690" s="113" cm="1">
        <f t="array" ref="C690">_FV(A690,"Market cap",TRUE)</f>
        <v>2391730</v>
      </c>
      <c r="D690" s="112" cm="1">
        <f t="array" ref="D690">_FV(A690,"Beta")</f>
        <v>1.764</v>
      </c>
    </row>
    <row r="691" spans="1:12" x14ac:dyDescent="0.25">
      <c r="A691" s="9" t="e" vm="438">
        <v>#VALUE!</v>
      </c>
      <c r="B691" s="9" t="str" cm="1">
        <f t="array" ref="B691">_FV(A691,"Industry")</f>
        <v>Consumer Goods Conglomerates</v>
      </c>
      <c r="C691" s="122" cm="1">
        <f t="array" ref="C691">_FV(A691,"Market cap",TRUE)</f>
        <v>6066425000</v>
      </c>
      <c r="D691" s="112" cm="1">
        <f t="array" ref="D691">_FV(A691,"Beta")</f>
        <v>0.91649999999999998</v>
      </c>
    </row>
    <row r="692" spans="1:12" x14ac:dyDescent="0.25">
      <c r="A692" s="9" t="e" vm="439">
        <v>#VALUE!</v>
      </c>
      <c r="B692" s="9" t="str" cm="1">
        <f t="array" ref="B692">_FV(A692,"Industry")</f>
        <v>Consumer Goods Conglomerates</v>
      </c>
      <c r="C692" s="126" cm="1">
        <f t="array" ref="C692">_FV(A692,"Market cap",TRUE)</f>
        <v>1659498000000</v>
      </c>
      <c r="D692" s="112" cm="1">
        <f t="array" ref="D692">_FV(A692,"Beta")</f>
        <v>0.74719999999999998</v>
      </c>
    </row>
    <row r="693" spans="1:12" x14ac:dyDescent="0.25">
      <c r="A693" s="9" t="e" vm="440">
        <v>#VALUE!</v>
      </c>
      <c r="B693" s="9" t="str" cm="1">
        <f t="array" ref="B693">_FV(A693,"Industry")</f>
        <v>Machinery, Equipment &amp; Components</v>
      </c>
      <c r="C693" s="113" cm="1">
        <f t="array" ref="C693">_FV(A693,"Market cap",TRUE)</f>
        <v>38966400000</v>
      </c>
      <c r="D693" s="112" cm="1">
        <f t="array" ref="D693">_FV(A693,"Beta")</f>
        <v>0.99539999999999995</v>
      </c>
    </row>
    <row r="694" spans="1:12" x14ac:dyDescent="0.25">
      <c r="A694" s="9" t="e" vm="441">
        <v>#VALUE!</v>
      </c>
      <c r="B694" s="9" t="str" cm="1">
        <f t="array" ref="B694">_FV(A694,"Industry")</f>
        <v>Machinery, Equipment &amp; Components</v>
      </c>
      <c r="C694" s="125" cm="1">
        <f t="array" ref="C694">_FV(A694,"Market cap",TRUE)</f>
        <v>7146000000</v>
      </c>
      <c r="D694" s="112" cm="1">
        <f t="array" ref="D694">_FV(A694,"Beta")</f>
        <v>1.21</v>
      </c>
    </row>
    <row r="695" spans="1:12" x14ac:dyDescent="0.25">
      <c r="A695" s="9" t="e" vm="442">
        <v>#VALUE!</v>
      </c>
      <c r="B695" s="9" t="str" cm="1">
        <f t="array" ref="B695">_FV(A695,"Industry")</f>
        <v>Machinery, Equipment &amp; Components</v>
      </c>
      <c r="C695" s="9" t="e" cm="1" vm="93">
        <f t="array" ref="C695">_FV(A695,"Market cap",TRUE)</f>
        <v>#VALUE!</v>
      </c>
      <c r="D695" s="112" cm="1">
        <f t="array" ref="D695">_FV(A695,"Beta")</f>
        <v>1.4216</v>
      </c>
    </row>
    <row r="696" spans="1:12" x14ac:dyDescent="0.25">
      <c r="A696" s="9" t="e" vm="443">
        <v>#VALUE!</v>
      </c>
      <c r="B696" s="9" t="str" cm="1">
        <f t="array" ref="B696">_FV(A696,"Industry")</f>
        <v>Renewable Energy</v>
      </c>
      <c r="C696" s="9" t="e" cm="1" vm="93">
        <f t="array" ref="C696">_FV(A696,"Market cap",TRUE)</f>
        <v>#VALUE!</v>
      </c>
      <c r="D696" s="112" cm="1">
        <f t="array" ref="D696">_FV(A696,"Beta")</f>
        <v>1.4381999999999999</v>
      </c>
    </row>
    <row r="697" spans="1:12" x14ac:dyDescent="0.25">
      <c r="A697" s="9" t="e" vm="444">
        <v>#VALUE!</v>
      </c>
      <c r="B697" s="9" t="str" cm="1">
        <f t="array" ref="B697">_FV(A697,"Industry")</f>
        <v>Machinery, Equipment &amp; Components</v>
      </c>
      <c r="C697" s="122" cm="1">
        <f t="array" ref="C697">_FV(A697,"Market cap",TRUE)</f>
        <v>4869024000</v>
      </c>
      <c r="D697" s="112" cm="1">
        <f t="array" ref="D697">_FV(A697,"Beta")</f>
        <v>1.6758</v>
      </c>
    </row>
    <row r="698" spans="1:12" x14ac:dyDescent="0.25">
      <c r="A698" s="9" t="e" vm="445">
        <v>#VALUE!</v>
      </c>
      <c r="B698" s="9" t="str" cm="1">
        <f t="array" ref="B698">_FV(A698,"Industry")</f>
        <v>Consumer Goods Conglomerates</v>
      </c>
      <c r="C698" s="9" t="e" cm="1" vm="93">
        <f t="array" ref="C698">_FV(A698,"Market cap",TRUE)</f>
        <v>#VALUE!</v>
      </c>
      <c r="D698" s="112" cm="1">
        <f t="array" ref="D698">_FV(A698,"Beta")</f>
        <v>1.1062000000000001</v>
      </c>
    </row>
    <row r="699" spans="1:12" ht="16.5" customHeight="1" x14ac:dyDescent="0.25">
      <c r="A699" s="9" t="e" vm="446">
        <v>#VALUE!</v>
      </c>
      <c r="B699" s="9" t="str" cm="1">
        <f t="array" ref="B699">_FV(A699,"Industry")</f>
        <v>Machinery, Equipment &amp; Components</v>
      </c>
      <c r="C699" s="113" cm="1">
        <f t="array" ref="C699">_FV(A699,"Market cap",TRUE)</f>
        <v>18216210000</v>
      </c>
      <c r="D699" s="112" cm="1">
        <f t="array" ref="D699">_FV(A699,"Beta")</f>
        <v>1.0268999999999999</v>
      </c>
    </row>
    <row r="702" spans="1:12" ht="21" x14ac:dyDescent="0.35">
      <c r="A702" s="215" t="s">
        <v>14</v>
      </c>
      <c r="B702" s="216"/>
      <c r="C702" s="216"/>
      <c r="D702" s="216"/>
      <c r="E702" s="216"/>
      <c r="F702" s="216"/>
      <c r="G702" s="216"/>
      <c r="H702" s="216"/>
      <c r="I702" s="216"/>
      <c r="J702" s="216"/>
      <c r="K702" s="216"/>
      <c r="L702" s="217"/>
    </row>
    <row r="703" spans="1:12" x14ac:dyDescent="0.25">
      <c r="B703" s="77"/>
    </row>
    <row r="704" spans="1:12" x14ac:dyDescent="0.25">
      <c r="A704" s="214" t="s">
        <v>916</v>
      </c>
      <c r="B704" s="214"/>
      <c r="C704" s="214"/>
      <c r="D704" s="214"/>
      <c r="E704" s="214"/>
      <c r="F704" s="214"/>
      <c r="G704" s="214"/>
      <c r="H704" s="214"/>
      <c r="I704" s="214"/>
      <c r="J704" s="214"/>
    </row>
    <row r="706" spans="1:9" x14ac:dyDescent="0.25">
      <c r="B706" s="210" t="s">
        <v>873</v>
      </c>
      <c r="C706" s="210"/>
      <c r="D706" s="210"/>
      <c r="E706" s="210"/>
      <c r="F706" s="210"/>
      <c r="G706" s="210"/>
      <c r="H706" s="210"/>
      <c r="I706" s="210"/>
    </row>
    <row r="707" spans="1:9" x14ac:dyDescent="0.25">
      <c r="B707" s="210"/>
      <c r="C707" s="210"/>
      <c r="D707" s="210"/>
      <c r="E707" s="210"/>
      <c r="F707" s="210"/>
      <c r="G707" s="210"/>
      <c r="H707" s="210"/>
      <c r="I707" s="210"/>
    </row>
    <row r="708" spans="1:9" x14ac:dyDescent="0.25">
      <c r="B708" s="210"/>
      <c r="C708" s="210"/>
      <c r="D708" s="210"/>
      <c r="E708" s="210"/>
      <c r="F708" s="210"/>
      <c r="G708" s="210"/>
      <c r="H708" s="210"/>
      <c r="I708" s="210"/>
    </row>
    <row r="710" spans="1:9" x14ac:dyDescent="0.25">
      <c r="B710" s="210" t="s">
        <v>874</v>
      </c>
      <c r="C710" s="210"/>
      <c r="D710" s="210"/>
      <c r="E710" s="210"/>
      <c r="F710" s="210"/>
      <c r="G710" s="210"/>
      <c r="H710" s="210"/>
      <c r="I710" s="210"/>
    </row>
    <row r="711" spans="1:9" x14ac:dyDescent="0.25">
      <c r="B711" s="210"/>
      <c r="C711" s="210"/>
      <c r="D711" s="210"/>
      <c r="E711" s="210"/>
      <c r="F711" s="210"/>
      <c r="G711" s="210"/>
      <c r="H711" s="210"/>
      <c r="I711" s="210"/>
    </row>
    <row r="712" spans="1:9" x14ac:dyDescent="0.25">
      <c r="B712" s="210"/>
      <c r="C712" s="210"/>
      <c r="D712" s="210"/>
      <c r="E712" s="210"/>
      <c r="F712" s="210"/>
      <c r="G712" s="210"/>
      <c r="H712" s="210"/>
      <c r="I712" s="210"/>
    </row>
    <row r="713" spans="1:9" x14ac:dyDescent="0.25">
      <c r="B713" s="210"/>
      <c r="C713" s="210"/>
      <c r="D713" s="210"/>
      <c r="E713" s="210"/>
      <c r="F713" s="210"/>
      <c r="G713" s="210"/>
      <c r="H713" s="210"/>
      <c r="I713" s="210"/>
    </row>
    <row r="714" spans="1:9" x14ac:dyDescent="0.25">
      <c r="B714" s="210"/>
      <c r="C714" s="210"/>
      <c r="D714" s="210"/>
      <c r="E714" s="210"/>
      <c r="F714" s="210"/>
      <c r="G714" s="210"/>
      <c r="H714" s="210"/>
      <c r="I714" s="210"/>
    </row>
    <row r="716" spans="1:9" x14ac:dyDescent="0.25">
      <c r="A716" s="79" t="s">
        <v>1030</v>
      </c>
      <c r="B716" s="79" t="s">
        <v>67</v>
      </c>
      <c r="C716" s="79" t="s">
        <v>68</v>
      </c>
      <c r="D716" s="79" t="s">
        <v>1012</v>
      </c>
      <c r="E716" s="44" t="s">
        <v>1043</v>
      </c>
    </row>
    <row r="717" spans="1:9" x14ac:dyDescent="0.25">
      <c r="A717" s="9" t="e" vm="447">
        <v>#VALUE!</v>
      </c>
      <c r="B717" s="9" t="str" cm="1">
        <f t="array" ref="B717">_FV(A717,"Industry")</f>
        <v>Automobiles &amp; Auto Parts</v>
      </c>
      <c r="C717" s="115" cm="1">
        <f t="array" ref="C717">_FV(A717,"Market cap",TRUE)</f>
        <v>64989850000</v>
      </c>
      <c r="D717" s="9" t="e" cm="1" vm="14">
        <f t="array" ref="D717">_FV(A717,"Beta")</f>
        <v>#VALUE!</v>
      </c>
      <c r="E717" s="112" cm="1">
        <f t="array" ref="E717">_FV(A717,"P/E",TRUE)</f>
        <v>0</v>
      </c>
    </row>
    <row r="718" spans="1:9" x14ac:dyDescent="0.25">
      <c r="A718" s="9" t="e" vm="448">
        <v>#VALUE!</v>
      </c>
      <c r="B718" s="9" t="str" cm="1">
        <f t="array" ref="B718">_FV(A718,"Industry")</f>
        <v>Machinery, Equipment &amp; Components</v>
      </c>
      <c r="C718" s="9" t="e" cm="1" vm="93">
        <f t="array" ref="C718">_FV(A718,"Market cap",TRUE)</f>
        <v>#VALUE!</v>
      </c>
      <c r="D718" s="9" t="e" cm="1" vm="14">
        <f t="array" ref="D718">_FV(A718,"Beta")</f>
        <v>#VALUE!</v>
      </c>
      <c r="E718" s="112" cm="1">
        <f t="array" ref="E718">_FV(A718,"P/E",TRUE)</f>
        <v>34.42</v>
      </c>
    </row>
    <row r="719" spans="1:9" x14ac:dyDescent="0.25">
      <c r="A719" s="9" t="e" vm="449">
        <v>#VALUE!</v>
      </c>
      <c r="B719" s="9" t="str" cm="1">
        <f t="array" ref="B719">_FV(A719,"Industry")</f>
        <v>Automobiles &amp; Auto Parts</v>
      </c>
      <c r="C719" s="113" cm="1">
        <f t="array" ref="C719">_FV(A719,"Market cap",TRUE)</f>
        <v>19178750000</v>
      </c>
      <c r="D719" s="9" t="e" cm="1" vm="14">
        <f t="array" ref="D719">_FV(A719,"Beta")</f>
        <v>#VALUE!</v>
      </c>
      <c r="E719" s="112" cm="1">
        <f t="array" ref="E719">_FV(A719,"P/E",TRUE)</f>
        <v>0</v>
      </c>
    </row>
    <row r="720" spans="1:9" x14ac:dyDescent="0.25">
      <c r="A720" s="9" t="e" vm="450">
        <v>#VALUE!</v>
      </c>
      <c r="B720" s="9" t="str" cm="1">
        <f t="array" ref="B720">_FV(A720,"Industry")</f>
        <v>Automobiles &amp; Auto Parts</v>
      </c>
      <c r="C720" s="113" cm="1">
        <f t="array" ref="C720">_FV(A720,"Market cap",TRUE)</f>
        <v>6271135000</v>
      </c>
      <c r="D720" s="9" t="e" cm="1" vm="14">
        <f t="array" ref="D720">_FV(A720,"Beta")</f>
        <v>#VALUE!</v>
      </c>
      <c r="E720" s="9" t="e" cm="1" vm="9">
        <f t="array" ref="E720">_FV(A720,"P/E",TRUE)</f>
        <v>#VALUE!</v>
      </c>
    </row>
    <row r="721" spans="1:5" x14ac:dyDescent="0.25">
      <c r="A721" s="9" t="e" vm="451">
        <v>#VALUE!</v>
      </c>
      <c r="B721" s="9" t="str" cm="1">
        <f t="array" ref="B721">_FV(A721,"Industry")</f>
        <v>Automobiles &amp; Auto Parts</v>
      </c>
      <c r="C721" s="113" cm="1">
        <f t="array" ref="C721">_FV(A721,"Market cap",TRUE)</f>
        <v>2804132000</v>
      </c>
      <c r="D721" s="9" t="e" cm="1" vm="14">
        <f t="array" ref="D721">_FV(A721,"Beta")</f>
        <v>#VALUE!</v>
      </c>
      <c r="E721" s="9" t="e" cm="1" vm="9">
        <f t="array" ref="E721">_FV(A721,"P/E",TRUE)</f>
        <v>#VALUE!</v>
      </c>
    </row>
    <row r="722" spans="1:5" x14ac:dyDescent="0.25">
      <c r="A722" s="9" t="e" vm="452">
        <v>#VALUE!</v>
      </c>
      <c r="B722" s="9" t="str" cm="1">
        <f t="array" ref="B722">_FV(A722,"Industry")</f>
        <v>Holding Companies</v>
      </c>
      <c r="C722" s="113" cm="1">
        <f t="array" ref="C722">_FV(A722,"Market cap",TRUE)</f>
        <v>6776188000</v>
      </c>
      <c r="D722" s="9" t="e" cm="1" vm="14">
        <f t="array" ref="D722">_FV(A722,"Beta")</f>
        <v>#VALUE!</v>
      </c>
      <c r="E722" s="112" cm="1">
        <f t="array" ref="E722">_FV(A722,"P/E",TRUE)</f>
        <v>0</v>
      </c>
    </row>
    <row r="723" spans="1:5" x14ac:dyDescent="0.25">
      <c r="A723" s="9" t="e" vm="453">
        <v>#VALUE!</v>
      </c>
      <c r="B723" s="9" t="str" cm="1">
        <f t="array" ref="B723">_FV(A723,"Industry")</f>
        <v>Holding Companies</v>
      </c>
      <c r="C723" s="113" cm="1">
        <f t="array" ref="C723">_FV(A723,"Market cap",TRUE)</f>
        <v>3037599000</v>
      </c>
      <c r="D723" s="9" t="e" cm="1" vm="14">
        <f t="array" ref="D723">_FV(A723,"Beta")</f>
        <v>#VALUE!</v>
      </c>
      <c r="E723" s="9" t="e" cm="1" vm="9">
        <f t="array" ref="E723">_FV(A723,"P/E",TRUE)</f>
        <v>#VALUE!</v>
      </c>
    </row>
    <row r="724" spans="1:5" x14ac:dyDescent="0.25">
      <c r="A724" s="9" t="e" vm="454">
        <v>#VALUE!</v>
      </c>
      <c r="B724" s="9" t="str" cm="1">
        <f t="array" ref="B724">_FV(A724,"Industry")</f>
        <v>Automobiles &amp; Auto Parts</v>
      </c>
      <c r="C724" s="113" cm="1">
        <f t="array" ref="C724">_FV(A724,"Market cap",TRUE)</f>
        <v>1563245000</v>
      </c>
      <c r="D724" s="9" t="e" cm="1" vm="14">
        <f t="array" ref="D724">_FV(A724,"Beta")</f>
        <v>#VALUE!</v>
      </c>
      <c r="E724" s="112" cm="1">
        <f t="array" ref="E724">_FV(A724,"P/E",TRUE)</f>
        <v>0</v>
      </c>
    </row>
    <row r="725" spans="1:5" x14ac:dyDescent="0.25">
      <c r="A725" s="9" t="e" vm="455">
        <v>#VALUE!</v>
      </c>
      <c r="B725" s="9" t="str" cm="1">
        <f t="array" ref="B725">_FV(A725,"Industry")</f>
        <v>Holding Companies</v>
      </c>
      <c r="C725" s="113" cm="1">
        <f t="array" ref="C725">_FV(A725,"Market cap",TRUE)</f>
        <v>2320578000</v>
      </c>
      <c r="D725" s="9" t="e" cm="1" vm="14">
        <f t="array" ref="D725">_FV(A725,"Beta")</f>
        <v>#VALUE!</v>
      </c>
      <c r="E725" s="112" cm="1">
        <f t="array" ref="E725">_FV(A725,"P/E",TRUE)</f>
        <v>0</v>
      </c>
    </row>
    <row r="726" spans="1:5" x14ac:dyDescent="0.25">
      <c r="A726" s="9" t="e" vm="456">
        <v>#VALUE!</v>
      </c>
      <c r="B726" s="9" t="str" cm="1">
        <f t="array" ref="B726">_FV(A726,"Industry")</f>
        <v>Machinery, Equipment &amp; Components</v>
      </c>
      <c r="C726" s="113" cm="1">
        <f t="array" ref="C726">_FV(A726,"Market cap",TRUE)</f>
        <v>1483410000</v>
      </c>
      <c r="D726" s="9" t="e" cm="1" vm="14">
        <f t="array" ref="D726">_FV(A726,"Beta")</f>
        <v>#VALUE!</v>
      </c>
      <c r="E726" s="112" cm="1">
        <f t="array" ref="E726">_FV(A726,"P/E",TRUE)</f>
        <v>0</v>
      </c>
    </row>
    <row r="727" spans="1:5" x14ac:dyDescent="0.25">
      <c r="A727" s="9" t="e" vm="457">
        <v>#VALUE!</v>
      </c>
      <c r="B727" s="9" t="str" cm="1">
        <f t="array" ref="B727">_FV(A727,"Industry")</f>
        <v>Automobiles &amp; Auto Parts</v>
      </c>
      <c r="C727" s="113" cm="1">
        <f t="array" ref="C727">_FV(A727,"Market cap",TRUE)</f>
        <v>3113574000</v>
      </c>
      <c r="D727" s="9" t="e" cm="1" vm="14">
        <f t="array" ref="D727">_FV(A727,"Beta")</f>
        <v>#VALUE!</v>
      </c>
      <c r="E727" s="112" cm="1">
        <f t="array" ref="E727">_FV(A727,"P/E",TRUE)</f>
        <v>0</v>
      </c>
    </row>
    <row r="728" spans="1:5" x14ac:dyDescent="0.25">
      <c r="A728" s="9" t="e" vm="458">
        <v>#VALUE!</v>
      </c>
      <c r="B728" s="9" t="str" cm="1">
        <f t="array" ref="B728">_FV(A728,"Industry")</f>
        <v>Aerospace &amp; Defense</v>
      </c>
      <c r="C728" s="115" cm="1">
        <f t="array" ref="C728">_FV(A728,"Market cap",TRUE)</f>
        <v>2429951000</v>
      </c>
      <c r="D728" s="9" t="e" cm="1" vm="14">
        <f t="array" ref="D728">_FV(A728,"Beta")</f>
        <v>#VALUE!</v>
      </c>
      <c r="E728" s="9" t="e" cm="1" vm="9">
        <f t="array" ref="E728">_FV(A728,"P/E",TRUE)</f>
        <v>#VALUE!</v>
      </c>
    </row>
    <row r="729" spans="1:5" x14ac:dyDescent="0.25">
      <c r="A729" s="9" t="e" vm="459">
        <v>#VALUE!</v>
      </c>
      <c r="B729" s="9" t="str" cm="1">
        <f t="array" ref="B729">_FV(A729,"Industry")</f>
        <v>Specialty Retailers</v>
      </c>
      <c r="C729" s="113" cm="1">
        <f t="array" ref="C729">_FV(A729,"Market cap",TRUE)</f>
        <v>3355798000</v>
      </c>
      <c r="D729" s="112" cm="1">
        <f t="array" ref="D729">_FV(A729,"Beta")</f>
        <v>3.3691</v>
      </c>
      <c r="E729" s="112" cm="1">
        <f t="array" ref="E729">_FV(A729,"P/E",TRUE)</f>
        <v>13.496600000000001</v>
      </c>
    </row>
    <row r="730" spans="1:5" x14ac:dyDescent="0.25">
      <c r="A730" s="9" t="e" vm="460">
        <v>#VALUE!</v>
      </c>
      <c r="B730" s="9" t="str" cm="1">
        <f t="array" ref="B730">_FV(A730,"Industry")</f>
        <v>Automobiles &amp; Auto Parts</v>
      </c>
      <c r="C730" s="113" cm="1">
        <f t="array" ref="C730">_FV(A730,"Market cap",TRUE)</f>
        <v>3740437000</v>
      </c>
      <c r="D730" s="112" cm="1">
        <f t="array" ref="D730">_FV(A730,"Beta")</f>
        <v>3.3502999999999998</v>
      </c>
      <c r="E730" s="112" cm="1">
        <f t="array" ref="E730">_FV(A730,"P/E",TRUE)</f>
        <v>0</v>
      </c>
    </row>
    <row r="731" spans="1:5" x14ac:dyDescent="0.25">
      <c r="A731" s="9" t="e" vm="461">
        <v>#VALUE!</v>
      </c>
      <c r="B731" s="9" t="str" cm="1">
        <f t="array" ref="B731">_FV(A731,"Industry")</f>
        <v>Aerospace &amp; Defense</v>
      </c>
      <c r="C731" s="113" cm="1">
        <f t="array" ref="C731">_FV(A731,"Market cap",TRUE)</f>
        <v>1750063000</v>
      </c>
      <c r="D731" s="112" cm="1">
        <f t="array" ref="D731">_FV(A731,"Beta")</f>
        <v>2.9375</v>
      </c>
      <c r="E731" s="112" cm="1">
        <f t="array" ref="E731">_FV(A731,"P/E",TRUE)</f>
        <v>13.61</v>
      </c>
    </row>
    <row r="732" spans="1:5" x14ac:dyDescent="0.25">
      <c r="A732" s="9" t="e" vm="462">
        <v>#VALUE!</v>
      </c>
      <c r="B732" s="9" t="str" cm="1">
        <f t="array" ref="B732">_FV(A732,"Industry")</f>
        <v>Leisure Products</v>
      </c>
      <c r="C732" s="114" cm="1">
        <f t="array" ref="C732">_FV(A732,"Market cap",TRUE)</f>
        <v>8235479000</v>
      </c>
      <c r="D732" s="112" cm="1">
        <f t="array" ref="D732">_FV(A732,"Beta")</f>
        <v>2.8826000000000001</v>
      </c>
      <c r="E732" s="112" cm="1">
        <f t="array" ref="E732">_FV(A732,"P/E",TRUE)</f>
        <v>42.862900000000003</v>
      </c>
    </row>
    <row r="733" spans="1:5" x14ac:dyDescent="0.25">
      <c r="A733" s="9" t="e" vm="463">
        <v>#VALUE!</v>
      </c>
      <c r="B733" s="9" t="str" cm="1">
        <f t="array" ref="B733">_FV(A733,"Industry")</f>
        <v>Automobiles &amp; Auto Parts</v>
      </c>
      <c r="C733" s="113" cm="1">
        <f t="array" ref="C733">_FV(A733,"Market cap",TRUE)</f>
        <v>1968693000</v>
      </c>
      <c r="D733" s="112" cm="1">
        <f t="array" ref="D733">_FV(A733,"Beta")</f>
        <v>2.8650000000000002</v>
      </c>
      <c r="E733" s="9" t="e" cm="1" vm="9">
        <f t="array" ref="E733">_FV(A733,"P/E",TRUE)</f>
        <v>#VALUE!</v>
      </c>
    </row>
    <row r="734" spans="1:5" x14ac:dyDescent="0.25">
      <c r="A734" s="9" t="e" vm="464">
        <v>#VALUE!</v>
      </c>
      <c r="B734" s="9" t="str" cm="1">
        <f t="array" ref="B734">_FV(A734,"Industry")</f>
        <v>Automobiles &amp; Auto Parts</v>
      </c>
      <c r="C734" s="113" cm="1">
        <f t="array" ref="C734">_FV(A734,"Market cap",TRUE)</f>
        <v>1306298000</v>
      </c>
      <c r="D734" s="112" cm="1">
        <f t="array" ref="D734">_FV(A734,"Beta")</f>
        <v>2.6829000000000001</v>
      </c>
      <c r="E734" s="112" cm="1">
        <f t="array" ref="E734">_FV(A734,"P/E",TRUE)</f>
        <v>0</v>
      </c>
    </row>
    <row r="735" spans="1:5" x14ac:dyDescent="0.25">
      <c r="A735" s="9" t="e" vm="465">
        <v>#VALUE!</v>
      </c>
      <c r="B735" s="9" t="str" cm="1">
        <f t="array" ref="B735">_FV(A735,"Industry")</f>
        <v>Automobiles &amp; Auto Parts</v>
      </c>
      <c r="C735" s="113" cm="1">
        <f t="array" ref="C735">_FV(A735,"Market cap",TRUE)</f>
        <v>3755648000</v>
      </c>
      <c r="D735" s="112" cm="1">
        <f t="array" ref="D735">_FV(A735,"Beta")</f>
        <v>2.6616</v>
      </c>
      <c r="E735" s="112" cm="1">
        <f t="array" ref="E735">_FV(A735,"P/E",TRUE)</f>
        <v>0</v>
      </c>
    </row>
    <row r="736" spans="1:5" x14ac:dyDescent="0.25">
      <c r="A736" s="9" t="e" vm="466">
        <v>#VALUE!</v>
      </c>
      <c r="B736" s="9" t="str" cm="1">
        <f t="array" ref="B736">_FV(A736,"Industry")</f>
        <v>Homebuilding &amp; Construction Supplies</v>
      </c>
      <c r="C736" s="113" cm="1">
        <f t="array" ref="C736">_FV(A736,"Market cap",TRUE)</f>
        <v>2149571000</v>
      </c>
      <c r="D736" s="112" cm="1">
        <f t="array" ref="D736">_FV(A736,"Beta")</f>
        <v>2.4748000000000001</v>
      </c>
      <c r="E736" s="112" cm="1">
        <f t="array" ref="E736">_FV(A736,"P/E",TRUE)</f>
        <v>21.5123</v>
      </c>
    </row>
    <row r="737" spans="1:5" x14ac:dyDescent="0.25">
      <c r="A737" s="9" t="e" vm="467">
        <v>#VALUE!</v>
      </c>
      <c r="B737" s="9" t="str" cm="1">
        <f t="array" ref="B737">_FV(A737,"Industry")</f>
        <v>Leisure Products</v>
      </c>
      <c r="C737" s="113" cm="1">
        <f t="array" ref="C737">_FV(A737,"Market cap",TRUE)</f>
        <v>7413540000</v>
      </c>
      <c r="D737" s="112" cm="1">
        <f t="array" ref="D737">_FV(A737,"Beta")</f>
        <v>2.3927999999999998</v>
      </c>
      <c r="E737" s="112" cm="1">
        <f t="array" ref="E737">_FV(A737,"P/E",TRUE)</f>
        <v>19.825299999999999</v>
      </c>
    </row>
    <row r="738" spans="1:5" x14ac:dyDescent="0.25">
      <c r="A738" s="9" t="e" vm="99">
        <v>#VALUE!</v>
      </c>
      <c r="B738" s="9" t="str" cm="1">
        <f t="array" ref="B738">_FV(A738,"Industry")</f>
        <v>Automobiles &amp; Auto Parts</v>
      </c>
      <c r="C738" s="113" cm="1">
        <f t="array" ref="C738">_FV(A738,"Market cap",TRUE)</f>
        <v>4216619000</v>
      </c>
      <c r="D738" s="112" cm="1">
        <f t="array" ref="D738">_FV(A738,"Beta")</f>
        <v>2.2732000000000001</v>
      </c>
      <c r="E738" s="112" cm="1">
        <f t="array" ref="E738">_FV(A738,"P/E",TRUE)</f>
        <v>16.6907</v>
      </c>
    </row>
    <row r="739" spans="1:5" x14ac:dyDescent="0.25">
      <c r="A739" s="9" t="e" vm="468">
        <v>#VALUE!</v>
      </c>
      <c r="B739" s="9" t="str" cm="1">
        <f t="array" ref="B739">_FV(A739,"Industry")</f>
        <v>Automobiles &amp; Auto Parts</v>
      </c>
      <c r="C739" s="113" cm="1">
        <f t="array" ref="C739">_FV(A739,"Market cap",TRUE)</f>
        <v>2318227000</v>
      </c>
      <c r="D739" s="112" cm="1">
        <f t="array" ref="D739">_FV(A739,"Beta")</f>
        <v>2.2198000000000002</v>
      </c>
      <c r="E739" s="112" cm="1">
        <f t="array" ref="E739">_FV(A739,"P/E",TRUE)</f>
        <v>10.214399999999999</v>
      </c>
    </row>
    <row r="740" spans="1:5" x14ac:dyDescent="0.25">
      <c r="A740" s="9" t="e" vm="469">
        <v>#VALUE!</v>
      </c>
      <c r="B740" s="9" t="str" cm="1">
        <f t="array" ref="B740">_FV(A740,"Industry")</f>
        <v>Automobiles &amp; Auto Parts</v>
      </c>
      <c r="C740" s="113" cm="1">
        <f t="array" ref="C740">_FV(A740,"Market cap",TRUE)</f>
        <v>40150070000</v>
      </c>
      <c r="D740" s="112" cm="1">
        <f t="array" ref="D740">_FV(A740,"Beta")</f>
        <v>2.1951000000000001</v>
      </c>
      <c r="E740" s="112" cm="1">
        <f t="array" ref="E740">_FV(A740,"P/E",TRUE)</f>
        <v>22.536999999999999</v>
      </c>
    </row>
    <row r="741" spans="1:5" x14ac:dyDescent="0.25">
      <c r="A741" s="9" t="e" vm="470">
        <v>#VALUE!</v>
      </c>
      <c r="B741" s="9" t="str" cm="1">
        <f t="array" ref="B741">_FV(A741,"Industry")</f>
        <v>Automobiles &amp; Auto Parts</v>
      </c>
      <c r="C741" s="114" cm="1">
        <f t="array" ref="C741">_FV(A741,"Market cap",TRUE)</f>
        <v>1104044000</v>
      </c>
      <c r="D741" s="112" cm="1">
        <f t="array" ref="D741">_FV(A741,"Beta")</f>
        <v>2.1932</v>
      </c>
      <c r="E741" s="112" cm="1">
        <f t="array" ref="E741">_FV(A741,"P/E",TRUE)</f>
        <v>5.6</v>
      </c>
    </row>
    <row r="742" spans="1:5" x14ac:dyDescent="0.25">
      <c r="A742" s="9" t="e" vm="471">
        <v>#VALUE!</v>
      </c>
      <c r="B742" s="9" t="str" cm="1">
        <f t="array" ref="B742">_FV(A742,"Industry")</f>
        <v>Aerospace &amp; Defense</v>
      </c>
      <c r="C742" s="122" cm="1">
        <f t="array" ref="C742">_FV(A742,"Market cap",TRUE)</f>
        <v>3575883000</v>
      </c>
      <c r="D742" s="112" cm="1">
        <f t="array" ref="D742">_FV(A742,"Beta")</f>
        <v>2.1677</v>
      </c>
      <c r="E742" s="112" cm="1">
        <f t="array" ref="E742">_FV(A742,"P/E",TRUE)</f>
        <v>0</v>
      </c>
    </row>
    <row r="743" spans="1:5" x14ac:dyDescent="0.25">
      <c r="A743" s="9" t="e" vm="472">
        <v>#VALUE!</v>
      </c>
      <c r="B743" s="9" t="str" cm="1">
        <f t="array" ref="B743">_FV(A743,"Industry")</f>
        <v>Aerospace &amp; Defense</v>
      </c>
      <c r="C743" s="113" cm="1">
        <f t="array" ref="C743">_FV(A743,"Market cap",TRUE)</f>
        <v>5097066000</v>
      </c>
      <c r="D743" s="112" cm="1">
        <f t="array" ref="D743">_FV(A743,"Beta")</f>
        <v>2.1577000000000002</v>
      </c>
      <c r="E743" s="112" cm="1">
        <f t="array" ref="E743">_FV(A743,"P/E",TRUE)</f>
        <v>0</v>
      </c>
    </row>
    <row r="744" spans="1:5" x14ac:dyDescent="0.25">
      <c r="A744" s="9" t="e" vm="473">
        <v>#VALUE!</v>
      </c>
      <c r="B744" s="9" t="e" cm="1" vm="92">
        <f t="array" ref="B744">_FV(A744,"Industry")</f>
        <v>#VALUE!</v>
      </c>
      <c r="C744" s="114" cm="1">
        <f t="array" ref="C744">_FV(A744,"Market cap",TRUE)</f>
        <v>9932654000</v>
      </c>
      <c r="D744" s="112" cm="1">
        <f t="array" ref="D744">_FV(A744,"Beta")</f>
        <v>2.1568000000000001</v>
      </c>
      <c r="E744" s="112" cm="1">
        <f t="array" ref="E744">_FV(A744,"P/E",TRUE)</f>
        <v>992.93290000000002</v>
      </c>
    </row>
    <row r="745" spans="1:5" x14ac:dyDescent="0.25">
      <c r="A745" s="9" t="e" vm="118">
        <v>#VALUE!</v>
      </c>
      <c r="B745" s="9" t="str" cm="1">
        <f t="array" ref="B745">_FV(A745,"Industry")</f>
        <v>Metals &amp; Mining</v>
      </c>
      <c r="C745" s="114" cm="1">
        <f t="array" ref="C745">_FV(A745,"Market cap",TRUE)</f>
        <v>27156560</v>
      </c>
      <c r="D745" s="112" cm="1">
        <f t="array" ref="D745">_FV(A745,"Beta")</f>
        <v>2.1274999999999999</v>
      </c>
      <c r="E745" s="9" t="e" cm="1" vm="9">
        <f t="array" ref="E745">_FV(A745,"P/E",TRUE)</f>
        <v>#VALUE!</v>
      </c>
    </row>
    <row r="746" spans="1:5" x14ac:dyDescent="0.25">
      <c r="A746" s="9" t="e" vm="474">
        <v>#VALUE!</v>
      </c>
      <c r="B746" s="9" t="str" cm="1">
        <f t="array" ref="B746">_FV(A746,"Industry")</f>
        <v>Automobiles &amp; Auto Parts</v>
      </c>
      <c r="C746" s="113" cm="1">
        <f t="array" ref="C746">_FV(A746,"Market cap",TRUE)</f>
        <v>3482758000</v>
      </c>
      <c r="D746" s="112" cm="1">
        <f t="array" ref="D746">_FV(A746,"Beta")</f>
        <v>2.1067999999999998</v>
      </c>
      <c r="E746" s="112" cm="1">
        <f t="array" ref="E746">_FV(A746,"P/E",TRUE)</f>
        <v>98.293000000000006</v>
      </c>
    </row>
    <row r="747" spans="1:5" x14ac:dyDescent="0.25">
      <c r="A747" s="9" t="e" vm="475">
        <v>#VALUE!</v>
      </c>
      <c r="B747" s="9" t="str" cm="1">
        <f t="array" ref="B747">_FV(A747,"Industry")</f>
        <v>Leisure Products</v>
      </c>
      <c r="C747" s="113" cm="1">
        <f t="array" ref="C747">_FV(A747,"Market cap",TRUE)</f>
        <v>2718250000</v>
      </c>
      <c r="D747" s="112" cm="1">
        <f t="array" ref="D747">_FV(A747,"Beta")</f>
        <v>2.0383</v>
      </c>
      <c r="E747" s="112" cm="1">
        <f t="array" ref="E747">_FV(A747,"P/E",TRUE)</f>
        <v>27.018599999999999</v>
      </c>
    </row>
    <row r="748" spans="1:5" x14ac:dyDescent="0.25">
      <c r="A748" s="9" t="e" vm="476">
        <v>#VALUE!</v>
      </c>
      <c r="B748" s="9" t="str" cm="1">
        <f t="array" ref="B748">_FV(A748,"Industry")</f>
        <v>Automobiles &amp; Auto Parts</v>
      </c>
      <c r="C748" s="113" cm="1">
        <f t="array" ref="C748">_FV(A748,"Market cap",TRUE)</f>
        <v>641239800000</v>
      </c>
      <c r="D748" s="112" cm="1">
        <f t="array" ref="D748">_FV(A748,"Beta")</f>
        <v>2.0379</v>
      </c>
      <c r="E748" s="112" cm="1">
        <f t="array" ref="E748">_FV(A748,"P/E",TRUE)</f>
        <v>1125.077</v>
      </c>
    </row>
    <row r="749" spans="1:5" x14ac:dyDescent="0.25">
      <c r="A749" s="9" t="e" vm="477">
        <v>#VALUE!</v>
      </c>
      <c r="B749" s="9" t="str" cm="1">
        <f t="array" ref="B749">_FV(A749,"Industry")</f>
        <v>Leisure Products</v>
      </c>
      <c r="C749" s="113" cm="1">
        <f t="array" ref="C749">_FV(A749,"Market cap",TRUE)</f>
        <v>8266217000</v>
      </c>
      <c r="D749" s="112" cm="1">
        <f t="array" ref="D749">_FV(A749,"Beta")</f>
        <v>2.0215999999999998</v>
      </c>
      <c r="E749" s="112" cm="1">
        <f t="array" ref="E749">_FV(A749,"P/E",TRUE)</f>
        <v>75.687799999999996</v>
      </c>
    </row>
    <row r="750" spans="1:5" x14ac:dyDescent="0.25">
      <c r="A750" s="9" t="e" vm="478">
        <v>#VALUE!</v>
      </c>
      <c r="B750" s="9" t="str" cm="1">
        <f t="array" ref="B750">_FV(A750,"Industry")</f>
        <v>Automobiles &amp; Auto Parts</v>
      </c>
      <c r="C750" s="9" t="e" cm="1" vm="93">
        <f t="array" ref="C750">_FV(A750,"Market cap",TRUE)</f>
        <v>#VALUE!</v>
      </c>
      <c r="D750" s="112" cm="1">
        <f t="array" ref="D750">_FV(A750,"Beta")</f>
        <v>1.9682999999999999</v>
      </c>
      <c r="E750" s="112" cm="1">
        <f t="array" ref="E750">_FV(A750,"P/E",TRUE)</f>
        <v>3.6116000000000001</v>
      </c>
    </row>
    <row r="751" spans="1:5" x14ac:dyDescent="0.25">
      <c r="A751" s="9" t="e" vm="479">
        <v>#VALUE!</v>
      </c>
      <c r="B751" s="9" t="str" cm="1">
        <f t="array" ref="B751">_FV(A751,"Industry")</f>
        <v>Automobiles &amp; Auto Parts</v>
      </c>
      <c r="C751" s="126" cm="1">
        <f t="array" ref="C751">_FV(A751,"Market cap",TRUE)</f>
        <v>899465600000</v>
      </c>
      <c r="D751" s="112" cm="1">
        <f t="array" ref="D751">_FV(A751,"Beta")</f>
        <v>1.9597</v>
      </c>
      <c r="E751" s="9" t="e" cm="1" vm="9">
        <f t="array" ref="E751">_FV(A751,"P/E",TRUE)</f>
        <v>#VALUE!</v>
      </c>
    </row>
    <row r="752" spans="1:5" x14ac:dyDescent="0.25">
      <c r="A752" s="9" t="e" vm="480">
        <v>#VALUE!</v>
      </c>
      <c r="B752" s="9" t="str" cm="1">
        <f t="array" ref="B752">_FV(A752,"Industry")</f>
        <v>Leisure Products</v>
      </c>
      <c r="C752" s="113" cm="1">
        <f t="array" ref="C752">_FV(A752,"Market cap",TRUE)</f>
        <v>1788161000</v>
      </c>
      <c r="D752" s="112" cm="1">
        <f t="array" ref="D752">_FV(A752,"Beta")</f>
        <v>1.9120999999999999</v>
      </c>
      <c r="E752" s="112" cm="1">
        <f t="array" ref="E752">_FV(A752,"P/E",TRUE)</f>
        <v>25.963000000000001</v>
      </c>
    </row>
    <row r="753" spans="1:5" x14ac:dyDescent="0.25">
      <c r="A753" s="9" t="e" vm="481">
        <v>#VALUE!</v>
      </c>
      <c r="B753" s="9" t="str" cm="1">
        <f t="array" ref="B753">_FV(A753,"Industry")</f>
        <v>Automobiles &amp; Auto Parts</v>
      </c>
      <c r="C753" s="113" cm="1">
        <f t="array" ref="C753">_FV(A753,"Market cap",TRUE)</f>
        <v>8348360000</v>
      </c>
      <c r="D753" s="112" cm="1">
        <f t="array" ref="D753">_FV(A753,"Beta")</f>
        <v>1.8957999999999999</v>
      </c>
      <c r="E753" s="112" cm="1">
        <f t="array" ref="E753">_FV(A753,"P/E",TRUE)</f>
        <v>45.954900000000002</v>
      </c>
    </row>
    <row r="754" spans="1:5" x14ac:dyDescent="0.25">
      <c r="A754" s="9" t="e" vm="482">
        <v>#VALUE!</v>
      </c>
      <c r="B754" s="9" t="str" cm="1">
        <f t="array" ref="B754">_FV(A754,"Industry")</f>
        <v>Aerospace &amp; Defense</v>
      </c>
      <c r="C754" s="113" cm="1">
        <f t="array" ref="C754">_FV(A754,"Market cap",TRUE)</f>
        <v>1524629000</v>
      </c>
      <c r="D754" s="112" cm="1">
        <f t="array" ref="D754">_FV(A754,"Beta")</f>
        <v>1.8387</v>
      </c>
      <c r="E754" s="112" cm="1">
        <f t="array" ref="E754">_FV(A754,"P/E",TRUE)</f>
        <v>0</v>
      </c>
    </row>
    <row r="755" spans="1:5" x14ac:dyDescent="0.25">
      <c r="A755" s="9" t="e" vm="482">
        <v>#VALUE!</v>
      </c>
      <c r="B755" s="9" t="str" cm="1">
        <f t="array" ref="B755">_FV(A755,"Industry")</f>
        <v>Aerospace &amp; Defense</v>
      </c>
      <c r="C755" s="113" cm="1">
        <f t="array" ref="C755">_FV(A755,"Market cap",TRUE)</f>
        <v>1524629000</v>
      </c>
      <c r="D755" s="112" cm="1">
        <f t="array" ref="D755">_FV(A755,"Beta")</f>
        <v>1.8387</v>
      </c>
      <c r="E755" s="112" cm="1">
        <f t="array" ref="E755">_FV(A755,"P/E",TRUE)</f>
        <v>0</v>
      </c>
    </row>
    <row r="756" spans="1:5" x14ac:dyDescent="0.25">
      <c r="A756" s="9" t="e" vm="483">
        <v>#VALUE!</v>
      </c>
      <c r="B756" s="9" t="str" cm="1">
        <f t="array" ref="B756">_FV(A756,"Industry")</f>
        <v>Automobiles &amp; Auto Parts</v>
      </c>
      <c r="C756" s="113" cm="1">
        <f t="array" ref="C756">_FV(A756,"Market cap",TRUE)</f>
        <v>5709352000</v>
      </c>
      <c r="D756" s="112" cm="1">
        <f t="array" ref="D756">_FV(A756,"Beta")</f>
        <v>1.7926</v>
      </c>
      <c r="E756" s="112" cm="1">
        <f t="array" ref="E756">_FV(A756,"P/E",TRUE)</f>
        <v>62.000500000000002</v>
      </c>
    </row>
    <row r="757" spans="1:5" x14ac:dyDescent="0.25">
      <c r="A757" s="9" t="e" vm="484">
        <v>#VALUE!</v>
      </c>
      <c r="B757" s="9" t="str" cm="1">
        <f t="array" ref="B757">_FV(A757,"Industry")</f>
        <v>Automobiles &amp; Auto Parts</v>
      </c>
      <c r="C757" s="126" cm="1">
        <f t="array" ref="C757">_FV(A757,"Market cap",TRUE)</f>
        <v>576837100000</v>
      </c>
      <c r="D757" s="112" cm="1">
        <f t="array" ref="D757">_FV(A757,"Beta")</f>
        <v>1.784</v>
      </c>
      <c r="E757" s="9" t="e" cm="1" vm="9">
        <f t="array" ref="E757">_FV(A757,"P/E",TRUE)</f>
        <v>#VALUE!</v>
      </c>
    </row>
    <row r="758" spans="1:5" x14ac:dyDescent="0.25">
      <c r="A758" s="9" t="e" vm="485">
        <v>#VALUE!</v>
      </c>
      <c r="B758" s="9" t="str" cm="1">
        <f t="array" ref="B758">_FV(A758,"Industry")</f>
        <v>Aerospace &amp; Defense</v>
      </c>
      <c r="C758" s="113" cm="1">
        <f t="array" ref="C758">_FV(A758,"Market cap",TRUE)</f>
        <v>11970300000</v>
      </c>
      <c r="D758" s="112" cm="1">
        <f t="array" ref="D758">_FV(A758,"Beta")</f>
        <v>1.7619</v>
      </c>
      <c r="E758" s="112" cm="1">
        <f t="array" ref="E758">_FV(A758,"P/E",TRUE)</f>
        <v>39.549399999999999</v>
      </c>
    </row>
    <row r="759" spans="1:5" x14ac:dyDescent="0.25">
      <c r="A759" s="9" t="e" vm="486">
        <v>#VALUE!</v>
      </c>
      <c r="B759" s="9" t="str" cm="1">
        <f t="array" ref="B759">_FV(A759,"Industry")</f>
        <v>Aerospace &amp; Defense</v>
      </c>
      <c r="C759" s="122" cm="1">
        <f t="array" ref="C759">_FV(A759,"Market cap",TRUE)</f>
        <v>9455385000</v>
      </c>
      <c r="D759" s="112" cm="1">
        <f t="array" ref="D759">_FV(A759,"Beta")</f>
        <v>1.7512000000000001</v>
      </c>
      <c r="E759" s="112" cm="1">
        <f t="array" ref="E759">_FV(A759,"P/E",TRUE)</f>
        <v>0</v>
      </c>
    </row>
    <row r="760" spans="1:5" x14ac:dyDescent="0.25">
      <c r="A760" s="9" t="e" vm="487">
        <v>#VALUE!</v>
      </c>
      <c r="B760" s="9" t="str" cm="1">
        <f t="array" ref="B760">_FV(A760,"Industry")</f>
        <v>Automobiles &amp; Auto Parts</v>
      </c>
      <c r="C760" s="123" cm="1">
        <f t="array" ref="C760">_FV(A760,"Market cap",TRUE)</f>
        <v>5944444000</v>
      </c>
      <c r="D760" s="112" cm="1">
        <f t="array" ref="D760">_FV(A760,"Beta")</f>
        <v>1.7477</v>
      </c>
      <c r="E760" s="112" cm="1">
        <f t="array" ref="E760">_FV(A760,"P/E",TRUE)</f>
        <v>14.01</v>
      </c>
    </row>
    <row r="761" spans="1:5" x14ac:dyDescent="0.25">
      <c r="A761" s="9" t="e" vm="488">
        <v>#VALUE!</v>
      </c>
      <c r="B761" s="9" t="str" cm="1">
        <f t="array" ref="B761">_FV(A761,"Industry")</f>
        <v>Machinery, Equipment &amp; Components</v>
      </c>
      <c r="C761" s="113" cm="1">
        <f t="array" ref="C761">_FV(A761,"Market cap",TRUE)</f>
        <v>7426583000</v>
      </c>
      <c r="D761" s="112" cm="1">
        <f t="array" ref="D761">_FV(A761,"Beta")</f>
        <v>1.7459</v>
      </c>
      <c r="E761" s="112" cm="1">
        <f t="array" ref="E761">_FV(A761,"P/E",TRUE)</f>
        <v>32.892200000000003</v>
      </c>
    </row>
    <row r="762" spans="1:5" x14ac:dyDescent="0.25">
      <c r="A762" s="9" t="e" vm="489">
        <v>#VALUE!</v>
      </c>
      <c r="B762" s="9" t="str" cm="1">
        <f t="array" ref="B762">_FV(A762,"Industry")</f>
        <v>Automobiles &amp; Auto Parts</v>
      </c>
      <c r="C762" s="9" t="e" cm="1" vm="93">
        <f t="array" ref="C762">_FV(A762,"Market cap",TRUE)</f>
        <v>#VALUE!</v>
      </c>
      <c r="D762" s="112" cm="1">
        <f t="array" ref="D762">_FV(A762,"Beta")</f>
        <v>1.7345999999999999</v>
      </c>
      <c r="E762" s="112" cm="1">
        <f t="array" ref="E762">_FV(A762,"P/E",TRUE)</f>
        <v>18.435700000000001</v>
      </c>
    </row>
    <row r="763" spans="1:5" x14ac:dyDescent="0.25">
      <c r="A763" s="9" t="e" vm="490">
        <v>#VALUE!</v>
      </c>
      <c r="B763" s="9" t="str" cm="1">
        <f t="array" ref="B763">_FV(A763,"Industry")</f>
        <v>Investment Banking &amp; Investment Services</v>
      </c>
      <c r="C763" s="113" cm="1">
        <f t="array" ref="C763">_FV(A763,"Market cap",TRUE)</f>
        <v>261937200</v>
      </c>
      <c r="D763" s="112" cm="1">
        <f t="array" ref="D763">_FV(A763,"Beta")</f>
        <v>1.7323999999999999</v>
      </c>
      <c r="E763" s="112" cm="1">
        <f t="array" ref="E763">_FV(A763,"P/E",TRUE)</f>
        <v>0</v>
      </c>
    </row>
    <row r="764" spans="1:5" x14ac:dyDescent="0.25">
      <c r="A764" s="9" t="e" vm="491">
        <v>#VALUE!</v>
      </c>
      <c r="B764" s="9" t="str" cm="1">
        <f t="array" ref="B764">_FV(A764,"Industry")</f>
        <v>Automobiles &amp; Auto Parts</v>
      </c>
      <c r="C764" s="113" cm="1">
        <f t="array" ref="C764">_FV(A764,"Market cap",TRUE)</f>
        <v>2911251000</v>
      </c>
      <c r="D764" s="112" cm="1">
        <f t="array" ref="D764">_FV(A764,"Beta")</f>
        <v>1.7287999999999999</v>
      </c>
      <c r="E764" s="112" cm="1">
        <f t="array" ref="E764">_FV(A764,"P/E",TRUE)</f>
        <v>20.5321</v>
      </c>
    </row>
    <row r="765" spans="1:5" x14ac:dyDescent="0.25">
      <c r="A765" s="9" t="e" vm="492">
        <v>#VALUE!</v>
      </c>
      <c r="B765" s="9" t="str" cm="1">
        <f t="array" ref="B765">_FV(A765,"Industry")</f>
        <v>Automobiles &amp; Auto Parts</v>
      </c>
      <c r="C765" s="126" cm="1">
        <f t="array" ref="C765">_FV(A765,"Market cap",TRUE)</f>
        <v>2551844000000</v>
      </c>
      <c r="D765" s="112" cm="1">
        <f t="array" ref="D765">_FV(A765,"Beta")</f>
        <v>1.7195</v>
      </c>
      <c r="E765" s="112" cm="1">
        <f t="array" ref="E765">_FV(A765,"P/E",TRUE)</f>
        <v>40.834499999999998</v>
      </c>
    </row>
    <row r="766" spans="1:5" x14ac:dyDescent="0.25">
      <c r="A766" s="9" t="e" vm="493">
        <v>#VALUE!</v>
      </c>
      <c r="B766" s="9" t="str" cm="1">
        <f t="array" ref="B766">_FV(A766,"Industry")</f>
        <v>Machinery, Equipment &amp; Components</v>
      </c>
      <c r="C766" s="113" cm="1">
        <f t="array" ref="C766">_FV(A766,"Market cap",TRUE)</f>
        <v>2149761000</v>
      </c>
      <c r="D766" s="112" cm="1">
        <f t="array" ref="D766">_FV(A766,"Beta")</f>
        <v>1.7043999999999999</v>
      </c>
      <c r="E766" s="112" cm="1">
        <f t="array" ref="E766">_FV(A766,"P/E",TRUE)</f>
        <v>10.49</v>
      </c>
    </row>
    <row r="767" spans="1:5" x14ac:dyDescent="0.25">
      <c r="A767" s="9" t="e" vm="494">
        <v>#VALUE!</v>
      </c>
      <c r="B767" s="9" t="str" cm="1">
        <f t="array" ref="B767">_FV(A767,"Industry")</f>
        <v>Automobiles &amp; Auto Parts</v>
      </c>
      <c r="C767" s="9" t="e" cm="1" vm="93">
        <f t="array" ref="C767">_FV(A767,"Market cap",TRUE)</f>
        <v>#VALUE!</v>
      </c>
      <c r="D767" s="112" cm="1">
        <f t="array" ref="D767">_FV(A767,"Beta")</f>
        <v>1.6911</v>
      </c>
      <c r="E767" s="112" cm="1">
        <f t="array" ref="E767">_FV(A767,"P/E",TRUE)</f>
        <v>20.8752</v>
      </c>
    </row>
    <row r="768" spans="1:5" x14ac:dyDescent="0.25">
      <c r="A768" s="9" t="e" vm="495">
        <v>#VALUE!</v>
      </c>
      <c r="B768" s="9" t="str" cm="1">
        <f t="array" ref="B768">_FV(A768,"Industry")</f>
        <v>Aerospace &amp; Defense</v>
      </c>
      <c r="C768" s="113" cm="1">
        <f t="array" ref="C768">_FV(A768,"Market cap",TRUE)</f>
        <v>32778900000</v>
      </c>
      <c r="D768" s="112" cm="1">
        <f t="array" ref="D768">_FV(A768,"Beta")</f>
        <v>1.6686000000000001</v>
      </c>
      <c r="E768" s="112" cm="1">
        <f t="array" ref="E768">_FV(A768,"P/E",TRUE)</f>
        <v>86.854200000000006</v>
      </c>
    </row>
    <row r="769" spans="1:5" x14ac:dyDescent="0.25">
      <c r="A769" s="9" t="e" vm="496">
        <v>#VALUE!</v>
      </c>
      <c r="B769" s="9" t="str" cm="1">
        <f t="array" ref="B769">_FV(A769,"Industry")</f>
        <v>Automobiles &amp; Auto Parts</v>
      </c>
      <c r="C769" s="113" cm="1">
        <f t="array" ref="C769">_FV(A769,"Market cap",TRUE)</f>
        <v>12942340000</v>
      </c>
      <c r="D769" s="112" cm="1">
        <f t="array" ref="D769">_FV(A769,"Beta")</f>
        <v>1.6631</v>
      </c>
      <c r="E769" s="112" cm="1">
        <f t="array" ref="E769">_FV(A769,"P/E",TRUE)</f>
        <v>20.334499999999998</v>
      </c>
    </row>
    <row r="770" spans="1:5" x14ac:dyDescent="0.25">
      <c r="A770" s="9" t="e" vm="497">
        <v>#VALUE!</v>
      </c>
      <c r="B770" s="9" t="str" cm="1">
        <f t="array" ref="B770">_FV(A770,"Industry")</f>
        <v>Aerospace &amp; Defense</v>
      </c>
      <c r="C770" s="113" cm="1">
        <f t="array" ref="C770">_FV(A770,"Market cap",TRUE)</f>
        <v>143190300000</v>
      </c>
      <c r="D770" s="112" cm="1">
        <f t="array" ref="D770">_FV(A770,"Beta")</f>
        <v>1.66</v>
      </c>
      <c r="E770" s="112" cm="1">
        <f t="array" ref="E770">_FV(A770,"P/E",TRUE)</f>
        <v>0</v>
      </c>
    </row>
    <row r="771" spans="1:5" x14ac:dyDescent="0.25">
      <c r="A771" s="9" t="e" vm="498">
        <v>#VALUE!</v>
      </c>
      <c r="B771" s="9" t="str" cm="1">
        <f t="array" ref="B771">_FV(A771,"Industry")</f>
        <v>Leisure Products</v>
      </c>
      <c r="C771" s="113" cm="1">
        <f t="array" ref="C771">_FV(A771,"Market cap",TRUE)</f>
        <v>3548184000</v>
      </c>
      <c r="D771" s="112" cm="1">
        <f t="array" ref="D771">_FV(A771,"Beta")</f>
        <v>1.6538999999999999</v>
      </c>
      <c r="E771" s="112" cm="1">
        <f t="array" ref="E771">_FV(A771,"P/E",TRUE)</f>
        <v>23.1008</v>
      </c>
    </row>
    <row r="772" spans="1:5" x14ac:dyDescent="0.25">
      <c r="A772" s="9" t="e" vm="499">
        <v>#VALUE!</v>
      </c>
      <c r="B772" s="9" t="str" cm="1">
        <f t="array" ref="B772">_FV(A772,"Industry")</f>
        <v>Automobiles &amp; Auto Parts</v>
      </c>
      <c r="C772" s="113" cm="1">
        <f t="array" ref="C772">_FV(A772,"Market cap",TRUE)</f>
        <v>11034710000</v>
      </c>
      <c r="D772" s="112" cm="1">
        <f t="array" ref="D772">_FV(A772,"Beta")</f>
        <v>1.6153999999999999</v>
      </c>
      <c r="E772" s="112" cm="1">
        <f t="array" ref="E772">_FV(A772,"P/E",TRUE)</f>
        <v>72.372799999999998</v>
      </c>
    </row>
    <row r="773" spans="1:5" x14ac:dyDescent="0.25">
      <c r="A773" s="9" t="e" vm="500">
        <v>#VALUE!</v>
      </c>
      <c r="B773" s="9" t="str" cm="1">
        <f t="array" ref="B773">_FV(A773,"Industry")</f>
        <v>Automobiles &amp; Auto Parts</v>
      </c>
      <c r="C773" s="113" cm="1">
        <f t="array" ref="C773">_FV(A773,"Market cap",TRUE)</f>
        <v>11927150000</v>
      </c>
      <c r="D773" s="112" cm="1">
        <f t="array" ref="D773">_FV(A773,"Beta")</f>
        <v>1.6009</v>
      </c>
      <c r="E773" s="112" cm="1">
        <f t="array" ref="E773">_FV(A773,"P/E",TRUE)</f>
        <v>22.311199999999999</v>
      </c>
    </row>
    <row r="774" spans="1:5" x14ac:dyDescent="0.25">
      <c r="A774" s="9" t="e" vm="501">
        <v>#VALUE!</v>
      </c>
      <c r="B774" s="9" t="str" cm="1">
        <f t="array" ref="B774">_FV(A774,"Industry")</f>
        <v>Machinery, Equipment &amp; Components</v>
      </c>
      <c r="C774" s="9" t="e" cm="1" vm="93">
        <f t="array" ref="C774">_FV(A774,"Market cap",TRUE)</f>
        <v>#VALUE!</v>
      </c>
      <c r="D774" s="112" cm="1">
        <f t="array" ref="D774">_FV(A774,"Beta")</f>
        <v>1.5742</v>
      </c>
      <c r="E774" s="112" cm="1">
        <f t="array" ref="E774">_FV(A774,"P/E",TRUE)</f>
        <v>50.619100000000003</v>
      </c>
    </row>
    <row r="775" spans="1:5" x14ac:dyDescent="0.25">
      <c r="A775" s="9" t="e" vm="502">
        <v>#VALUE!</v>
      </c>
      <c r="B775" s="9" t="str" cm="1">
        <f t="array" ref="B775">_FV(A775,"Industry")</f>
        <v>Automobiles &amp; Auto Parts</v>
      </c>
      <c r="C775" s="113" cm="1">
        <f t="array" ref="C775">_FV(A775,"Market cap",TRUE)</f>
        <v>33744410000</v>
      </c>
      <c r="D775" s="112" cm="1">
        <f t="array" ref="D775">_FV(A775,"Beta")</f>
        <v>1.5719000000000001</v>
      </c>
      <c r="E775" s="112" cm="1">
        <f t="array" ref="E775">_FV(A775,"P/E",TRUE)</f>
        <v>37.56</v>
      </c>
    </row>
    <row r="776" spans="1:5" x14ac:dyDescent="0.25">
      <c r="A776" s="9" t="e" vm="503">
        <v>#VALUE!</v>
      </c>
      <c r="B776" s="9" t="str" cm="1">
        <f t="array" ref="B776">_FV(A776,"Industry")</f>
        <v>Automobiles &amp; Auto Parts</v>
      </c>
      <c r="C776" s="113" cm="1">
        <f t="array" ref="C776">_FV(A776,"Market cap",TRUE)</f>
        <v>1514275000</v>
      </c>
      <c r="D776" s="112" cm="1">
        <f t="array" ref="D776">_FV(A776,"Beta")</f>
        <v>1.5609</v>
      </c>
      <c r="E776" s="112" cm="1">
        <f t="array" ref="E776">_FV(A776,"P/E",TRUE)</f>
        <v>95.924999999999997</v>
      </c>
    </row>
    <row r="777" spans="1:5" x14ac:dyDescent="0.25">
      <c r="A777" s="9" t="e" vm="504">
        <v>#VALUE!</v>
      </c>
      <c r="B777" s="9" t="str" cm="1">
        <f t="array" ref="B777">_FV(A777,"Industry")</f>
        <v>Automobiles &amp; Auto Parts</v>
      </c>
      <c r="C777" s="123" cm="1">
        <f t="array" ref="C777">_FV(A777,"Market cap",TRUE)</f>
        <v>20411030000</v>
      </c>
      <c r="D777" s="112" cm="1">
        <f t="array" ref="D777">_FV(A777,"Beta")</f>
        <v>1.5591999999999999</v>
      </c>
      <c r="E777" s="112" cm="1">
        <f t="array" ref="E777">_FV(A777,"P/E",TRUE)</f>
        <v>10.396100000000001</v>
      </c>
    </row>
    <row r="778" spans="1:5" x14ac:dyDescent="0.25">
      <c r="A778" s="9" t="e" vm="505">
        <v>#VALUE!</v>
      </c>
      <c r="B778" s="9" t="str" cm="1">
        <f t="array" ref="B778">_FV(A778,"Industry")</f>
        <v>Aerospace &amp; Defense</v>
      </c>
      <c r="C778" s="113" cm="1">
        <f t="array" ref="C778">_FV(A778,"Market cap",TRUE)</f>
        <v>4821577000</v>
      </c>
      <c r="D778" s="112" cm="1">
        <f t="array" ref="D778">_FV(A778,"Beta")</f>
        <v>1.5543</v>
      </c>
      <c r="E778" s="112" cm="1">
        <f t="array" ref="E778">_FV(A778,"P/E",TRUE)</f>
        <v>155.26560000000001</v>
      </c>
    </row>
    <row r="779" spans="1:5" x14ac:dyDescent="0.25">
      <c r="A779" s="9" t="e" vm="506">
        <v>#VALUE!</v>
      </c>
      <c r="B779" s="9" t="str" cm="1">
        <f t="array" ref="B779">_FV(A779,"Industry")</f>
        <v>Aerospace &amp; Defense</v>
      </c>
      <c r="C779" s="113" cm="1">
        <f t="array" ref="C779">_FV(A779,"Market cap",TRUE)</f>
        <v>116331200000</v>
      </c>
      <c r="D779" s="112" cm="1">
        <f t="array" ref="D779">_FV(A779,"Beta")</f>
        <v>1.5522</v>
      </c>
      <c r="E779" s="112" cm="1">
        <f t="array" ref="E779">_FV(A779,"P/E",TRUE)</f>
        <v>0</v>
      </c>
    </row>
    <row r="780" spans="1:5" x14ac:dyDescent="0.25">
      <c r="A780" s="9" t="e" vm="507">
        <v>#VALUE!</v>
      </c>
      <c r="B780" s="9" t="str" cm="1">
        <f t="array" ref="B780">_FV(A780,"Industry")</f>
        <v>Automobiles &amp; Auto Parts</v>
      </c>
      <c r="C780" s="114" cm="1">
        <f t="array" ref="C780">_FV(A780,"Market cap",TRUE)</f>
        <v>5229664000</v>
      </c>
      <c r="D780" s="112" cm="1">
        <f t="array" ref="D780">_FV(A780,"Beta")</f>
        <v>1.5511999999999999</v>
      </c>
      <c r="E780" s="112" cm="1">
        <f t="array" ref="E780">_FV(A780,"P/E",TRUE)</f>
        <v>20.76</v>
      </c>
    </row>
    <row r="781" spans="1:5" x14ac:dyDescent="0.25">
      <c r="A781" s="9" t="e" vm="508">
        <v>#VALUE!</v>
      </c>
      <c r="B781" s="9" t="str" cm="1">
        <f t="array" ref="B781">_FV(A781,"Industry")</f>
        <v>Automobiles &amp; Auto Parts</v>
      </c>
      <c r="C781" s="113" cm="1">
        <f t="array" ref="C781">_FV(A781,"Market cap",TRUE)</f>
        <v>2579860000</v>
      </c>
      <c r="D781" s="112" cm="1">
        <f t="array" ref="D781">_FV(A781,"Beta")</f>
        <v>1.5388999999999999</v>
      </c>
      <c r="E781" s="112" cm="1">
        <f t="array" ref="E781">_FV(A781,"P/E",TRUE)</f>
        <v>44.116199999999999</v>
      </c>
    </row>
    <row r="782" spans="1:5" x14ac:dyDescent="0.25">
      <c r="A782" s="9" t="e" vm="509">
        <v>#VALUE!</v>
      </c>
      <c r="B782" s="9" t="str" cm="1">
        <f t="array" ref="B782">_FV(A782,"Industry")</f>
        <v>Automobiles &amp; Auto Parts</v>
      </c>
      <c r="C782" s="123" cm="1">
        <f t="array" ref="C782">_FV(A782,"Market cap",TRUE)</f>
        <v>77712990000</v>
      </c>
      <c r="D782" s="112" cm="1">
        <f t="array" ref="D782">_FV(A782,"Beta")</f>
        <v>1.5282</v>
      </c>
      <c r="E782" s="112" cm="1">
        <f t="array" ref="E782">_FV(A782,"P/E",TRUE)</f>
        <v>20.87</v>
      </c>
    </row>
    <row r="783" spans="1:5" x14ac:dyDescent="0.25">
      <c r="A783" s="9" t="e" vm="510">
        <v>#VALUE!</v>
      </c>
      <c r="B783" s="9" t="str" cm="1">
        <f t="array" ref="B783">_FV(A783,"Industry")</f>
        <v>Automobiles &amp; Auto Parts</v>
      </c>
      <c r="C783" s="9" t="e" cm="1" vm="93">
        <f t="array" ref="C783">_FV(A783,"Market cap",TRUE)</f>
        <v>#VALUE!</v>
      </c>
      <c r="D783" s="112" cm="1">
        <f t="array" ref="D783">_FV(A783,"Beta")</f>
        <v>1.5270999999999999</v>
      </c>
      <c r="E783" s="112" cm="1">
        <f t="array" ref="E783">_FV(A783,"P/E",TRUE)</f>
        <v>10.94</v>
      </c>
    </row>
    <row r="784" spans="1:5" x14ac:dyDescent="0.25">
      <c r="A784" s="9" t="e" vm="511">
        <v>#VALUE!</v>
      </c>
      <c r="B784" s="9" t="str" cm="1">
        <f t="array" ref="B784">_FV(A784,"Industry")</f>
        <v>Aerospace &amp; Defense</v>
      </c>
      <c r="C784" s="9" t="e" cm="1" vm="93">
        <f t="array" ref="C784">_FV(A784,"Market cap",TRUE)</f>
        <v>#VALUE!</v>
      </c>
      <c r="D784" s="112" cm="1">
        <f t="array" ref="D784">_FV(A784,"Beta")</f>
        <v>1.504</v>
      </c>
      <c r="E784" s="112" cm="1">
        <f t="array" ref="E784">_FV(A784,"P/E",TRUE)</f>
        <v>17.748100000000001</v>
      </c>
    </row>
    <row r="785" spans="1:5" x14ac:dyDescent="0.25">
      <c r="A785" s="9" t="e" vm="512">
        <v>#VALUE!</v>
      </c>
      <c r="B785" s="9" t="str" cm="1">
        <f t="array" ref="B785">_FV(A785,"Industry")</f>
        <v>Aerospace &amp; Defense</v>
      </c>
      <c r="C785" s="113" cm="1">
        <f t="array" ref="C785">_FV(A785,"Market cap",TRUE)</f>
        <v>2693324000</v>
      </c>
      <c r="D785" s="112" cm="1">
        <f t="array" ref="D785">_FV(A785,"Beta")</f>
        <v>1.4912000000000001</v>
      </c>
      <c r="E785" s="112" cm="1">
        <f t="array" ref="E785">_FV(A785,"P/E",TRUE)</f>
        <v>663.88390000000004</v>
      </c>
    </row>
    <row r="786" spans="1:5" x14ac:dyDescent="0.25">
      <c r="A786" s="9" t="e" vm="513">
        <v>#VALUE!</v>
      </c>
      <c r="B786" s="9" t="str" cm="1">
        <f t="array" ref="B786">_FV(A786,"Industry")</f>
        <v>Automobiles &amp; Auto Parts</v>
      </c>
      <c r="C786" s="113" cm="1">
        <f t="array" ref="C786">_FV(A786,"Market cap",TRUE)</f>
        <v>5548414000</v>
      </c>
      <c r="D786" s="112" cm="1">
        <f t="array" ref="D786">_FV(A786,"Beta")</f>
        <v>1.4782</v>
      </c>
      <c r="E786" s="112" cm="1">
        <f t="array" ref="E786">_FV(A786,"P/E",TRUE)</f>
        <v>10336.129999999999</v>
      </c>
    </row>
    <row r="787" spans="1:5" x14ac:dyDescent="0.25">
      <c r="A787" s="9" t="e" vm="514">
        <v>#VALUE!</v>
      </c>
      <c r="B787" s="9" t="str" cm="1">
        <f t="array" ref="B787">_FV(A787,"Industry")</f>
        <v>Automobiles &amp; Auto Parts</v>
      </c>
      <c r="C787" s="9" t="e" cm="1" vm="93">
        <f t="array" ref="C787">_FV(A787,"Market cap",TRUE)</f>
        <v>#VALUE!</v>
      </c>
      <c r="D787" s="112" cm="1">
        <f t="array" ref="D787">_FV(A787,"Beta")</f>
        <v>1.4383999999999999</v>
      </c>
      <c r="E787" s="112" cm="1">
        <f t="array" ref="E787">_FV(A787,"P/E",TRUE)</f>
        <v>17.62</v>
      </c>
    </row>
    <row r="788" spans="1:5" x14ac:dyDescent="0.25">
      <c r="A788" s="9" t="e" vm="515">
        <v>#VALUE!</v>
      </c>
      <c r="B788" s="9" t="str" cm="1">
        <f t="array" ref="B788">_FV(A788,"Industry")</f>
        <v>Automobiles &amp; Auto Parts</v>
      </c>
      <c r="C788" s="126" cm="1">
        <f t="array" ref="C788">_FV(A788,"Market cap",TRUE)</f>
        <v>5558952000000</v>
      </c>
      <c r="D788" s="112" cm="1">
        <f t="array" ref="D788">_FV(A788,"Beta")</f>
        <v>1.4251</v>
      </c>
      <c r="E788" s="112" cm="1">
        <f t="array" ref="E788">_FV(A788,"P/E",TRUE)</f>
        <v>47.155299999999997</v>
      </c>
    </row>
    <row r="789" spans="1:5" x14ac:dyDescent="0.25">
      <c r="A789" s="9" t="e" vm="203">
        <v>#VALUE!</v>
      </c>
      <c r="B789" s="9" t="str" cm="1">
        <f t="array" ref="B789">_FV(A789,"Industry")</f>
        <v>Aerospace &amp; Defense</v>
      </c>
      <c r="C789" s="9" t="e" cm="1" vm="93">
        <f t="array" ref="C789">_FV(A789,"Market cap",TRUE)</f>
        <v>#VALUE!</v>
      </c>
      <c r="D789" s="112" cm="1">
        <f t="array" ref="D789">_FV(A789,"Beta")</f>
        <v>1.3883000000000001</v>
      </c>
      <c r="E789" s="112" cm="1">
        <f t="array" ref="E789">_FV(A789,"P/E",TRUE)</f>
        <v>76.680000000000007</v>
      </c>
    </row>
    <row r="790" spans="1:5" x14ac:dyDescent="0.25">
      <c r="A790" s="9" t="e" vm="516">
        <v>#VALUE!</v>
      </c>
      <c r="B790" s="9" t="str" cm="1">
        <f t="array" ref="B790">_FV(A790,"Industry")</f>
        <v>Automobiles &amp; Auto Parts</v>
      </c>
      <c r="C790" s="94">
        <v>132122500000</v>
      </c>
      <c r="D790" s="112" cm="1">
        <f t="array" ref="D790">_FV(A790,"Beta")</f>
        <v>1.3867</v>
      </c>
      <c r="E790" s="112" cm="1">
        <f t="array" ref="E790">_FV(A790,"P/E",TRUE)</f>
        <v>23.55</v>
      </c>
    </row>
    <row r="791" spans="1:5" x14ac:dyDescent="0.25">
      <c r="A791" s="9" t="e" vm="517">
        <v>#VALUE!</v>
      </c>
      <c r="B791" s="9" t="str" cm="1">
        <f t="array" ref="B791">_FV(A791,"Industry")</f>
        <v>Machinery, Equipment &amp; Components</v>
      </c>
      <c r="C791" s="113" cm="1">
        <f t="array" ref="C791">_FV(A791,"Market cap",TRUE)</f>
        <v>1522163000</v>
      </c>
      <c r="D791" s="112" cm="1">
        <f t="array" ref="D791">_FV(A791,"Beta")</f>
        <v>1.3791</v>
      </c>
      <c r="E791" s="112" cm="1">
        <f t="array" ref="E791">_FV(A791,"P/E",TRUE)</f>
        <v>0</v>
      </c>
    </row>
    <row r="792" spans="1:5" x14ac:dyDescent="0.25">
      <c r="A792" s="9" t="e" vm="518">
        <v>#VALUE!</v>
      </c>
      <c r="B792" s="9" t="str" cm="1">
        <f t="array" ref="B792">_FV(A792,"Industry")</f>
        <v>Automobiles &amp; Auto Parts</v>
      </c>
      <c r="C792" s="113" cm="1">
        <f t="array" ref="C792">_FV(A792,"Market cap",TRUE)</f>
        <v>81887080000</v>
      </c>
      <c r="D792" s="112" cm="1">
        <f t="array" ref="D792">_FV(A792,"Beta")</f>
        <v>1.3772</v>
      </c>
      <c r="E792" s="112" cm="1">
        <f t="array" ref="E792">_FV(A792,"P/E",TRUE)</f>
        <v>13.0326</v>
      </c>
    </row>
    <row r="793" spans="1:5" x14ac:dyDescent="0.25">
      <c r="A793" s="9" t="e" vm="519">
        <v>#VALUE!</v>
      </c>
      <c r="B793" s="9" t="str" cm="1">
        <f t="array" ref="B793">_FV(A793,"Industry")</f>
        <v>Automobiles &amp; Auto Parts</v>
      </c>
      <c r="C793" s="126" cm="1">
        <f t="array" ref="C793">_FV(A793,"Market cap",TRUE)</f>
        <v>2340575000000</v>
      </c>
      <c r="D793" s="112" cm="1">
        <f t="array" ref="D793">_FV(A793,"Beta")</f>
        <v>1.3711</v>
      </c>
      <c r="E793" s="112" cm="1">
        <f t="array" ref="E793">_FV(A793,"P/E",TRUE)</f>
        <v>17.0456</v>
      </c>
    </row>
    <row r="794" spans="1:5" x14ac:dyDescent="0.25">
      <c r="A794" s="9" t="e" vm="520">
        <v>#VALUE!</v>
      </c>
      <c r="B794" s="9" t="str" cm="1">
        <f t="array" ref="B794">_FV(A794,"Industry")</f>
        <v>Automobiles &amp; Auto Parts</v>
      </c>
      <c r="C794" s="123" cm="1">
        <f t="array" ref="C794">_FV(A794,"Market cap",TRUE)</f>
        <v>46955020000</v>
      </c>
      <c r="D794" s="112" cm="1">
        <f t="array" ref="D794">_FV(A794,"Beta")</f>
        <v>1.3084</v>
      </c>
      <c r="E794" s="112" cm="1">
        <f t="array" ref="E794">_FV(A794,"P/E",TRUE)</f>
        <v>1034.6590000000001</v>
      </c>
    </row>
    <row r="795" spans="1:5" x14ac:dyDescent="0.25">
      <c r="A795" s="9" t="e" vm="521">
        <v>#VALUE!</v>
      </c>
      <c r="B795" s="9" t="str" cm="1">
        <f t="array" ref="B795">_FV(A795,"Industry")</f>
        <v>Automobiles &amp; Auto Parts</v>
      </c>
      <c r="C795" s="126" cm="1">
        <f t="array" ref="C795">_FV(A795,"Market cap",TRUE)</f>
        <v>5829177000000</v>
      </c>
      <c r="D795" s="112" cm="1">
        <f t="array" ref="D795">_FV(A795,"Beta")</f>
        <v>1.2925</v>
      </c>
      <c r="E795" s="112" cm="1">
        <f t="array" ref="E795">_FV(A795,"P/E",TRUE)</f>
        <v>12.753299999999999</v>
      </c>
    </row>
    <row r="796" spans="1:5" x14ac:dyDescent="0.25">
      <c r="A796" s="9" t="e" vm="522">
        <v>#VALUE!</v>
      </c>
      <c r="B796" s="9" t="str" cm="1">
        <f t="array" ref="B796">_FV(A796,"Industry")</f>
        <v>Automobiles &amp; Auto Parts</v>
      </c>
      <c r="C796" s="123" cm="1">
        <f t="array" ref="C796">_FV(A796,"Market cap",TRUE)</f>
        <v>52529030000</v>
      </c>
      <c r="D796" s="112" cm="1">
        <f t="array" ref="D796">_FV(A796,"Beta")</f>
        <v>1.2921</v>
      </c>
      <c r="E796" s="112" cm="1">
        <f t="array" ref="E796">_FV(A796,"P/E",TRUE)</f>
        <v>14.69</v>
      </c>
    </row>
    <row r="797" spans="1:5" x14ac:dyDescent="0.25">
      <c r="A797" s="9" t="e" vm="523">
        <v>#VALUE!</v>
      </c>
      <c r="B797" s="9" t="str" cm="1">
        <f t="array" ref="B797">_FV(A797,"Industry")</f>
        <v>Aerospace &amp; Defense</v>
      </c>
      <c r="C797" s="113" cm="1">
        <f t="array" ref="C797">_FV(A797,"Market cap",TRUE)</f>
        <v>16317110000</v>
      </c>
      <c r="D797" s="112" cm="1">
        <f t="array" ref="D797">_FV(A797,"Beta")</f>
        <v>1.2786999999999999</v>
      </c>
      <c r="E797" s="112" cm="1">
        <f t="array" ref="E797">_FV(A797,"P/E",TRUE)</f>
        <v>66.087400000000002</v>
      </c>
    </row>
    <row r="798" spans="1:5" x14ac:dyDescent="0.25">
      <c r="A798" s="9" t="e" vm="418">
        <v>#VALUE!</v>
      </c>
      <c r="B798" s="9" t="str" cm="1">
        <f t="array" ref="B798">_FV(A798,"Industry")</f>
        <v>Automobiles &amp; Auto Parts</v>
      </c>
      <c r="C798" s="113" cm="1">
        <f t="array" ref="C798">_FV(A798,"Market cap",TRUE)</f>
        <v>50450250000</v>
      </c>
      <c r="D798" s="112" cm="1">
        <f t="array" ref="D798">_FV(A798,"Beta")</f>
        <v>1.2155</v>
      </c>
      <c r="E798" s="112" cm="1">
        <f t="array" ref="E798">_FV(A798,"P/E",TRUE)</f>
        <v>0</v>
      </c>
    </row>
    <row r="799" spans="1:5" x14ac:dyDescent="0.25">
      <c r="A799" s="9" t="e" vm="524">
        <v>#VALUE!</v>
      </c>
      <c r="B799" s="9" t="str" cm="1">
        <f t="array" ref="B799">_FV(A799,"Industry")</f>
        <v>Machinery, Equipment &amp; Components</v>
      </c>
      <c r="C799" s="113" cm="1">
        <f t="array" ref="C799">_FV(A799,"Market cap",TRUE)</f>
        <v>4677060000</v>
      </c>
      <c r="D799" s="112" cm="1">
        <f t="array" ref="D799">_FV(A799,"Beta")</f>
        <v>1.1954</v>
      </c>
      <c r="E799" s="112" cm="1">
        <f t="array" ref="E799">_FV(A799,"P/E",TRUE)</f>
        <v>15.904400000000001</v>
      </c>
    </row>
    <row r="800" spans="1:5" x14ac:dyDescent="0.25">
      <c r="A800" s="9" t="e" vm="525">
        <v>#VALUE!</v>
      </c>
      <c r="B800" s="9" t="str" cm="1">
        <f t="array" ref="B800">_FV(A800,"Industry")</f>
        <v>Automobiles &amp; Auto Parts</v>
      </c>
      <c r="C800" s="126" cm="1">
        <f t="array" ref="C800">_FV(A800,"Market cap",TRUE)</f>
        <v>1652959000000</v>
      </c>
      <c r="D800" s="112" cm="1">
        <f t="array" ref="D800">_FV(A800,"Beta")</f>
        <v>1.1721999999999999</v>
      </c>
      <c r="E800" s="9" t="e" cm="1" vm="9">
        <f t="array" ref="E800">_FV(A800,"P/E",TRUE)</f>
        <v>#VALUE!</v>
      </c>
    </row>
    <row r="801" spans="1:5" x14ac:dyDescent="0.25">
      <c r="A801" s="9" t="e" vm="526">
        <v>#VALUE!</v>
      </c>
      <c r="B801" s="9" t="str" cm="1">
        <f t="array" ref="B801">_FV(A801,"Industry")</f>
        <v>Specialty Retailers</v>
      </c>
      <c r="C801" s="113" cm="1">
        <f t="array" ref="C801">_FV(A801,"Market cap",TRUE)</f>
        <v>2295126000</v>
      </c>
      <c r="D801" s="112" cm="1">
        <f t="array" ref="D801">_FV(A801,"Beta")</f>
        <v>1.1344000000000001</v>
      </c>
      <c r="E801" s="112" cm="1">
        <f t="array" ref="E801">_FV(A801,"P/E",TRUE)</f>
        <v>124.73560000000001</v>
      </c>
    </row>
    <row r="802" spans="1:5" x14ac:dyDescent="0.25">
      <c r="A802" s="9" t="e" vm="527">
        <v>#VALUE!</v>
      </c>
      <c r="B802" s="9" t="str" cm="1">
        <f t="array" ref="B802">_FV(A802,"Industry")</f>
        <v>Automobiles &amp; Auto Parts</v>
      </c>
      <c r="C802" s="113" cm="1">
        <f t="array" ref="C802">_FV(A802,"Market cap",TRUE)</f>
        <v>8893827000</v>
      </c>
      <c r="D802" s="112" cm="1">
        <f t="array" ref="D802">_FV(A802,"Beta")</f>
        <v>1.1137999999999999</v>
      </c>
      <c r="E802" s="112" cm="1">
        <f t="array" ref="E802">_FV(A802,"P/E",TRUE)</f>
        <v>26.0748</v>
      </c>
    </row>
    <row r="803" spans="1:5" x14ac:dyDescent="0.25">
      <c r="A803" s="9" t="e" vm="528">
        <v>#VALUE!</v>
      </c>
      <c r="B803" s="9" t="str" cm="1">
        <f t="array" ref="B803">_FV(A803,"Industry")</f>
        <v>Aerospace &amp; Defense</v>
      </c>
      <c r="C803" s="113" cm="1">
        <f t="array" ref="C803">_FV(A803,"Market cap",TRUE)</f>
        <v>49357760000</v>
      </c>
      <c r="D803" s="112" cm="1">
        <f t="array" ref="D803">_FV(A803,"Beta")</f>
        <v>1.1074999999999999</v>
      </c>
      <c r="E803" s="112" cm="1">
        <f t="array" ref="E803">_FV(A803,"P/E",TRUE)</f>
        <v>15.6937</v>
      </c>
    </row>
    <row r="804" spans="1:5" x14ac:dyDescent="0.25">
      <c r="A804" s="9" t="e" vm="529">
        <v>#VALUE!</v>
      </c>
      <c r="B804" s="9" t="str" cm="1">
        <f t="array" ref="B804">_FV(A804,"Industry")</f>
        <v>Aerospace &amp; Defense</v>
      </c>
      <c r="C804" s="9" t="e" cm="1" vm="93">
        <f t="array" ref="C804">_FV(A804,"Market cap",TRUE)</f>
        <v>#VALUE!</v>
      </c>
      <c r="D804" s="112" cm="1">
        <f t="array" ref="D804">_FV(A804,"Beta")</f>
        <v>1.1012999999999999</v>
      </c>
      <c r="E804" s="112" cm="1">
        <f t="array" ref="E804">_FV(A804,"P/E",TRUE)</f>
        <v>12.72</v>
      </c>
    </row>
    <row r="805" spans="1:5" x14ac:dyDescent="0.25">
      <c r="A805" s="9" t="e" vm="530">
        <v>#VALUE!</v>
      </c>
      <c r="B805" s="9" t="str" cm="1">
        <f t="array" ref="B805">_FV(A805,"Industry")</f>
        <v>Aerospace &amp; Defense</v>
      </c>
      <c r="C805" s="9" t="e" cm="1" vm="93">
        <f t="array" ref="C805">_FV(A805,"Market cap",TRUE)</f>
        <v>#VALUE!</v>
      </c>
      <c r="D805" s="112" cm="1">
        <f t="array" ref="D805">_FV(A805,"Beta")</f>
        <v>1.0757000000000001</v>
      </c>
      <c r="E805" s="112" cm="1">
        <f t="array" ref="E805">_FV(A805,"P/E",TRUE)</f>
        <v>36.558999999999997</v>
      </c>
    </row>
    <row r="806" spans="1:5" x14ac:dyDescent="0.25">
      <c r="A806" s="9" t="e" vm="531">
        <v>#VALUE!</v>
      </c>
      <c r="B806" s="9" t="str" cm="1">
        <f t="array" ref="B806">_FV(A806,"Industry")</f>
        <v>Aerospace &amp; Defense</v>
      </c>
      <c r="C806" s="113" cm="1">
        <f t="array" ref="C806">_FV(A806,"Market cap",TRUE)</f>
        <v>5797448000</v>
      </c>
      <c r="D806" s="112" cm="1">
        <f t="array" ref="D806">_FV(A806,"Beta")</f>
        <v>0.99939999999999996</v>
      </c>
      <c r="E806" s="112" cm="1">
        <f t="array" ref="E806">_FV(A806,"P/E",TRUE)</f>
        <v>21.247499999999999</v>
      </c>
    </row>
    <row r="807" spans="1:5" x14ac:dyDescent="0.25">
      <c r="A807" s="9" t="e" vm="532">
        <v>#VALUE!</v>
      </c>
      <c r="B807" s="9" t="str" cm="1">
        <f t="array" ref="B807">_FV(A807,"Industry")</f>
        <v>Automobiles &amp; Auto Parts</v>
      </c>
      <c r="C807" s="126" cm="1">
        <f t="array" ref="C807">_FV(A807,"Market cap",TRUE)</f>
        <v>26521640000000</v>
      </c>
      <c r="D807" s="112" cm="1">
        <f t="array" ref="D807">_FV(A807,"Beta")</f>
        <v>0.98199999999999998</v>
      </c>
      <c r="E807" s="112" cm="1">
        <f t="array" ref="E807">_FV(A807,"P/E",TRUE)</f>
        <v>14.346399999999999</v>
      </c>
    </row>
    <row r="808" spans="1:5" x14ac:dyDescent="0.25">
      <c r="A808" s="9" t="e" vm="533">
        <v>#VALUE!</v>
      </c>
      <c r="B808" s="9" t="str" cm="1">
        <f t="array" ref="B808">_FV(A808,"Industry")</f>
        <v>Aerospace &amp; Defense</v>
      </c>
      <c r="C808" s="113" cm="1">
        <f t="array" ref="C808">_FV(A808,"Market cap",TRUE)</f>
        <v>7573907000</v>
      </c>
      <c r="D808" s="112" cm="1">
        <f t="array" ref="D808">_FV(A808,"Beta")</f>
        <v>0.97709999999999997</v>
      </c>
      <c r="E808" s="112" cm="1">
        <f t="array" ref="E808">_FV(A808,"P/E",TRUE)</f>
        <v>11.095599999999999</v>
      </c>
    </row>
    <row r="809" spans="1:5" x14ac:dyDescent="0.25">
      <c r="A809" s="9" t="e" vm="123">
        <v>#VALUE!</v>
      </c>
      <c r="B809" s="9" t="str" cm="1">
        <f t="array" ref="B809">_FV(A809,"Industry")</f>
        <v>Automobiles &amp; Auto Parts</v>
      </c>
      <c r="C809" s="9" t="e" cm="1" vm="93">
        <f t="array" ref="C809">_FV(A809,"Market cap",TRUE)</f>
        <v>#VALUE!</v>
      </c>
      <c r="D809" s="112" cm="1">
        <f t="array" ref="D809">_FV(A809,"Beta")</f>
        <v>0.96609999999999996</v>
      </c>
      <c r="E809" s="9" t="e" cm="1" vm="9">
        <f t="array" ref="E809">_FV(A809,"P/E",TRUE)</f>
        <v>#VALUE!</v>
      </c>
    </row>
    <row r="810" spans="1:5" x14ac:dyDescent="0.25">
      <c r="A810" s="9" t="e" vm="534">
        <v>#VALUE!</v>
      </c>
      <c r="B810" s="9" t="str" cm="1">
        <f t="array" ref="B810">_FV(A810,"Industry")</f>
        <v>Aerospace &amp; Defense</v>
      </c>
      <c r="C810" s="113" cm="1">
        <f t="array" ref="C810">_FV(A810,"Market cap",TRUE)</f>
        <v>3699760000</v>
      </c>
      <c r="D810" s="112" cm="1">
        <f t="array" ref="D810">_FV(A810,"Beta")</f>
        <v>0.96379999999999999</v>
      </c>
      <c r="E810" s="112" cm="1">
        <f t="array" ref="E810">_FV(A810,"P/E",TRUE)</f>
        <v>45.902299999999997</v>
      </c>
    </row>
    <row r="811" spans="1:5" x14ac:dyDescent="0.25">
      <c r="A811" s="9" t="e" vm="535">
        <v>#VALUE!</v>
      </c>
      <c r="B811" s="9" t="str" cm="1">
        <f t="array" ref="B811">_FV(A811,"Industry")</f>
        <v>Aerospace &amp; Defense</v>
      </c>
      <c r="C811" s="113" cm="1">
        <f t="array" ref="C811">_FV(A811,"Market cap",TRUE)</f>
        <v>95470450000</v>
      </c>
      <c r="D811" s="112" cm="1">
        <f t="array" ref="D811">_FV(A811,"Beta")</f>
        <v>0.96330000000000005</v>
      </c>
      <c r="E811" s="112" cm="1">
        <f t="array" ref="E811">_FV(A811,"P/E",TRUE)</f>
        <v>13.8704</v>
      </c>
    </row>
    <row r="812" spans="1:5" x14ac:dyDescent="0.25">
      <c r="A812" s="9" t="e" vm="536">
        <v>#VALUE!</v>
      </c>
      <c r="B812" s="9" t="str" cm="1">
        <f t="array" ref="B812">_FV(A812,"Industry")</f>
        <v>Diversified Industrial Goods Wholesale</v>
      </c>
      <c r="C812" s="9" t="e" cm="1" vm="93">
        <f t="array" ref="C812">_FV(A812,"Market cap",TRUE)</f>
        <v>#VALUE!</v>
      </c>
      <c r="D812" s="112" cm="1">
        <f t="array" ref="D812">_FV(A812,"Beta")</f>
        <v>0.92769999999999997</v>
      </c>
      <c r="E812" s="9" t="e" cm="1" vm="9">
        <f t="array" ref="E812">_FV(A812,"P/E",TRUE)</f>
        <v>#VALUE!</v>
      </c>
    </row>
    <row r="813" spans="1:5" x14ac:dyDescent="0.25">
      <c r="A813" s="9" t="e" vm="537">
        <v>#VALUE!</v>
      </c>
      <c r="B813" s="9" t="str" cm="1">
        <f t="array" ref="B813">_FV(A813,"Industry")</f>
        <v>Leisure Products</v>
      </c>
      <c r="C813" s="113" cm="1">
        <f t="array" ref="C813">_FV(A813,"Market cap",TRUE)</f>
        <v>999487100</v>
      </c>
      <c r="D813" s="112" cm="1">
        <f t="array" ref="D813">_FV(A813,"Beta")</f>
        <v>0.92200000000000004</v>
      </c>
      <c r="E813" s="112" cm="1">
        <f t="array" ref="E813">_FV(A813,"P/E",TRUE)</f>
        <v>12.193300000000001</v>
      </c>
    </row>
    <row r="814" spans="1:5" x14ac:dyDescent="0.25">
      <c r="A814" s="9" t="e" vm="538">
        <v>#VALUE!</v>
      </c>
      <c r="B814" s="9" t="str" cm="1">
        <f t="array" ref="B814">_FV(A814,"Industry")</f>
        <v>Metals &amp; Mining</v>
      </c>
      <c r="C814" s="114" cm="1">
        <f t="array" ref="C814">_FV(A814,"Market cap",TRUE)</f>
        <v>9736240</v>
      </c>
      <c r="D814" s="112" cm="1">
        <f t="array" ref="D814">_FV(A814,"Beta")</f>
        <v>0.90269999999999995</v>
      </c>
      <c r="E814" s="9" t="e" cm="1" vm="9">
        <f t="array" ref="E814">_FV(A814,"P/E",TRUE)</f>
        <v>#VALUE!</v>
      </c>
    </row>
    <row r="815" spans="1:5" x14ac:dyDescent="0.25">
      <c r="A815" s="9" t="e" vm="539">
        <v>#VALUE!</v>
      </c>
      <c r="B815" s="9" t="str" cm="1">
        <f t="array" ref="B815">_FV(A815,"Industry")</f>
        <v>Automobiles &amp; Auto Parts</v>
      </c>
      <c r="C815" s="9" t="e" cm="1" vm="93">
        <f t="array" ref="C815">_FV(A815,"Market cap",TRUE)</f>
        <v>#VALUE!</v>
      </c>
      <c r="D815" s="112" cm="1">
        <f t="array" ref="D815">_FV(A815,"Beta")</f>
        <v>0.89959999999999996</v>
      </c>
      <c r="E815" s="112" cm="1">
        <f t="array" ref="E815">_FV(A815,"P/E",TRUE)</f>
        <v>44.9452</v>
      </c>
    </row>
    <row r="816" spans="1:5" x14ac:dyDescent="0.25">
      <c r="A816" s="9" t="e" vm="540">
        <v>#VALUE!</v>
      </c>
      <c r="B816" s="9" t="str" cm="1">
        <f t="array" ref="B816">_FV(A816,"Industry")</f>
        <v>Aerospace &amp; Defense</v>
      </c>
      <c r="C816" s="113" cm="1">
        <f t="array" ref="C816">_FV(A816,"Market cap",TRUE)</f>
        <v>39261010000</v>
      </c>
      <c r="D816" s="112" cm="1">
        <f t="array" ref="D816">_FV(A816,"Beta")</f>
        <v>0.86460000000000004</v>
      </c>
      <c r="E816" s="112" cm="1">
        <f t="array" ref="E816">_FV(A816,"P/E",TRUE)</f>
        <v>36.207099999999997</v>
      </c>
    </row>
    <row r="817" spans="1:5" x14ac:dyDescent="0.25">
      <c r="A817" s="9" t="e" vm="541">
        <v>#VALUE!</v>
      </c>
      <c r="B817" s="9" t="str" cm="1">
        <f t="array" ref="B817">_FV(A817,"Industry")</f>
        <v>Aerospace &amp; Defense</v>
      </c>
      <c r="C817" s="122" cm="1">
        <f t="array" ref="C817">_FV(A817,"Market cap",TRUE)</f>
        <v>1821544000</v>
      </c>
      <c r="D817" s="112" cm="1">
        <f t="array" ref="D817">_FV(A817,"Beta")</f>
        <v>0.85150000000000003</v>
      </c>
      <c r="E817" s="112" cm="1">
        <f t="array" ref="E817">_FV(A817,"P/E",TRUE)</f>
        <v>15.3779</v>
      </c>
    </row>
    <row r="818" spans="1:5" x14ac:dyDescent="0.25">
      <c r="A818" s="9" t="e" vm="542">
        <v>#VALUE!</v>
      </c>
      <c r="B818" s="9" t="str" cm="1">
        <f t="array" ref="B818">_FV(A818,"Industry")</f>
        <v>Machinery, Equipment &amp; Components</v>
      </c>
      <c r="C818" s="113" cm="1">
        <f t="array" ref="C818">_FV(A818,"Market cap",TRUE)</f>
        <v>1127330000</v>
      </c>
      <c r="D818" s="112" cm="1">
        <f t="array" ref="D818">_FV(A818,"Beta")</f>
        <v>0.84119999999999995</v>
      </c>
      <c r="E818" s="112" cm="1">
        <f t="array" ref="E818">_FV(A818,"P/E",TRUE)</f>
        <v>0</v>
      </c>
    </row>
    <row r="819" spans="1:5" x14ac:dyDescent="0.25">
      <c r="A819" s="9" t="e" vm="543">
        <v>#VALUE!</v>
      </c>
      <c r="B819" s="9" t="str" cm="1">
        <f t="array" ref="B819">_FV(A819,"Industry")</f>
        <v>Automobiles &amp; Auto Parts</v>
      </c>
      <c r="C819" s="123" cm="1">
        <f t="array" ref="C819">_FV(A819,"Market cap",TRUE)</f>
        <v>1133914000</v>
      </c>
      <c r="D819" s="112" cm="1">
        <f t="array" ref="D819">_FV(A819,"Beta")</f>
        <v>0.82730000000000004</v>
      </c>
      <c r="E819" s="112" cm="1">
        <f t="array" ref="E819">_FV(A819,"P/E",TRUE)</f>
        <v>38.035899999999998</v>
      </c>
    </row>
    <row r="820" spans="1:5" x14ac:dyDescent="0.25">
      <c r="A820" s="9" t="e" vm="544">
        <v>#VALUE!</v>
      </c>
      <c r="B820" s="9" t="str" cm="1">
        <f t="array" ref="B820">_FV(A820,"Industry")</f>
        <v>Metals &amp; Mining</v>
      </c>
      <c r="C820" s="9" t="e" cm="1" vm="93">
        <f t="array" ref="C820">_FV(A820,"Market cap",TRUE)</f>
        <v>#VALUE!</v>
      </c>
      <c r="D820" s="112" cm="1">
        <f t="array" ref="D820">_FV(A820,"Beta")</f>
        <v>0.82520000000000004</v>
      </c>
      <c r="E820" s="112" cm="1">
        <f t="array" ref="E820">_FV(A820,"P/E",TRUE)</f>
        <v>101.25</v>
      </c>
    </row>
    <row r="821" spans="1:5" x14ac:dyDescent="0.25">
      <c r="A821" s="9" t="e" vm="545">
        <v>#VALUE!</v>
      </c>
      <c r="B821" s="9" t="str" cm="1">
        <f t="array" ref="B821">_FV(A821,"Industry")</f>
        <v>Automobiles &amp; Auto Parts</v>
      </c>
      <c r="C821" s="113" cm="1">
        <f t="array" ref="C821">_FV(A821,"Market cap",TRUE)</f>
        <v>3481557000</v>
      </c>
      <c r="D821" s="112" cm="1">
        <f t="array" ref="D821">_FV(A821,"Beta")</f>
        <v>0.82179999999999997</v>
      </c>
      <c r="E821" s="112" cm="1">
        <f t="array" ref="E821">_FV(A821,"P/E",TRUE)</f>
        <v>32.170200000000001</v>
      </c>
    </row>
    <row r="822" spans="1:5" x14ac:dyDescent="0.25">
      <c r="A822" s="9" t="e" vm="546">
        <v>#VALUE!</v>
      </c>
      <c r="B822" s="9" t="str" cm="1">
        <f t="array" ref="B822">_FV(A822,"Industry")</f>
        <v>Aerospace &amp; Defense</v>
      </c>
      <c r="C822" s="113" cm="1">
        <f t="array" ref="C822">_FV(A822,"Market cap",TRUE)</f>
        <v>2226476000</v>
      </c>
      <c r="D822" s="112" cm="1">
        <f t="array" ref="D822">_FV(A822,"Beta")</f>
        <v>0.78990000000000005</v>
      </c>
      <c r="E822" s="112" cm="1">
        <f t="array" ref="E822">_FV(A822,"P/E",TRUE)</f>
        <v>549.23500000000001</v>
      </c>
    </row>
    <row r="823" spans="1:5" x14ac:dyDescent="0.25">
      <c r="A823" s="9" t="e" vm="547">
        <v>#VALUE!</v>
      </c>
      <c r="B823" s="9" t="str" cm="1">
        <f t="array" ref="B823">_FV(A823,"Industry")</f>
        <v>Aerospace &amp; Defense</v>
      </c>
      <c r="C823" s="113" cm="1">
        <f t="array" ref="C823">_FV(A823,"Market cap",TRUE)</f>
        <v>50015520000</v>
      </c>
      <c r="D823" s="112" cm="1">
        <f t="array" ref="D823">_FV(A823,"Beta")</f>
        <v>0.78859999999999997</v>
      </c>
      <c r="E823" s="112" cm="1">
        <f t="array" ref="E823">_FV(A823,"P/E",TRUE)</f>
        <v>15.7355</v>
      </c>
    </row>
    <row r="824" spans="1:5" x14ac:dyDescent="0.25">
      <c r="A824" s="9" t="e" vm="548">
        <v>#VALUE!</v>
      </c>
      <c r="B824" s="9" t="str" cm="1">
        <f t="array" ref="B824">_FV(A824,"Industry")</f>
        <v>Aerospace &amp; Defense</v>
      </c>
      <c r="C824" s="113" cm="1">
        <f t="array" ref="C824">_FV(A824,"Market cap",TRUE)</f>
        <v>3153248000</v>
      </c>
      <c r="D824" s="112" cm="1">
        <f t="array" ref="D824">_FV(A824,"Beta")</f>
        <v>0.7671</v>
      </c>
      <c r="E824" s="112" cm="1">
        <f t="array" ref="E824">_FV(A824,"P/E",TRUE)</f>
        <v>42.569699999999997</v>
      </c>
    </row>
    <row r="825" spans="1:5" x14ac:dyDescent="0.25">
      <c r="A825" s="9" t="e" vm="549">
        <v>#VALUE!</v>
      </c>
      <c r="B825" s="9" t="str" cm="1">
        <f t="array" ref="B825">_FV(A825,"Industry")</f>
        <v>Aerospace &amp; Defense</v>
      </c>
      <c r="C825" s="113" cm="1">
        <f t="array" ref="C825">_FV(A825,"Market cap",TRUE)</f>
        <v>19723380000</v>
      </c>
      <c r="D825" s="112" cm="1">
        <f t="array" ref="D825">_FV(A825,"Beta")</f>
        <v>0.69720000000000004</v>
      </c>
      <c r="E825" s="112" cm="1">
        <f t="array" ref="E825">_FV(A825,"P/E",TRUE)</f>
        <v>27.6449</v>
      </c>
    </row>
    <row r="826" spans="1:5" x14ac:dyDescent="0.25">
      <c r="A826" s="9" t="e" vm="550">
        <v>#VALUE!</v>
      </c>
      <c r="B826" s="9" t="str" cm="1">
        <f t="array" ref="B826">_FV(A826,"Industry")</f>
        <v>Automobiles &amp; Auto Parts</v>
      </c>
      <c r="C826" s="9" t="e" cm="1" vm="93">
        <f t="array" ref="C826">_FV(A826,"Market cap",TRUE)</f>
        <v>#VALUE!</v>
      </c>
      <c r="D826" s="112" cm="1">
        <f t="array" ref="D826">_FV(A826,"Beta")</f>
        <v>0.69140000000000001</v>
      </c>
      <c r="E826" s="112" cm="1">
        <f t="array" ref="E826">_FV(A826,"P/E",TRUE)</f>
        <v>50.63</v>
      </c>
    </row>
    <row r="827" spans="1:5" x14ac:dyDescent="0.25">
      <c r="A827" s="9" t="e" vm="551">
        <v>#VALUE!</v>
      </c>
      <c r="B827" s="9" t="str" cm="1">
        <f t="array" ref="B827">_FV(A827,"Industry")</f>
        <v>Aerospace &amp; Defense</v>
      </c>
      <c r="C827" s="133" cm="1">
        <f t="array" ref="C827">_FV(A827,"Market cap",TRUE)</f>
        <v>10233230000</v>
      </c>
      <c r="D827" s="112" cm="1">
        <f t="array" ref="D827">_FV(A827,"Beta")</f>
        <v>0.6744</v>
      </c>
      <c r="E827" s="112" cm="1">
        <f t="array" ref="E827">_FV(A827,"P/E",TRUE)</f>
        <v>0</v>
      </c>
    </row>
    <row r="828" spans="1:5" x14ac:dyDescent="0.25">
      <c r="A828" s="9" t="e" vm="552">
        <v>#VALUE!</v>
      </c>
      <c r="B828" s="9" t="str" cm="1">
        <f t="array" ref="B828">_FV(A828,"Industry")</f>
        <v>Aerospace &amp; Defense</v>
      </c>
      <c r="C828" s="113" cm="1">
        <f t="array" ref="C828">_FV(A828,"Market cap",TRUE)</f>
        <v>7248125000</v>
      </c>
      <c r="D828" s="112" cm="1">
        <f t="array" ref="D828">_FV(A828,"Beta")</f>
        <v>0.56210000000000004</v>
      </c>
      <c r="E828" s="112" cm="1">
        <f t="array" ref="E828">_FV(A828,"P/E",TRUE)</f>
        <v>0</v>
      </c>
    </row>
    <row r="829" spans="1:5" x14ac:dyDescent="0.25">
      <c r="A829" s="9" t="e" vm="553">
        <v>#VALUE!</v>
      </c>
      <c r="B829" s="9" t="str" cm="1">
        <f t="array" ref="B829">_FV(A829,"Industry")</f>
        <v>Automobiles &amp; Auto Parts</v>
      </c>
      <c r="C829" s="123" cm="1">
        <f t="array" ref="C829">_FV(A829,"Market cap",TRUE)</f>
        <v>31454390000</v>
      </c>
      <c r="D829" s="112" cm="1">
        <f t="array" ref="D829">_FV(A829,"Beta")</f>
        <v>0.52629999999999999</v>
      </c>
      <c r="E829" s="112" cm="1">
        <f t="array" ref="E829">_FV(A829,"P/E",TRUE)</f>
        <v>48.962299999999999</v>
      </c>
    </row>
    <row r="830" spans="1:5" x14ac:dyDescent="0.25">
      <c r="A830" s="9" t="e" vm="554">
        <v>#VALUE!</v>
      </c>
      <c r="B830" s="9" t="str" cm="1">
        <f t="array" ref="B830">_FV(A830,"Industry")</f>
        <v>Aerospace &amp; Defense</v>
      </c>
      <c r="C830" s="113" cm="1">
        <f t="array" ref="C830">_FV(A830,"Market cap",TRUE)</f>
        <v>8999901000</v>
      </c>
      <c r="D830" s="112" cm="1">
        <f t="array" ref="D830">_FV(A830,"Beta")</f>
        <v>0.5202</v>
      </c>
      <c r="E830" s="112" cm="1">
        <f t="array" ref="E830">_FV(A830,"P/E",TRUE)</f>
        <v>5134.3159999999998</v>
      </c>
    </row>
    <row r="831" spans="1:5" x14ac:dyDescent="0.25">
      <c r="A831" s="9" t="e" vm="555">
        <v>#VALUE!</v>
      </c>
      <c r="B831" s="9" t="str" cm="1">
        <f t="array" ref="B831">_FV(A831,"Industry")</f>
        <v>Aerospace &amp; Defense</v>
      </c>
      <c r="C831" s="113" cm="1">
        <f t="array" ref="C831">_FV(A831,"Market cap",TRUE)</f>
        <v>3628429000</v>
      </c>
      <c r="D831" s="112" cm="1">
        <f t="array" ref="D831">_FV(A831,"Beta")</f>
        <v>0.50490000000000002</v>
      </c>
      <c r="E831" s="112" cm="1">
        <f t="array" ref="E831">_FV(A831,"P/E",TRUE)</f>
        <v>28.2804</v>
      </c>
    </row>
    <row r="832" spans="1:5" x14ac:dyDescent="0.25">
      <c r="A832" s="9" t="e" vm="556">
        <v>#VALUE!</v>
      </c>
      <c r="B832" s="9" t="str" cm="1">
        <f t="array" ref="B832">_FV(A832,"Industry")</f>
        <v>Leisure Products</v>
      </c>
      <c r="C832" s="113" cm="1">
        <f t="array" ref="C832">_FV(A832,"Market cap",TRUE)</f>
        <v>1249029000</v>
      </c>
      <c r="D832" s="112" cm="1">
        <f t="array" ref="D832">_FV(A832,"Beta")</f>
        <v>0.42530000000000001</v>
      </c>
      <c r="E832" s="112" cm="1">
        <f t="array" ref="E832">_FV(A832,"P/E",TRUE)</f>
        <v>14.0014</v>
      </c>
    </row>
    <row r="833" spans="1:12" x14ac:dyDescent="0.25">
      <c r="A833" s="9" t="e" vm="557">
        <v>#VALUE!</v>
      </c>
      <c r="B833" s="9" t="str" cm="1">
        <f t="array" ref="B833">_FV(A833,"Industry")</f>
        <v>Aerospace &amp; Defense</v>
      </c>
      <c r="C833" s="113" cm="1">
        <f t="array" ref="C833">_FV(A833,"Market cap",TRUE)</f>
        <v>2618516000</v>
      </c>
      <c r="D833" s="112" cm="1">
        <f t="array" ref="D833">_FV(A833,"Beta")</f>
        <v>0.37919999999999998</v>
      </c>
      <c r="E833" s="112" cm="1">
        <f t="array" ref="E833">_FV(A833,"P/E",TRUE)</f>
        <v>98.082899999999995</v>
      </c>
    </row>
    <row r="834" spans="1:12" x14ac:dyDescent="0.25">
      <c r="A834" s="9" t="e" vm="558">
        <v>#VALUE!</v>
      </c>
      <c r="B834" s="9" t="str" cm="1">
        <f t="array" ref="B834">_FV(A834,"Industry")</f>
        <v>Investment Banking &amp; Investment Services</v>
      </c>
      <c r="C834" s="117" cm="1">
        <f t="array" ref="C834">_FV(A834,"Market cap",TRUE)</f>
        <v>3508580</v>
      </c>
      <c r="D834" s="112" cm="1">
        <f t="array" ref="D834">_FV(A834,"Beta")</f>
        <v>-2.3812000000000002</v>
      </c>
      <c r="E834" s="112" cm="1">
        <f t="array" ref="E834">_FV(A834,"P/E",TRUE)</f>
        <v>0.36</v>
      </c>
    </row>
    <row r="837" spans="1:12" ht="21" x14ac:dyDescent="0.35">
      <c r="A837" s="212" t="s">
        <v>16</v>
      </c>
      <c r="B837" s="212"/>
      <c r="C837" s="212"/>
      <c r="D837" s="212"/>
      <c r="E837" s="212"/>
      <c r="F837" s="212"/>
      <c r="G837" s="212"/>
      <c r="H837" s="212"/>
      <c r="I837" s="212"/>
      <c r="J837" s="212"/>
      <c r="K837" s="212"/>
      <c r="L837" s="212"/>
    </row>
    <row r="839" spans="1:12" x14ac:dyDescent="0.25">
      <c r="A839" s="214" t="s">
        <v>879</v>
      </c>
      <c r="B839" s="214"/>
      <c r="C839" s="214"/>
      <c r="D839" s="214"/>
      <c r="E839" s="214"/>
      <c r="F839" s="214"/>
      <c r="G839" s="214"/>
      <c r="H839" s="214"/>
      <c r="I839" s="214"/>
      <c r="J839" s="214"/>
    </row>
    <row r="841" spans="1:12" x14ac:dyDescent="0.25">
      <c r="B841" s="210" t="s">
        <v>880</v>
      </c>
      <c r="C841" s="210"/>
      <c r="D841" s="210"/>
      <c r="E841" s="210"/>
      <c r="F841" s="210"/>
      <c r="G841" s="210"/>
      <c r="H841" s="210"/>
      <c r="I841" s="210"/>
    </row>
    <row r="842" spans="1:12" x14ac:dyDescent="0.25">
      <c r="B842" s="210"/>
      <c r="C842" s="210"/>
      <c r="D842" s="210"/>
      <c r="E842" s="210"/>
      <c r="F842" s="210"/>
      <c r="G842" s="210"/>
      <c r="H842" s="210"/>
      <c r="I842" s="210"/>
    </row>
    <row r="843" spans="1:12" x14ac:dyDescent="0.25">
      <c r="B843" s="210"/>
      <c r="C843" s="210"/>
      <c r="D843" s="210"/>
      <c r="E843" s="210"/>
      <c r="F843" s="210"/>
      <c r="G843" s="210"/>
      <c r="H843" s="210"/>
      <c r="I843" s="210"/>
    </row>
    <row r="844" spans="1:12" x14ac:dyDescent="0.25">
      <c r="B844" s="210"/>
      <c r="C844" s="210"/>
      <c r="D844" s="210"/>
      <c r="E844" s="210"/>
      <c r="F844" s="210"/>
      <c r="G844" s="210"/>
      <c r="H844" s="210"/>
      <c r="I844" s="210"/>
    </row>
    <row r="845" spans="1:12" x14ac:dyDescent="0.25">
      <c r="B845" s="210"/>
      <c r="C845" s="210"/>
      <c r="D845" s="210"/>
      <c r="E845" s="210"/>
      <c r="F845" s="210"/>
      <c r="G845" s="210"/>
      <c r="H845" s="210"/>
      <c r="I845" s="210"/>
    </row>
    <row r="847" spans="1:12" x14ac:dyDescent="0.25">
      <c r="A847" s="79" t="s">
        <v>1030</v>
      </c>
      <c r="B847" s="79" t="s">
        <v>67</v>
      </c>
      <c r="C847" s="79" t="s">
        <v>68</v>
      </c>
      <c r="D847" s="79" t="s">
        <v>1012</v>
      </c>
    </row>
    <row r="848" spans="1:12" x14ac:dyDescent="0.25">
      <c r="A848" s="9" t="e" vm="559">
        <v>#VALUE!</v>
      </c>
      <c r="B848" s="9" t="str" cm="1">
        <f t="array" ref="B848">_FV(A848,"Industry")</f>
        <v>Metals &amp; Mining</v>
      </c>
      <c r="C848" s="113" cm="1">
        <f t="array" ref="C848">_FV(A848,"Market cap",TRUE)</f>
        <v>181754200000</v>
      </c>
      <c r="D848" s="112" cm="1">
        <f t="array" ref="D848">_FV(A848,"Beta")</f>
        <v>0.9677</v>
      </c>
    </row>
    <row r="849" spans="1:4" x14ac:dyDescent="0.25">
      <c r="A849" s="9" t="e" vm="560">
        <v>#VALUE!</v>
      </c>
      <c r="B849" s="9" t="str" cm="1">
        <f t="array" ref="B849">_FV(A849,"Industry")</f>
        <v>Metals &amp; Mining</v>
      </c>
      <c r="C849" s="113" cm="1">
        <f t="array" ref="C849">_FV(A849,"Market cap",TRUE)</f>
        <v>146027200000</v>
      </c>
      <c r="D849" s="112" cm="1">
        <f t="array" ref="D849">_FV(A849,"Beta")</f>
        <v>0.68059999999999998</v>
      </c>
    </row>
    <row r="850" spans="1:4" x14ac:dyDescent="0.25">
      <c r="A850" s="9" t="e" vm="561">
        <v>#VALUE!</v>
      </c>
      <c r="B850" s="9" t="str" cm="1">
        <f t="array" ref="B850">_FV(A850,"Industry")</f>
        <v>Metals &amp; Mining</v>
      </c>
      <c r="C850" s="133" cm="1">
        <f t="array" ref="C850">_FV(A850,"Market cap",TRUE)</f>
        <v>92327040000</v>
      </c>
      <c r="D850" s="112" cm="1">
        <f t="array" ref="D850">_FV(A850,"Beta")</f>
        <v>0.94620000000000004</v>
      </c>
    </row>
    <row r="851" spans="1:4" x14ac:dyDescent="0.25">
      <c r="A851" s="9" t="e" vm="562">
        <v>#VALUE!</v>
      </c>
      <c r="B851" s="9" t="str" cm="1">
        <f t="array" ref="B851">_FV(A851,"Industry")</f>
        <v>Metals &amp; Mining</v>
      </c>
      <c r="C851" s="113" cm="1">
        <f t="array" ref="C851">_FV(A851,"Market cap",TRUE)</f>
        <v>57895460000</v>
      </c>
      <c r="D851" s="112" cm="1">
        <f t="array" ref="D851">_FV(A851,"Beta")</f>
        <v>1.1469</v>
      </c>
    </row>
    <row r="852" spans="1:4" x14ac:dyDescent="0.25">
      <c r="A852" s="9" t="e" vm="563">
        <v>#VALUE!</v>
      </c>
      <c r="B852" s="9" t="str" cm="1">
        <f t="array" ref="B852">_FV(A852,"Industry")</f>
        <v>Metals &amp; Mining</v>
      </c>
      <c r="C852" s="113" cm="1">
        <f t="array" ref="C852">_FV(A852,"Market cap",TRUE)</f>
        <v>39531780000</v>
      </c>
      <c r="D852" s="112" cm="1">
        <f t="array" ref="D852">_FV(A852,"Beta")</f>
        <v>1.3872</v>
      </c>
    </row>
    <row r="853" spans="1:4" x14ac:dyDescent="0.25">
      <c r="A853" s="9" t="e" vm="564">
        <v>#VALUE!</v>
      </c>
      <c r="B853" s="9" t="e" cm="1" vm="92">
        <f t="array" ref="B853">_FV(A853,"Industry")</f>
        <v>#VALUE!</v>
      </c>
      <c r="C853" s="9" t="e" cm="1" vm="93">
        <f t="array" ref="C853">_FV(A853,"Market cap",TRUE)</f>
        <v>#VALUE!</v>
      </c>
      <c r="D853" s="9" t="e" cm="1" vm="14">
        <f t="array" ref="D853">_FV(A853,"Beta")</f>
        <v>#VALUE!</v>
      </c>
    </row>
    <row r="854" spans="1:4" x14ac:dyDescent="0.25">
      <c r="A854" s="9" t="e" vm="565">
        <v>#VALUE!</v>
      </c>
      <c r="B854" s="9" t="str" cm="1">
        <f t="array" ref="B854">_FV(A854,"Industry")</f>
        <v>Coal</v>
      </c>
      <c r="C854" s="113" cm="1">
        <f t="array" ref="C854">_FV(A854,"Market cap",TRUE)</f>
        <v>39515210000</v>
      </c>
      <c r="D854" s="112" cm="1">
        <f t="array" ref="D854">_FV(A854,"Beta")</f>
        <v>1.925</v>
      </c>
    </row>
    <row r="855" spans="1:4" x14ac:dyDescent="0.25">
      <c r="A855" s="9" t="e" vm="566">
        <v>#VALUE!</v>
      </c>
      <c r="B855" s="9" t="str" cm="1">
        <f t="array" ref="B855">_FV(A855,"Industry")</f>
        <v>Metals &amp; Mining</v>
      </c>
      <c r="C855" s="113" cm="1">
        <f t="array" ref="C855">_FV(A855,"Market cap",TRUE)</f>
        <v>50900970000</v>
      </c>
      <c r="D855" s="112" cm="1">
        <f t="array" ref="D855">_FV(A855,"Beta")</f>
        <v>2.1496</v>
      </c>
    </row>
    <row r="856" spans="1:4" s="166" customFormat="1" x14ac:dyDescent="0.25">
      <c r="A856" s="157" t="e" vm="567">
        <v>#VALUE!</v>
      </c>
      <c r="B856" s="157" t="str" cm="1">
        <f t="array" ref="B856">_FV(A856,"Industry")</f>
        <v>Metals &amp; Mining</v>
      </c>
      <c r="C856" s="164" cm="1">
        <f t="array" ref="C856">_FV(A856,"Market cap",TRUE)</f>
        <v>51737950000</v>
      </c>
      <c r="D856" s="165" cm="1">
        <f t="array" ref="D856">_FV(A856,"Beta")</f>
        <v>0.86570000000000003</v>
      </c>
    </row>
    <row r="857" spans="1:4" x14ac:dyDescent="0.25">
      <c r="A857" s="9" t="e" vm="568">
        <v>#VALUE!</v>
      </c>
      <c r="B857" s="9" t="str" cm="1">
        <f t="array" ref="B857">_FV(A857,"Industry")</f>
        <v>Metals &amp; Mining</v>
      </c>
      <c r="C857" s="9" t="e" cm="1" vm="93">
        <f t="array" ref="C857">_FV(A857,"Market cap",TRUE)</f>
        <v>#VALUE!</v>
      </c>
      <c r="D857" s="112" cm="1">
        <f t="array" ref="D857">_FV(A857,"Beta")</f>
        <v>1.1556999999999999</v>
      </c>
    </row>
    <row r="858" spans="1:4" s="166" customFormat="1" x14ac:dyDescent="0.25">
      <c r="A858" s="157" t="e" vm="569">
        <v>#VALUE!</v>
      </c>
      <c r="B858" s="157" t="str" cm="1">
        <f t="array" ref="B858">_FV(A858,"Industry")</f>
        <v>Metals &amp; Mining</v>
      </c>
      <c r="C858" s="167" cm="1">
        <f t="array" ref="C858">_FV(A858,"Market cap",TRUE)</f>
        <v>22122040000</v>
      </c>
      <c r="D858" s="165" cm="1">
        <f t="array" ref="D858">_FV(A858,"Beta")</f>
        <v>2.0156999999999998</v>
      </c>
    </row>
    <row r="859" spans="1:4" x14ac:dyDescent="0.25">
      <c r="A859" s="9" t="e" vm="570">
        <v>#VALUE!</v>
      </c>
      <c r="B859" s="9" t="str" cm="1">
        <f t="array" ref="B859">_FV(A859,"Industry")</f>
        <v>Metals &amp; Mining</v>
      </c>
      <c r="C859" s="113" cm="1">
        <f t="array" ref="C859">_FV(A859,"Market cap",TRUE)</f>
        <v>18078910000</v>
      </c>
      <c r="D859" s="112" cm="1">
        <f t="array" ref="D859">_FV(A859,"Beta")</f>
        <v>1.0116000000000001</v>
      </c>
    </row>
    <row r="860" spans="1:4" x14ac:dyDescent="0.25">
      <c r="A860" s="9" t="e" vm="571">
        <v>#VALUE!</v>
      </c>
      <c r="B860" s="9" t="str" cm="1">
        <f t="array" ref="B860">_FV(A860,"Industry")</f>
        <v>Metals &amp; Mining</v>
      </c>
      <c r="C860" s="115" cm="1">
        <f t="array" ref="C860">_FV(A860,"Market cap",TRUE)</f>
        <v>145039800000</v>
      </c>
      <c r="D860" s="112" cm="1">
        <f t="array" ref="D860">_FV(A860,"Beta")</f>
        <v>1.7612000000000001</v>
      </c>
    </row>
    <row r="861" spans="1:4" x14ac:dyDescent="0.25">
      <c r="A861" s="9" t="e" vm="572">
        <v>#VALUE!</v>
      </c>
      <c r="B861" s="9" t="str" cm="1">
        <f t="array" ref="B861">_FV(A861,"Industry")</f>
        <v>Metals &amp; Mining</v>
      </c>
      <c r="C861" s="131" cm="1">
        <f t="array" ref="C861">_FV(A861,"Market cap",TRUE)</f>
        <v>21937570000</v>
      </c>
      <c r="D861" s="112" cm="1">
        <f t="array" ref="D861">_FV(A861,"Beta")</f>
        <v>1.0948</v>
      </c>
    </row>
    <row r="862" spans="1:4" x14ac:dyDescent="0.25">
      <c r="A862" s="9" t="e" vm="573">
        <v>#VALUE!</v>
      </c>
      <c r="B862" s="9" t="str" cm="1">
        <f t="array" ref="B862">_FV(A862,"Industry")</f>
        <v>Metals &amp; Mining</v>
      </c>
      <c r="C862" s="113" cm="1">
        <f t="array" ref="C862">_FV(A862,"Market cap",TRUE)</f>
        <v>18335780000</v>
      </c>
      <c r="D862" s="112" cm="1">
        <f t="array" ref="D862">_FV(A862,"Beta")</f>
        <v>1.3484</v>
      </c>
    </row>
    <row r="863" spans="1:4" x14ac:dyDescent="0.25">
      <c r="A863" s="9" t="e" vm="574">
        <v>#VALUE!</v>
      </c>
      <c r="B863" s="9" t="str" cm="1">
        <f t="array" ref="B863">_FV(A863,"Industry")</f>
        <v>Metals &amp; Mining</v>
      </c>
      <c r="C863" s="126" cm="1">
        <f t="array" ref="C863">_FV(A863,"Market cap",TRUE)</f>
        <v>1491530000000</v>
      </c>
      <c r="D863" s="112" cm="1">
        <f t="array" ref="D863">_FV(A863,"Beta")</f>
        <v>1.6871</v>
      </c>
    </row>
    <row r="864" spans="1:4" x14ac:dyDescent="0.25">
      <c r="A864" s="9" t="e" vm="575">
        <v>#VALUE!</v>
      </c>
      <c r="B864" s="9" t="str" cm="1">
        <f t="array" ref="B864">_FV(A864,"Industry")</f>
        <v>Metals &amp; Mining</v>
      </c>
      <c r="C864" s="113" cm="1">
        <f t="array" ref="C864">_FV(A864,"Market cap",TRUE)</f>
        <v>19288850000</v>
      </c>
      <c r="D864" s="112" cm="1">
        <f t="array" ref="D864">_FV(A864,"Beta")</f>
        <v>2.1566000000000001</v>
      </c>
    </row>
    <row r="865" spans="1:4" x14ac:dyDescent="0.25">
      <c r="A865" s="9" t="e" vm="576">
        <v>#VALUE!</v>
      </c>
      <c r="B865" s="9" t="str" cm="1">
        <f t="array" ref="B865">_FV(A865,"Industry")</f>
        <v>Metals &amp; Mining</v>
      </c>
      <c r="C865" s="126" cm="1">
        <f t="array" ref="C865">_FV(A865,"Market cap",TRUE)</f>
        <v>1511651000000</v>
      </c>
      <c r="D865" s="112" cm="1">
        <f t="array" ref="D865">_FV(A865,"Beta")</f>
        <v>1.5541</v>
      </c>
    </row>
    <row r="866" spans="1:4" x14ac:dyDescent="0.25">
      <c r="A866" s="9" t="e" vm="577">
        <v>#VALUE!</v>
      </c>
      <c r="B866" s="9" t="str" cm="1">
        <f t="array" ref="B866">_FV(A866,"Industry")</f>
        <v>Metals &amp; Mining</v>
      </c>
      <c r="C866" s="9" t="e" cm="1" vm="93">
        <f t="array" ref="C866">_FV(A866,"Market cap",TRUE)</f>
        <v>#VALUE!</v>
      </c>
      <c r="D866" s="9" t="e" cm="1" vm="14">
        <f t="array" ref="D866">_FV(A866,"Beta")</f>
        <v>#VALUE!</v>
      </c>
    </row>
    <row r="867" spans="1:4" x14ac:dyDescent="0.25">
      <c r="A867" s="9" t="e" vm="578">
        <v>#VALUE!</v>
      </c>
      <c r="B867" s="9" t="str" cm="1">
        <f t="array" ref="B867">_FV(A867,"Industry")</f>
        <v>Metals &amp; Mining</v>
      </c>
      <c r="C867" s="115" cm="1">
        <f t="array" ref="C867">_FV(A867,"Market cap",TRUE)</f>
        <v>96015530000</v>
      </c>
      <c r="D867" s="112" cm="1">
        <f t="array" ref="D867">_FV(A867,"Beta")</f>
        <v>1.4762999999999999</v>
      </c>
    </row>
    <row r="868" spans="1:4" x14ac:dyDescent="0.25">
      <c r="A868" s="9" t="e" vm="579">
        <v>#VALUE!</v>
      </c>
      <c r="B868" s="9" t="str" cm="1">
        <f t="array" ref="B868">_FV(A868,"Industry")</f>
        <v>Metals &amp; Mining</v>
      </c>
      <c r="C868" s="113" cm="1">
        <f t="array" ref="C868">_FV(A868,"Market cap",TRUE)</f>
        <v>8636766000</v>
      </c>
      <c r="D868" s="112" cm="1">
        <f t="array" ref="D868">_FV(A868,"Beta")</f>
        <v>1.4409000000000001</v>
      </c>
    </row>
    <row r="869" spans="1:4" x14ac:dyDescent="0.25">
      <c r="A869" s="9" t="e" vm="580">
        <v>#VALUE!</v>
      </c>
      <c r="B869" s="9" t="str" cm="1">
        <f t="array" ref="B869">_FV(A869,"Industry")</f>
        <v>Metals &amp; Mining</v>
      </c>
      <c r="C869" s="115" cm="1">
        <f t="array" ref="C869">_FV(A869,"Market cap",TRUE)</f>
        <v>10766900000</v>
      </c>
      <c r="D869" s="112" cm="1">
        <f t="array" ref="D869">_FV(A869,"Beta")</f>
        <v>1.9406000000000001</v>
      </c>
    </row>
    <row r="870" spans="1:4" s="166" customFormat="1" x14ac:dyDescent="0.25">
      <c r="A870" s="157" t="e" vm="581">
        <v>#VALUE!</v>
      </c>
      <c r="B870" s="157" t="str" cm="1">
        <f t="array" ref="B870">_FV(A870,"Industry")</f>
        <v>Metals &amp; Mining</v>
      </c>
      <c r="C870" s="168" cm="1">
        <f t="array" ref="C870">_FV(A870,"Market cap",TRUE)</f>
        <v>99498130000</v>
      </c>
      <c r="D870" s="165" cm="1">
        <f t="array" ref="D870">_FV(A870,"Beta")</f>
        <v>1.5118</v>
      </c>
    </row>
    <row r="871" spans="1:4" x14ac:dyDescent="0.25">
      <c r="A871" s="9" t="e" vm="582">
        <v>#VALUE!</v>
      </c>
      <c r="B871" s="9" t="str" cm="1">
        <f t="array" ref="B871">_FV(A871,"Industry")</f>
        <v>Metals &amp; Mining</v>
      </c>
      <c r="C871" s="137" cm="1">
        <f t="array" ref="C871">_FV(A871,"Market cap",TRUE)</f>
        <v>92692940000</v>
      </c>
      <c r="D871" s="112" cm="1">
        <f t="array" ref="D871">_FV(A871,"Beta")</f>
        <v>1.2791999999999999</v>
      </c>
    </row>
    <row r="872" spans="1:4" x14ac:dyDescent="0.25">
      <c r="A872" s="9" t="e" vm="583">
        <v>#VALUE!</v>
      </c>
      <c r="B872" s="9" t="str" cm="1">
        <f t="array" ref="B872">_FV(A872,"Industry")</f>
        <v>Metals &amp; Mining</v>
      </c>
      <c r="C872" s="114" cm="1">
        <f t="array" ref="C872">_FV(A872,"Market cap",TRUE)</f>
        <v>14172100000</v>
      </c>
      <c r="D872" s="112" cm="1">
        <f t="array" ref="D872">_FV(A872,"Beta")</f>
        <v>1.3759999999999999</v>
      </c>
    </row>
    <row r="873" spans="1:4" s="166" customFormat="1" x14ac:dyDescent="0.25">
      <c r="A873" s="157" t="e" vm="584">
        <v>#VALUE!</v>
      </c>
      <c r="B873" s="157" t="str" cm="1">
        <f t="array" ref="B873">_FV(A873,"Industry")</f>
        <v>Metals &amp; Mining</v>
      </c>
      <c r="C873" s="169" cm="1">
        <f t="array" ref="C873">_FV(A873,"Market cap",TRUE)</f>
        <v>10704830000</v>
      </c>
      <c r="D873" s="165" cm="1">
        <f t="array" ref="D873">_FV(A873,"Beta")</f>
        <v>1.7826</v>
      </c>
    </row>
    <row r="874" spans="1:4" x14ac:dyDescent="0.25">
      <c r="A874" s="9" t="e" vm="585">
        <v>#VALUE!</v>
      </c>
      <c r="B874" s="9" t="str" cm="1">
        <f t="array" ref="B874">_FV(A874,"Industry")</f>
        <v>Metals &amp; Mining</v>
      </c>
      <c r="C874" s="113" cm="1">
        <f t="array" ref="C874">_FV(A874,"Market cap",TRUE)</f>
        <v>13338320000</v>
      </c>
      <c r="D874" s="112" cm="1">
        <f t="array" ref="D874">_FV(A874,"Beta")</f>
        <v>1.1122000000000001</v>
      </c>
    </row>
    <row r="875" spans="1:4" x14ac:dyDescent="0.25">
      <c r="A875" s="9" t="e" vm="586">
        <v>#VALUE!</v>
      </c>
      <c r="B875" s="9" t="str" cm="1">
        <f t="array" ref="B875">_FV(A875,"Industry")</f>
        <v>Metals &amp; Mining</v>
      </c>
      <c r="C875" s="113" cm="1">
        <f t="array" ref="C875">_FV(A875,"Market cap",TRUE)</f>
        <v>9258229000</v>
      </c>
      <c r="D875" s="112" cm="1">
        <f t="array" ref="D875">_FV(A875,"Beta")</f>
        <v>1.4311</v>
      </c>
    </row>
    <row r="876" spans="1:4" x14ac:dyDescent="0.25">
      <c r="A876" s="9" t="e" vm="587">
        <v>#VALUE!</v>
      </c>
      <c r="B876" s="9" t="str" cm="1">
        <f t="array" ref="B876">_FV(A876,"Industry")</f>
        <v>Metals &amp; Mining</v>
      </c>
      <c r="C876" s="113" cm="1">
        <f t="array" ref="C876">_FV(A876,"Market cap",TRUE)</f>
        <v>8861653000</v>
      </c>
      <c r="D876" s="112" cm="1">
        <f t="array" ref="D876">_FV(A876,"Beta")</f>
        <v>1.0346</v>
      </c>
    </row>
    <row r="877" spans="1:4" x14ac:dyDescent="0.25">
      <c r="A877" s="9" t="e" vm="588">
        <v>#VALUE!</v>
      </c>
      <c r="B877" s="9" t="str" cm="1">
        <f t="array" ref="B877">_FV(A877,"Industry")</f>
        <v>Metals &amp; Mining</v>
      </c>
      <c r="C877" s="133" cm="1">
        <f t="array" ref="C877">_FV(A877,"Market cap",TRUE)</f>
        <v>8354460000</v>
      </c>
      <c r="D877" s="112" cm="1">
        <f t="array" ref="D877">_FV(A877,"Beta")</f>
        <v>1.7422</v>
      </c>
    </row>
    <row r="878" spans="1:4" x14ac:dyDescent="0.25">
      <c r="A878" s="9" t="e" vm="589">
        <v>#VALUE!</v>
      </c>
      <c r="B878" s="9" t="str" cm="1">
        <f t="array" ref="B878">_FV(A878,"Industry")</f>
        <v>Metals &amp; Mining</v>
      </c>
      <c r="C878" s="113" cm="1">
        <f t="array" ref="C878">_FV(A878,"Market cap",TRUE)</f>
        <v>7203533000</v>
      </c>
      <c r="D878" s="9" t="e" cm="1" vm="14">
        <f t="array" ref="D878">_FV(A878,"Beta")</f>
        <v>#VALUE!</v>
      </c>
    </row>
    <row r="879" spans="1:4" s="166" customFormat="1" x14ac:dyDescent="0.25">
      <c r="A879" s="157" t="e" vm="590">
        <v>#VALUE!</v>
      </c>
      <c r="B879" s="157" t="str" cm="1">
        <f t="array" ref="B879">_FV(A879,"Industry")</f>
        <v>Metals &amp; Mining</v>
      </c>
      <c r="C879" s="167" cm="1">
        <f t="array" ref="C879">_FV(A879,"Market cap",TRUE)</f>
        <v>10726550000</v>
      </c>
      <c r="D879" s="165" cm="1">
        <f t="array" ref="D879">_FV(A879,"Beta")</f>
        <v>1.8548</v>
      </c>
    </row>
    <row r="880" spans="1:4" x14ac:dyDescent="0.25">
      <c r="A880" s="9" t="e" vm="591">
        <v>#VALUE!</v>
      </c>
      <c r="B880" s="9" t="str" cm="1">
        <f t="array" ref="B880">_FV(A880,"Industry")</f>
        <v>Metals &amp; Mining</v>
      </c>
      <c r="C880" s="137" cm="1">
        <f t="array" ref="C880">_FV(A880,"Market cap",TRUE)</f>
        <v>36329060000</v>
      </c>
      <c r="D880" s="112" cm="1">
        <f t="array" ref="D880">_FV(A880,"Beta")</f>
        <v>1.3441000000000001</v>
      </c>
    </row>
    <row r="881" spans="1:4" x14ac:dyDescent="0.25">
      <c r="A881" s="9" t="e" vm="592">
        <v>#VALUE!</v>
      </c>
      <c r="B881" s="9" t="str" cm="1">
        <f t="array" ref="B881">_FV(A881,"Industry")</f>
        <v>Metals &amp; Mining</v>
      </c>
      <c r="C881" s="113" cm="1">
        <f t="array" ref="C881">_FV(A881,"Market cap",TRUE)</f>
        <v>9487269000</v>
      </c>
      <c r="D881" s="112" cm="1">
        <f t="array" ref="D881">_FV(A881,"Beta")</f>
        <v>2.1343999999999999</v>
      </c>
    </row>
    <row r="882" spans="1:4" x14ac:dyDescent="0.25">
      <c r="A882" s="9" t="e" vm="593">
        <v>#VALUE!</v>
      </c>
      <c r="B882" s="9" t="str" cm="1">
        <f t="array" ref="B882">_FV(A882,"Industry")</f>
        <v>Metals &amp; Mining</v>
      </c>
      <c r="C882" s="133" cm="1">
        <f t="array" ref="C882">_FV(A882,"Market cap",TRUE)</f>
        <v>7642175000</v>
      </c>
      <c r="D882" s="112" cm="1">
        <f t="array" ref="D882">_FV(A882,"Beta")</f>
        <v>1.544</v>
      </c>
    </row>
    <row r="883" spans="1:4" x14ac:dyDescent="0.25">
      <c r="A883" s="9" t="e" vm="594">
        <v>#VALUE!</v>
      </c>
      <c r="B883" s="9" t="str" cm="1">
        <f t="array" ref="B883">_FV(A883,"Industry")</f>
        <v>Metals &amp; Mining</v>
      </c>
      <c r="C883" s="123" cm="1">
        <f t="array" ref="C883">_FV(A883,"Market cap",TRUE)</f>
        <v>6034962000</v>
      </c>
      <c r="D883" s="112" cm="1">
        <f t="array" ref="D883">_FV(A883,"Beta")</f>
        <v>0.68879999999999997</v>
      </c>
    </row>
    <row r="884" spans="1:4" x14ac:dyDescent="0.25">
      <c r="A884" s="9" t="e" vm="595">
        <v>#VALUE!</v>
      </c>
      <c r="B884" s="9" t="str" cm="1">
        <f t="array" ref="B884">_FV(A884,"Industry")</f>
        <v>Metals &amp; Mining</v>
      </c>
      <c r="C884" s="113" cm="1">
        <f t="array" ref="C884">_FV(A884,"Market cap",TRUE)</f>
        <v>6979409000</v>
      </c>
      <c r="D884" s="112" cm="1">
        <f t="array" ref="D884">_FV(A884,"Beta")</f>
        <v>2.1810999999999998</v>
      </c>
    </row>
    <row r="885" spans="1:4" x14ac:dyDescent="0.25">
      <c r="A885" s="9" t="e" vm="596">
        <v>#VALUE!</v>
      </c>
      <c r="B885" s="9" t="str" cm="1">
        <f t="array" ref="B885">_FV(A885,"Industry")</f>
        <v>Metals &amp; Mining</v>
      </c>
      <c r="C885" s="113" cm="1">
        <f t="array" ref="C885">_FV(A885,"Market cap",TRUE)</f>
        <v>6378037000</v>
      </c>
      <c r="D885" s="112" cm="1">
        <f t="array" ref="D885">_FV(A885,"Beta")</f>
        <v>1.3130999999999999</v>
      </c>
    </row>
    <row r="886" spans="1:4" x14ac:dyDescent="0.25">
      <c r="A886" s="9" t="e" vm="597">
        <v>#VALUE!</v>
      </c>
      <c r="B886" s="9" t="str" cm="1">
        <f t="array" ref="B886">_FV(A886,"Industry")</f>
        <v>Metals &amp; Mining</v>
      </c>
      <c r="C886" s="117" cm="1">
        <f t="array" ref="C886">_FV(A886,"Market cap",TRUE)</f>
        <v>8690243000</v>
      </c>
      <c r="D886" s="112" cm="1">
        <f t="array" ref="D886">_FV(A886,"Beta")</f>
        <v>1.6383000000000001</v>
      </c>
    </row>
    <row r="887" spans="1:4" x14ac:dyDescent="0.25">
      <c r="A887" s="9" t="e" vm="598">
        <v>#VALUE!</v>
      </c>
      <c r="B887" s="9" t="str" cm="1">
        <f t="array" ref="B887">_FV(A887,"Industry")</f>
        <v>Metals &amp; Mining</v>
      </c>
      <c r="C887" s="126" cm="1">
        <f t="array" ref="C887">_FV(A887,"Market cap",TRUE)</f>
        <v>686942100000</v>
      </c>
      <c r="D887" s="112" cm="1">
        <f t="array" ref="D887">_FV(A887,"Beta")</f>
        <v>1.9512</v>
      </c>
    </row>
    <row r="888" spans="1:4" x14ac:dyDescent="0.25">
      <c r="A888" s="9" t="e" vm="599">
        <v>#VALUE!</v>
      </c>
      <c r="B888" s="9" t="str" cm="1">
        <f t="array" ref="B888">_FV(A888,"Industry")</f>
        <v>Metals &amp; Mining</v>
      </c>
      <c r="C888" s="117" cm="1">
        <f t="array" ref="C888">_FV(A888,"Market cap",TRUE)</f>
        <v>7330785000</v>
      </c>
      <c r="D888" s="112" cm="1">
        <f t="array" ref="D888">_FV(A888,"Beta")</f>
        <v>1.1917</v>
      </c>
    </row>
    <row r="889" spans="1:4" x14ac:dyDescent="0.25">
      <c r="A889" s="9" t="e" vm="600">
        <v>#VALUE!</v>
      </c>
      <c r="B889" s="9" t="str" cm="1">
        <f t="array" ref="B889">_FV(A889,"Industry")</f>
        <v>Metals &amp; Mining</v>
      </c>
      <c r="C889" s="117" cm="1">
        <f t="array" ref="C889">_FV(A889,"Market cap",TRUE)</f>
        <v>7292162000</v>
      </c>
      <c r="D889" s="112" cm="1">
        <f t="array" ref="D889">_FV(A889,"Beta")</f>
        <v>1.0549999999999999</v>
      </c>
    </row>
    <row r="890" spans="1:4" x14ac:dyDescent="0.25">
      <c r="A890" s="9" t="e" vm="601">
        <v>#VALUE!</v>
      </c>
      <c r="B890" s="9" t="str" cm="1">
        <f t="array" ref="B890">_FV(A890,"Industry")</f>
        <v>Metals &amp; Mining</v>
      </c>
      <c r="C890" s="113" cm="1">
        <f t="array" ref="C890">_FV(A890,"Market cap",TRUE)</f>
        <v>4010614000</v>
      </c>
      <c r="D890" s="112" cm="1">
        <f t="array" ref="D890">_FV(A890,"Beta")</f>
        <v>1.3236000000000001</v>
      </c>
    </row>
    <row r="891" spans="1:4" x14ac:dyDescent="0.25">
      <c r="A891" s="9" t="e" vm="602">
        <v>#VALUE!</v>
      </c>
      <c r="B891" s="9" t="str" cm="1">
        <f t="array" ref="B891">_FV(A891,"Industry")</f>
        <v>Metals &amp; Mining</v>
      </c>
      <c r="C891" s="113" cm="1">
        <f t="array" ref="C891">_FV(A891,"Market cap",TRUE)</f>
        <v>114528700000</v>
      </c>
      <c r="D891" s="112" cm="1">
        <f t="array" ref="D891">_FV(A891,"Beta")</f>
        <v>1.0163</v>
      </c>
    </row>
    <row r="892" spans="1:4" s="166" customFormat="1" x14ac:dyDescent="0.25">
      <c r="A892" s="157" t="e" vm="603">
        <v>#VALUE!</v>
      </c>
      <c r="B892" s="157" t="str" cm="1">
        <f t="array" ref="B892">_FV(A892,"Industry")</f>
        <v>Metals &amp; Mining</v>
      </c>
      <c r="C892" s="167" cm="1">
        <f t="array" ref="C892">_FV(A892,"Market cap",TRUE)</f>
        <v>4840677000</v>
      </c>
      <c r="D892" s="165" cm="1">
        <f t="array" ref="D892">_FV(A892,"Beta")</f>
        <v>2.6535000000000002</v>
      </c>
    </row>
    <row r="893" spans="1:4" x14ac:dyDescent="0.25">
      <c r="A893" s="9" t="e" vm="604">
        <v>#VALUE!</v>
      </c>
      <c r="B893" s="9" t="str" cm="1">
        <f t="array" ref="B893">_FV(A893,"Industry")</f>
        <v>Metals &amp; Mining</v>
      </c>
      <c r="C893" s="140" cm="1">
        <f t="array" ref="C893">_FV(A893,"Market cap",TRUE)</f>
        <v>68247370000000</v>
      </c>
      <c r="D893" s="112" cm="1">
        <f t="array" ref="D893">_FV(A893,"Beta")</f>
        <v>2.2565</v>
      </c>
    </row>
    <row r="894" spans="1:4" x14ac:dyDescent="0.25">
      <c r="A894" s="9" t="e" vm="605">
        <v>#VALUE!</v>
      </c>
      <c r="B894" s="9" t="str" cm="1">
        <f t="array" ref="B894">_FV(A894,"Industry")</f>
        <v>Metals &amp; Mining</v>
      </c>
      <c r="C894" s="117" cm="1">
        <f t="array" ref="C894">_FV(A894,"Market cap",TRUE)</f>
        <v>5469547000</v>
      </c>
      <c r="D894" s="112" cm="1">
        <f t="array" ref="D894">_FV(A894,"Beta")</f>
        <v>1.2634000000000001</v>
      </c>
    </row>
    <row r="895" spans="1:4" x14ac:dyDescent="0.25">
      <c r="A895" s="9" t="e" vm="606">
        <v>#VALUE!</v>
      </c>
      <c r="B895" s="9" t="str" cm="1">
        <f t="array" ref="B895">_FV(A895,"Industry")</f>
        <v>Metals &amp; Mining</v>
      </c>
      <c r="C895" s="117" cm="1">
        <f t="array" ref="C895">_FV(A895,"Market cap",TRUE)</f>
        <v>5247866000</v>
      </c>
      <c r="D895" s="112" cm="1">
        <f t="array" ref="D895">_FV(A895,"Beta")</f>
        <v>1.1158999999999999</v>
      </c>
    </row>
    <row r="896" spans="1:4" x14ac:dyDescent="0.25">
      <c r="A896" s="9" t="e" vm="607">
        <v>#VALUE!</v>
      </c>
      <c r="B896" s="9" t="str" cm="1">
        <f t="array" ref="B896">_FV(A896,"Industry")</f>
        <v>Metals &amp; Mining</v>
      </c>
      <c r="C896" s="113" cm="1">
        <f t="array" ref="C896">_FV(A896,"Market cap",TRUE)</f>
        <v>3621904000</v>
      </c>
      <c r="D896" s="112" cm="1">
        <f t="array" ref="D896">_FV(A896,"Beta")</f>
        <v>1.2405999999999999</v>
      </c>
    </row>
    <row r="897" spans="1:4" x14ac:dyDescent="0.25">
      <c r="A897" s="9" t="e" vm="608">
        <v>#VALUE!</v>
      </c>
      <c r="B897" s="9" t="e" cm="1" vm="92">
        <f t="array" ref="B897">_FV(A897,"Industry")</f>
        <v>#VALUE!</v>
      </c>
      <c r="C897" s="9" t="e" cm="1" vm="93">
        <f t="array" ref="C897">_FV(A897,"Market cap",TRUE)</f>
        <v>#VALUE!</v>
      </c>
      <c r="D897" s="9" t="e" cm="1" vm="14">
        <f t="array" ref="D897">_FV(A897,"Beta")</f>
        <v>#VALUE!</v>
      </c>
    </row>
    <row r="898" spans="1:4" x14ac:dyDescent="0.25">
      <c r="A898" s="9" t="e" vm="609">
        <v>#VALUE!</v>
      </c>
      <c r="B898" s="9" t="str" cm="1">
        <f t="array" ref="B898">_FV(A898,"Industry")</f>
        <v>Metals &amp; Mining</v>
      </c>
      <c r="C898" s="9" t="e" cm="1" vm="93">
        <f t="array" ref="C898">_FV(A898,"Market cap",TRUE)</f>
        <v>#VALUE!</v>
      </c>
      <c r="D898" s="112" cm="1">
        <f t="array" ref="D898">_FV(A898,"Beta")</f>
        <v>1.1673</v>
      </c>
    </row>
    <row r="899" spans="1:4" x14ac:dyDescent="0.25">
      <c r="A899" s="9" t="e" vm="610">
        <v>#VALUE!</v>
      </c>
      <c r="B899" s="9" t="str" cm="1">
        <f t="array" ref="B899">_FV(A899,"Industry")</f>
        <v>Metals &amp; Mining</v>
      </c>
      <c r="C899" s="115" cm="1">
        <f t="array" ref="C899">_FV(A899,"Market cap",TRUE)</f>
        <v>24693080000</v>
      </c>
      <c r="D899" s="112" cm="1">
        <f t="array" ref="D899">_FV(A899,"Beta")</f>
        <v>1.0494000000000001</v>
      </c>
    </row>
    <row r="900" spans="1:4" x14ac:dyDescent="0.25">
      <c r="A900" s="9" t="e" vm="611">
        <v>#VALUE!</v>
      </c>
      <c r="B900" s="9" t="str" cm="1">
        <f t="array" ref="B900">_FV(A900,"Industry")</f>
        <v>Metals &amp; Mining</v>
      </c>
      <c r="C900" s="113" cm="1">
        <f t="array" ref="C900">_FV(A900,"Market cap",TRUE)</f>
        <v>60363260000000</v>
      </c>
      <c r="D900" s="112" cm="1">
        <f t="array" ref="D900">_FV(A900,"Beta")</f>
        <v>1.5526</v>
      </c>
    </row>
    <row r="901" spans="1:4" x14ac:dyDescent="0.25">
      <c r="A901" s="9" t="e" vm="612">
        <v>#VALUE!</v>
      </c>
      <c r="B901" s="9" t="e" cm="1" vm="92">
        <f t="array" ref="B901">_FV(A901,"Industry")</f>
        <v>#VALUE!</v>
      </c>
      <c r="C901" s="9" t="e" cm="1" vm="93">
        <f t="array" ref="C901">_FV(A901,"Market cap",TRUE)</f>
        <v>#VALUE!</v>
      </c>
      <c r="D901" s="9" t="e" cm="1" vm="14">
        <f t="array" ref="D901">_FV(A901,"Beta")</f>
        <v>#VALUE!</v>
      </c>
    </row>
    <row r="902" spans="1:4" x14ac:dyDescent="0.25">
      <c r="A902" s="9" t="e" vm="613">
        <v>#VALUE!</v>
      </c>
      <c r="B902" s="9" t="str" cm="1">
        <f t="array" ref="B902">_FV(A902,"Industry")</f>
        <v>Metals &amp; Mining</v>
      </c>
      <c r="C902" s="113" cm="1">
        <f t="array" ref="C902">_FV(A902,"Market cap",TRUE)</f>
        <v>3285070000</v>
      </c>
      <c r="D902" s="112" cm="1">
        <f t="array" ref="D902">_FV(A902,"Beta")</f>
        <v>1.2824</v>
      </c>
    </row>
    <row r="903" spans="1:4" x14ac:dyDescent="0.25">
      <c r="A903" s="9" t="e" vm="614">
        <v>#VALUE!</v>
      </c>
      <c r="B903" s="9" t="str" cm="1">
        <f t="array" ref="B903">_FV(A903,"Industry")</f>
        <v>Metals &amp; Mining</v>
      </c>
      <c r="C903" s="123" cm="1">
        <f t="array" ref="C903">_FV(A903,"Market cap",TRUE)</f>
        <v>2754160000</v>
      </c>
      <c r="D903" s="112" cm="1">
        <f t="array" ref="D903">_FV(A903,"Beta")</f>
        <v>0.91210000000000002</v>
      </c>
    </row>
    <row r="904" spans="1:4" x14ac:dyDescent="0.25">
      <c r="A904" s="9" t="e" vm="615">
        <v>#VALUE!</v>
      </c>
      <c r="B904" s="9" t="str" cm="1">
        <f t="array" ref="B904">_FV(A904,"Industry")</f>
        <v>Metals &amp; Mining</v>
      </c>
      <c r="C904" s="113" cm="1">
        <f t="array" ref="C904">_FV(A904,"Market cap",TRUE)</f>
        <v>3903048000</v>
      </c>
      <c r="D904" s="112" cm="1">
        <f t="array" ref="D904">_FV(A904,"Beta")</f>
        <v>2.0089999999999999</v>
      </c>
    </row>
    <row r="905" spans="1:4" x14ac:dyDescent="0.25">
      <c r="A905" s="9" t="e" vm="616">
        <v>#VALUE!</v>
      </c>
      <c r="B905" s="9" t="str" cm="1">
        <f t="array" ref="B905">_FV(A905,"Industry")</f>
        <v>Metals &amp; Mining</v>
      </c>
      <c r="C905" s="126" cm="1">
        <f t="array" ref="C905">_FV(A905,"Market cap",TRUE)</f>
        <v>238294200000</v>
      </c>
      <c r="D905" s="112" cm="1">
        <f t="array" ref="D905">_FV(A905,"Beta")</f>
        <v>1.8202</v>
      </c>
    </row>
    <row r="906" spans="1:4" x14ac:dyDescent="0.25">
      <c r="A906" s="9" t="e" vm="617">
        <v>#VALUE!</v>
      </c>
      <c r="B906" s="9" t="str" cm="1">
        <f t="array" ref="B906">_FV(A906,"Industry")</f>
        <v>Metals &amp; Mining</v>
      </c>
      <c r="C906" s="113" cm="1">
        <f t="array" ref="C906">_FV(A906,"Market cap",TRUE)</f>
        <v>3458165000</v>
      </c>
      <c r="D906" s="9" t="e" cm="1" vm="14">
        <f t="array" ref="D906">_FV(A906,"Beta")</f>
        <v>#VALUE!</v>
      </c>
    </row>
    <row r="907" spans="1:4" x14ac:dyDescent="0.25">
      <c r="A907" s="9" t="e" vm="618">
        <v>#VALUE!</v>
      </c>
      <c r="B907" s="9" t="e" cm="1" vm="92">
        <f t="array" ref="B907">_FV(A907,"Industry")</f>
        <v>#VALUE!</v>
      </c>
      <c r="C907" s="9" t="e" cm="1" vm="93">
        <f t="array" ref="C907">_FV(A907,"Market cap",TRUE)</f>
        <v>#VALUE!</v>
      </c>
      <c r="D907" s="9" t="e" cm="1" vm="14">
        <f t="array" ref="D907">_FV(A907,"Beta")</f>
        <v>#VALUE!</v>
      </c>
    </row>
    <row r="908" spans="1:4" x14ac:dyDescent="0.25">
      <c r="A908" s="9" t="e" vm="619">
        <v>#VALUE!</v>
      </c>
      <c r="B908" s="9" t="str" cm="1">
        <f t="array" ref="B908">_FV(A908,"Industry")</f>
        <v>Metals &amp; Mining</v>
      </c>
      <c r="C908" s="141" cm="1">
        <f t="array" ref="C908">_FV(A908,"Market cap",TRUE)</f>
        <v>2218471000</v>
      </c>
      <c r="D908" s="112" cm="1">
        <f t="array" ref="D908">_FV(A908,"Beta")</f>
        <v>0.35980000000000001</v>
      </c>
    </row>
    <row r="909" spans="1:4" x14ac:dyDescent="0.25">
      <c r="A909" s="9" t="e" vm="620">
        <v>#VALUE!</v>
      </c>
      <c r="B909" s="9" t="str" cm="1">
        <f t="array" ref="B909">_FV(A909,"Industry")</f>
        <v>Metals &amp; Mining</v>
      </c>
      <c r="C909" s="117" cm="1">
        <f t="array" ref="C909">_FV(A909,"Market cap",TRUE)</f>
        <v>2925777000</v>
      </c>
      <c r="D909" s="112" cm="1">
        <f t="array" ref="D909">_FV(A909,"Beta")</f>
        <v>1.9106000000000001</v>
      </c>
    </row>
    <row r="910" spans="1:4" x14ac:dyDescent="0.25">
      <c r="A910" s="9" t="e" vm="621">
        <v>#VALUE!</v>
      </c>
      <c r="B910" s="9" t="str" cm="1">
        <f t="array" ref="B910">_FV(A910,"Industry")</f>
        <v>Metals &amp; Mining</v>
      </c>
      <c r="C910" s="113" cm="1">
        <f t="array" ref="C910">_FV(A910,"Market cap",TRUE)</f>
        <v>2728232000</v>
      </c>
      <c r="D910" s="112" cm="1">
        <f t="array" ref="D910">_FV(A910,"Beta")</f>
        <v>1.6267</v>
      </c>
    </row>
    <row r="911" spans="1:4" x14ac:dyDescent="0.25">
      <c r="A911" s="9" t="e" vm="622">
        <v>#VALUE!</v>
      </c>
      <c r="B911" s="9" t="str" cm="1">
        <f t="array" ref="B911">_FV(A911,"Industry")</f>
        <v>Metals &amp; Mining</v>
      </c>
      <c r="C911" s="117" cm="1">
        <f t="array" ref="C911">_FV(A911,"Market cap",TRUE)</f>
        <v>2111202000</v>
      </c>
      <c r="D911" s="112" cm="1">
        <f t="array" ref="D911">_FV(A911,"Beta")</f>
        <v>1.5936999999999999</v>
      </c>
    </row>
    <row r="912" spans="1:4" s="166" customFormat="1" x14ac:dyDescent="0.25">
      <c r="A912" s="157" t="e" vm="623">
        <v>#VALUE!</v>
      </c>
      <c r="B912" s="157" t="str" cm="1">
        <f t="array" ref="B912">_FV(A912,"Industry")</f>
        <v>Chemicals</v>
      </c>
      <c r="C912" s="167" cm="1">
        <f t="array" ref="C912">_FV(A912,"Market cap",TRUE)</f>
        <v>2240939000</v>
      </c>
      <c r="D912" s="165" cm="1">
        <f t="array" ref="D912">_FV(A912,"Beta")</f>
        <v>1.6215999999999999</v>
      </c>
    </row>
    <row r="913" spans="1:15" x14ac:dyDescent="0.25">
      <c r="A913" s="9" t="e" vm="624">
        <v>#VALUE!</v>
      </c>
      <c r="B913" s="9" t="str" cm="1">
        <f t="array" ref="B913">_FV(A913,"Industry")</f>
        <v>Metals &amp; Mining</v>
      </c>
      <c r="C913" s="123" cm="1">
        <f t="array" ref="C913">_FV(A913,"Market cap",TRUE)</f>
        <v>1746691000</v>
      </c>
      <c r="D913" s="112" cm="1">
        <f t="array" ref="D913">_FV(A913,"Beta")</f>
        <v>1.7236</v>
      </c>
    </row>
    <row r="914" spans="1:15" x14ac:dyDescent="0.25">
      <c r="A914" s="9" t="e" vm="625">
        <v>#VALUE!</v>
      </c>
      <c r="B914" s="9" t="str" cm="1">
        <f t="array" ref="B914">_FV(A914,"Industry")</f>
        <v>Metals &amp; Mining</v>
      </c>
      <c r="C914" s="123" cm="1">
        <f t="array" ref="C914">_FV(A914,"Market cap",TRUE)</f>
        <v>1671143000</v>
      </c>
      <c r="D914" s="112" cm="1">
        <f t="array" ref="D914">_FV(A914,"Beta")</f>
        <v>1.7426999999999999</v>
      </c>
    </row>
    <row r="915" spans="1:15" x14ac:dyDescent="0.25">
      <c r="A915" s="9" t="e" vm="626">
        <v>#VALUE!</v>
      </c>
      <c r="B915" s="9" t="str" cm="1">
        <f t="array" ref="B915">_FV(A915,"Industry")</f>
        <v>Metals &amp; Mining</v>
      </c>
      <c r="C915" s="114" cm="1">
        <f t="array" ref="C915">_FV(A915,"Market cap",TRUE)</f>
        <v>2680221000</v>
      </c>
      <c r="D915" s="112" cm="1">
        <f t="array" ref="D915">_FV(A915,"Beta")</f>
        <v>1.8489</v>
      </c>
    </row>
    <row r="916" spans="1:15" x14ac:dyDescent="0.25">
      <c r="A916" s="9" t="e" vm="627">
        <v>#VALUE!</v>
      </c>
      <c r="B916" s="9" t="str" cm="1">
        <f t="array" ref="B916">_FV(A916,"Industry")</f>
        <v>Metals &amp; Mining</v>
      </c>
      <c r="C916" s="123" cm="1">
        <f t="array" ref="C916">_FV(A916,"Market cap",TRUE)</f>
        <v>1936254000</v>
      </c>
      <c r="D916" s="112" cm="1">
        <f t="array" ref="D916">_FV(A916,"Beta")</f>
        <v>2.7008999999999999</v>
      </c>
    </row>
    <row r="918" spans="1:15" x14ac:dyDescent="0.25">
      <c r="A918" s="218" t="s">
        <v>881</v>
      </c>
      <c r="B918" s="219"/>
      <c r="C918" s="220"/>
    </row>
    <row r="919" spans="1:15" x14ac:dyDescent="0.25">
      <c r="A919" s="79">
        <v>1</v>
      </c>
      <c r="B919" s="211" t="s">
        <v>882</v>
      </c>
      <c r="C919" s="211"/>
    </row>
    <row r="920" spans="1:15" x14ac:dyDescent="0.25">
      <c r="A920" s="79">
        <v>2</v>
      </c>
      <c r="B920" s="211" t="s">
        <v>883</v>
      </c>
      <c r="C920" s="211"/>
    </row>
    <row r="921" spans="1:15" x14ac:dyDescent="0.25">
      <c r="A921" s="79">
        <v>3</v>
      </c>
      <c r="B921" s="211" t="s">
        <v>884</v>
      </c>
      <c r="C921" s="211"/>
    </row>
    <row r="922" spans="1:15" x14ac:dyDescent="0.25">
      <c r="A922" s="79">
        <v>4</v>
      </c>
      <c r="B922" s="211" t="s">
        <v>885</v>
      </c>
      <c r="C922" s="211"/>
    </row>
    <row r="923" spans="1:15" x14ac:dyDescent="0.25">
      <c r="A923" s="79">
        <v>5</v>
      </c>
      <c r="B923" s="211" t="s">
        <v>886</v>
      </c>
      <c r="C923" s="211"/>
    </row>
    <row r="926" spans="1:15" ht="21" x14ac:dyDescent="0.35">
      <c r="A926" s="212" t="s">
        <v>12</v>
      </c>
      <c r="B926" s="212"/>
      <c r="C926" s="212"/>
      <c r="D926" s="212"/>
      <c r="E926" s="212"/>
      <c r="F926" s="212"/>
      <c r="G926" s="212"/>
      <c r="H926" s="212"/>
      <c r="I926" s="212"/>
      <c r="J926" s="212"/>
      <c r="K926" s="212"/>
      <c r="L926" s="212"/>
      <c r="M926" s="212"/>
      <c r="N926" s="212"/>
      <c r="O926" s="212"/>
    </row>
    <row r="927" spans="1:15" x14ac:dyDescent="0.25">
      <c r="A927" s="213" t="s">
        <v>854</v>
      </c>
      <c r="B927" s="213"/>
      <c r="C927" s="213"/>
      <c r="D927" s="213"/>
      <c r="E927" s="213"/>
      <c r="F927" s="213"/>
      <c r="G927" s="213"/>
      <c r="H927" s="213"/>
      <c r="I927" s="213"/>
      <c r="J927" s="213"/>
      <c r="K927" s="213"/>
      <c r="L927" s="213"/>
      <c r="M927" s="213"/>
      <c r="N927" s="213"/>
      <c r="O927" s="213"/>
    </row>
    <row r="928" spans="1:15" x14ac:dyDescent="0.25">
      <c r="B928" s="209" t="s">
        <v>855</v>
      </c>
      <c r="C928" s="209"/>
      <c r="D928" s="209"/>
      <c r="E928" s="209"/>
      <c r="F928" s="209"/>
      <c r="G928" s="209"/>
      <c r="H928" s="209"/>
      <c r="I928" s="209"/>
      <c r="J928" s="209"/>
      <c r="K928" s="209"/>
      <c r="L928" s="209"/>
      <c r="M928" s="209"/>
    </row>
    <row r="929" spans="1:13" x14ac:dyDescent="0.25">
      <c r="B929" s="210"/>
      <c r="C929" s="210"/>
      <c r="D929" s="210"/>
      <c r="E929" s="210"/>
      <c r="F929" s="210"/>
      <c r="G929" s="210"/>
      <c r="H929" s="210"/>
      <c r="I929" s="210"/>
      <c r="J929" s="210"/>
      <c r="K929" s="210"/>
      <c r="L929" s="210"/>
      <c r="M929" s="210"/>
    </row>
    <row r="930" spans="1:13" x14ac:dyDescent="0.25">
      <c r="B930" s="210"/>
      <c r="C930" s="210"/>
      <c r="D930" s="210"/>
      <c r="E930" s="210"/>
      <c r="F930" s="210"/>
      <c r="G930" s="210"/>
      <c r="H930" s="210"/>
      <c r="I930" s="210"/>
      <c r="J930" s="210"/>
      <c r="K930" s="210"/>
      <c r="L930" s="210"/>
      <c r="M930" s="210"/>
    </row>
    <row r="931" spans="1:13" x14ac:dyDescent="0.25">
      <c r="B931" s="210"/>
      <c r="C931" s="210"/>
      <c r="D931" s="210"/>
      <c r="E931" s="210"/>
      <c r="F931" s="210"/>
      <c r="G931" s="210"/>
      <c r="H931" s="210"/>
      <c r="I931" s="210"/>
      <c r="J931" s="210"/>
      <c r="K931" s="210"/>
      <c r="L931" s="210"/>
      <c r="M931" s="210"/>
    </row>
    <row r="932" spans="1:13" x14ac:dyDescent="0.25">
      <c r="B932" s="210"/>
      <c r="C932" s="210"/>
      <c r="D932" s="210"/>
      <c r="E932" s="210"/>
      <c r="F932" s="210"/>
      <c r="G932" s="210"/>
      <c r="H932" s="210"/>
      <c r="I932" s="210"/>
      <c r="J932" s="210"/>
      <c r="K932" s="210"/>
      <c r="L932" s="210"/>
      <c r="M932" s="210"/>
    </row>
    <row r="934" spans="1:13" x14ac:dyDescent="0.25">
      <c r="B934" s="210" t="s">
        <v>856</v>
      </c>
      <c r="C934" s="210"/>
      <c r="D934" s="210"/>
      <c r="E934" s="210"/>
      <c r="F934" s="210"/>
      <c r="G934" s="210"/>
      <c r="H934" s="210"/>
      <c r="I934" s="210"/>
      <c r="J934" s="210"/>
      <c r="K934" s="210"/>
      <c r="L934" s="210"/>
      <c r="M934" s="210"/>
    </row>
    <row r="935" spans="1:13" x14ac:dyDescent="0.25">
      <c r="B935" s="210"/>
      <c r="C935" s="210"/>
      <c r="D935" s="210"/>
      <c r="E935" s="210"/>
      <c r="F935" s="210"/>
      <c r="G935" s="210"/>
      <c r="H935" s="210"/>
      <c r="I935" s="210"/>
      <c r="J935" s="210"/>
      <c r="K935" s="210"/>
      <c r="L935" s="210"/>
      <c r="M935" s="210"/>
    </row>
    <row r="936" spans="1:13" x14ac:dyDescent="0.25">
      <c r="B936" s="210"/>
      <c r="C936" s="210"/>
      <c r="D936" s="210"/>
      <c r="E936" s="210"/>
      <c r="F936" s="210"/>
      <c r="G936" s="210"/>
      <c r="H936" s="210"/>
      <c r="I936" s="210"/>
      <c r="J936" s="210"/>
      <c r="K936" s="210"/>
      <c r="L936" s="210"/>
      <c r="M936" s="210"/>
    </row>
    <row r="937" spans="1:13" x14ac:dyDescent="0.25">
      <c r="B937" s="210"/>
      <c r="C937" s="210"/>
      <c r="D937" s="210"/>
      <c r="E937" s="210"/>
      <c r="F937" s="210"/>
      <c r="G937" s="210"/>
      <c r="H937" s="210"/>
      <c r="I937" s="210"/>
      <c r="J937" s="210"/>
      <c r="K937" s="210"/>
      <c r="L937" s="210"/>
      <c r="M937" s="210"/>
    </row>
    <row r="938" spans="1:13" x14ac:dyDescent="0.25">
      <c r="B938" s="210"/>
      <c r="C938" s="210"/>
      <c r="D938" s="210"/>
      <c r="E938" s="210"/>
      <c r="F938" s="210"/>
      <c r="G938" s="210"/>
      <c r="H938" s="210"/>
      <c r="I938" s="210"/>
      <c r="J938" s="210"/>
      <c r="K938" s="210"/>
      <c r="L938" s="210"/>
      <c r="M938" s="210"/>
    </row>
    <row r="940" spans="1:13" x14ac:dyDescent="0.25">
      <c r="A940" s="79" t="s">
        <v>1030</v>
      </c>
      <c r="B940" s="79" t="s">
        <v>67</v>
      </c>
      <c r="C940" s="79" t="s">
        <v>68</v>
      </c>
      <c r="D940" s="79" t="s">
        <v>1012</v>
      </c>
      <c r="G940" s="70" t="s">
        <v>859</v>
      </c>
    </row>
    <row r="941" spans="1:13" x14ac:dyDescent="0.25">
      <c r="A941" t="e" vm="628">
        <v>#VALUE!</v>
      </c>
      <c r="B941" s="9" t="s">
        <v>1057</v>
      </c>
      <c r="C941" s="113">
        <v>53666750000</v>
      </c>
      <c r="D941" s="112">
        <v>1.1214999999999999</v>
      </c>
      <c r="G941" t="s">
        <v>860</v>
      </c>
    </row>
    <row r="942" spans="1:13" x14ac:dyDescent="0.25">
      <c r="A942" t="e" vm="629">
        <v>#VALUE!</v>
      </c>
      <c r="B942" s="9" t="s">
        <v>1057</v>
      </c>
      <c r="C942" s="113">
        <v>48071520000</v>
      </c>
      <c r="D942" s="112">
        <v>2.1164999999999998</v>
      </c>
      <c r="G942" t="s">
        <v>861</v>
      </c>
    </row>
    <row r="943" spans="1:13" x14ac:dyDescent="0.25">
      <c r="A943" t="e" vm="630">
        <v>#VALUE!</v>
      </c>
      <c r="B943" s="9" t="s">
        <v>1057</v>
      </c>
      <c r="C943" s="113">
        <v>26318520000</v>
      </c>
      <c r="D943" s="112">
        <v>2.0775000000000001</v>
      </c>
      <c r="G943" t="s">
        <v>862</v>
      </c>
    </row>
    <row r="944" spans="1:13" x14ac:dyDescent="0.25">
      <c r="A944" t="e" vm="631">
        <v>#VALUE!</v>
      </c>
      <c r="B944" s="9" t="s">
        <v>1057</v>
      </c>
      <c r="C944" s="113">
        <v>23635040000</v>
      </c>
      <c r="D944" s="112">
        <v>1.4262999999999999</v>
      </c>
    </row>
    <row r="945" spans="1:7" x14ac:dyDescent="0.25">
      <c r="A945" t="e" vm="632">
        <v>#VALUE!</v>
      </c>
      <c r="B945" s="9" t="s">
        <v>1057</v>
      </c>
      <c r="C945" s="113">
        <v>24425100000</v>
      </c>
      <c r="D945" s="112">
        <v>1.1301000000000001</v>
      </c>
      <c r="G945" s="70" t="s">
        <v>851</v>
      </c>
    </row>
    <row r="946" spans="1:7" x14ac:dyDescent="0.25">
      <c r="A946" t="e" vm="633">
        <v>#VALUE!</v>
      </c>
      <c r="B946" s="9" t="s">
        <v>1057</v>
      </c>
      <c r="C946" s="113">
        <v>16618950000</v>
      </c>
      <c r="D946" s="112">
        <v>0.97109999999999996</v>
      </c>
      <c r="G946" t="s">
        <v>869</v>
      </c>
    </row>
    <row r="947" spans="1:7" x14ac:dyDescent="0.25">
      <c r="A947" t="e" vm="634">
        <v>#VALUE!</v>
      </c>
      <c r="B947" s="9" t="s">
        <v>1057</v>
      </c>
      <c r="C947" s="126">
        <v>1758570000000</v>
      </c>
      <c r="D947" s="112">
        <v>1.7306999999999999</v>
      </c>
      <c r="G947" t="s">
        <v>870</v>
      </c>
    </row>
    <row r="948" spans="1:7" x14ac:dyDescent="0.25">
      <c r="A948" t="e" vm="635">
        <v>#VALUE!</v>
      </c>
      <c r="B948" s="9" t="s">
        <v>1057</v>
      </c>
      <c r="C948" s="113">
        <v>16707520000</v>
      </c>
      <c r="D948" s="112">
        <v>2.0937000000000001</v>
      </c>
      <c r="G948" t="s">
        <v>871</v>
      </c>
    </row>
    <row r="949" spans="1:7" x14ac:dyDescent="0.25">
      <c r="A949" t="e" vm="636">
        <v>#VALUE!</v>
      </c>
      <c r="B949" s="9" t="s">
        <v>1057</v>
      </c>
      <c r="C949" s="113">
        <v>109822400000</v>
      </c>
      <c r="D949" s="112">
        <v>1.5284</v>
      </c>
    </row>
    <row r="950" spans="1:7" x14ac:dyDescent="0.25">
      <c r="A950" t="e" vm="637">
        <v>#VALUE!</v>
      </c>
      <c r="B950" s="9" t="s">
        <v>1057</v>
      </c>
      <c r="C950" s="113">
        <v>8079452000</v>
      </c>
      <c r="D950" s="112">
        <v>1.4000999999999999</v>
      </c>
    </row>
    <row r="951" spans="1:7" x14ac:dyDescent="0.25">
      <c r="A951" t="e" vm="638">
        <v>#VALUE!</v>
      </c>
      <c r="B951" s="9" t="s">
        <v>1057</v>
      </c>
      <c r="C951" s="113">
        <v>9293984000</v>
      </c>
      <c r="D951" s="112">
        <v>1.8880999999999999</v>
      </c>
    </row>
    <row r="952" spans="1:7" x14ac:dyDescent="0.25">
      <c r="A952" t="e" vm="639">
        <v>#VALUE!</v>
      </c>
      <c r="B952" s="9" t="s">
        <v>1057</v>
      </c>
      <c r="C952" s="113">
        <v>10624110000</v>
      </c>
      <c r="D952" s="112">
        <v>1.4710000000000001</v>
      </c>
    </row>
    <row r="953" spans="1:7" x14ac:dyDescent="0.25">
      <c r="A953" t="e" vm="640">
        <v>#VALUE!</v>
      </c>
      <c r="B953" s="9" t="s">
        <v>1057</v>
      </c>
      <c r="C953" s="142">
        <v>9897728000</v>
      </c>
      <c r="D953" s="112">
        <v>1.0688</v>
      </c>
    </row>
    <row r="954" spans="1:7" x14ac:dyDescent="0.25">
      <c r="A954" t="e" vm="641">
        <v>#VALUE!</v>
      </c>
      <c r="B954" s="9" t="s">
        <v>1057</v>
      </c>
      <c r="C954" s="113">
        <v>8469859000</v>
      </c>
      <c r="D954" s="112">
        <v>1.7327999999999999</v>
      </c>
    </row>
    <row r="955" spans="1:7" x14ac:dyDescent="0.25">
      <c r="A955" t="e" vm="642">
        <v>#VALUE!</v>
      </c>
      <c r="B955" s="9" t="s">
        <v>1057</v>
      </c>
      <c r="C955" s="113">
        <v>41752480000</v>
      </c>
      <c r="D955" s="112">
        <v>1.3919999999999999</v>
      </c>
    </row>
    <row r="956" spans="1:7" x14ac:dyDescent="0.25">
      <c r="A956" t="e" vm="643">
        <v>#VALUE!</v>
      </c>
      <c r="B956" s="9" t="s">
        <v>1057</v>
      </c>
      <c r="C956" s="113">
        <v>6798046000</v>
      </c>
      <c r="D956" s="112">
        <v>1.7503</v>
      </c>
    </row>
    <row r="957" spans="1:7" x14ac:dyDescent="0.25">
      <c r="A957" t="e" vm="644">
        <v>#VALUE!</v>
      </c>
      <c r="B957" s="9" t="s">
        <v>1057</v>
      </c>
      <c r="C957" s="113">
        <v>8266886000</v>
      </c>
      <c r="D957" s="112">
        <v>2.2202000000000002</v>
      </c>
    </row>
    <row r="958" spans="1:7" x14ac:dyDescent="0.25">
      <c r="A958" t="e" vm="645">
        <v>#VALUE!</v>
      </c>
      <c r="B958" s="9" t="s">
        <v>1057</v>
      </c>
      <c r="C958" s="133">
        <v>8005533000</v>
      </c>
      <c r="D958" s="112">
        <v>1.5486</v>
      </c>
    </row>
    <row r="959" spans="1:7" x14ac:dyDescent="0.25">
      <c r="A959" t="e" vm="646">
        <v>#VALUE!</v>
      </c>
      <c r="B959" s="9" t="s">
        <v>1057</v>
      </c>
      <c r="C959" s="113">
        <v>9763765000</v>
      </c>
      <c r="D959" s="112">
        <v>1.6508</v>
      </c>
    </row>
    <row r="960" spans="1:7" x14ac:dyDescent="0.25">
      <c r="A960" t="e" vm="647">
        <v>#VALUE!</v>
      </c>
      <c r="B960" s="9" t="s">
        <v>1057</v>
      </c>
      <c r="C960" s="113">
        <v>7571916000</v>
      </c>
      <c r="D960" s="112">
        <v>1.3593</v>
      </c>
    </row>
    <row r="961" spans="1:4" x14ac:dyDescent="0.25">
      <c r="A961" t="e" vm="648">
        <v>#VALUE!</v>
      </c>
      <c r="B961" s="9" t="s">
        <v>1057</v>
      </c>
      <c r="C961" s="113">
        <v>9571521000</v>
      </c>
      <c r="D961" s="112">
        <v>1.7996000000000001</v>
      </c>
    </row>
    <row r="962" spans="1:4" x14ac:dyDescent="0.25">
      <c r="A962" t="e" vm="649">
        <v>#VALUE!</v>
      </c>
      <c r="B962" s="9" t="s">
        <v>1050</v>
      </c>
      <c r="C962" s="126">
        <v>765594300000</v>
      </c>
      <c r="D962" s="112">
        <v>1.2898000000000001</v>
      </c>
    </row>
    <row r="963" spans="1:4" x14ac:dyDescent="0.25">
      <c r="A963" t="e" vm="650">
        <v>#VALUE!</v>
      </c>
      <c r="B963" s="9" t="s">
        <v>1057</v>
      </c>
      <c r="C963" s="123">
        <v>6211726000</v>
      </c>
      <c r="D963" s="112">
        <v>0.69210000000000005</v>
      </c>
    </row>
    <row r="964" spans="1:4" x14ac:dyDescent="0.25">
      <c r="A964" t="e" vm="651">
        <v>#VALUE!</v>
      </c>
      <c r="B964" s="9" t="s">
        <v>1057</v>
      </c>
      <c r="C964" s="113">
        <v>48300000000</v>
      </c>
      <c r="D964" s="112">
        <v>0.88870000000000005</v>
      </c>
    </row>
    <row r="965" spans="1:4" x14ac:dyDescent="0.25">
      <c r="A965" t="e" vm="652">
        <v>#VALUE!</v>
      </c>
      <c r="B965" s="9" t="s">
        <v>1057</v>
      </c>
      <c r="C965" s="113">
        <v>6114798000</v>
      </c>
      <c r="D965" s="112">
        <v>2.2768000000000002</v>
      </c>
    </row>
    <row r="966" spans="1:4" x14ac:dyDescent="0.25">
      <c r="A966" t="e" vm="653">
        <v>#VALUE!</v>
      </c>
      <c r="B966" s="9" t="s">
        <v>1057</v>
      </c>
      <c r="C966" s="113">
        <v>4070322000</v>
      </c>
      <c r="D966" s="112">
        <v>1.3107</v>
      </c>
    </row>
    <row r="967" spans="1:4" x14ac:dyDescent="0.25">
      <c r="A967" t="e" vm="654">
        <v>#VALUE!</v>
      </c>
      <c r="B967" s="9" t="s">
        <v>1057</v>
      </c>
      <c r="C967" s="113">
        <v>6107608000</v>
      </c>
      <c r="D967" s="112">
        <v>2.7181999999999999</v>
      </c>
    </row>
    <row r="968" spans="1:4" x14ac:dyDescent="0.25">
      <c r="A968" t="e" vm="655">
        <v>#VALUE!</v>
      </c>
      <c r="B968" s="9" t="s">
        <v>1057</v>
      </c>
      <c r="C968" s="113">
        <v>7554255000</v>
      </c>
      <c r="D968" s="112">
        <v>1.0568</v>
      </c>
    </row>
    <row r="969" spans="1:4" x14ac:dyDescent="0.25">
      <c r="A969" t="e" vm="656">
        <v>#VALUE!</v>
      </c>
      <c r="B969" s="9" t="s">
        <v>1058</v>
      </c>
      <c r="C969" s="113">
        <v>5162991000</v>
      </c>
      <c r="D969" s="112">
        <v>1.2009000000000001</v>
      </c>
    </row>
    <row r="970" spans="1:4" x14ac:dyDescent="0.25">
      <c r="A970" t="e" vm="657">
        <v>#VALUE!</v>
      </c>
      <c r="B970" s="9" t="s">
        <v>1057</v>
      </c>
      <c r="C970" s="113">
        <v>3804575000</v>
      </c>
      <c r="D970" s="112">
        <v>1.2411000000000001</v>
      </c>
    </row>
    <row r="971" spans="1:4" x14ac:dyDescent="0.25">
      <c r="A971" t="e" vm="658">
        <v>#VALUE!</v>
      </c>
      <c r="B971" s="9" t="s">
        <v>1057</v>
      </c>
      <c r="C971" s="113">
        <v>3824999000</v>
      </c>
      <c r="D971" s="112">
        <v>1.3351999999999999</v>
      </c>
    </row>
    <row r="972" spans="1:4" x14ac:dyDescent="0.25">
      <c r="A972" t="e" vm="659">
        <v>#VALUE!</v>
      </c>
      <c r="B972" s="9" t="s">
        <v>1057</v>
      </c>
      <c r="C972" s="113">
        <v>25756230000</v>
      </c>
      <c r="D972" s="112">
        <v>1.0222</v>
      </c>
    </row>
    <row r="973" spans="1:4" x14ac:dyDescent="0.25">
      <c r="A973" t="e" vm="657">
        <v>#VALUE!</v>
      </c>
      <c r="B973" s="9" t="s">
        <v>1057</v>
      </c>
      <c r="C973" s="113">
        <v>3804575000</v>
      </c>
      <c r="D973" s="112">
        <v>1.2411000000000001</v>
      </c>
    </row>
    <row r="974" spans="1:4" x14ac:dyDescent="0.25">
      <c r="A974" t="e" vm="660">
        <v>#VALUE!</v>
      </c>
      <c r="B974" s="9" t="s">
        <v>1057</v>
      </c>
      <c r="C974" s="113">
        <v>3602401000</v>
      </c>
      <c r="D974" s="112">
        <v>1.1232</v>
      </c>
    </row>
    <row r="975" spans="1:4" x14ac:dyDescent="0.25">
      <c r="A975" t="e" vm="661">
        <v>#VALUE!</v>
      </c>
      <c r="B975" s="9" t="s">
        <v>1050</v>
      </c>
      <c r="C975" s="114">
        <v>3318658000</v>
      </c>
      <c r="D975" s="112">
        <v>1.7230000000000001</v>
      </c>
    </row>
    <row r="976" spans="1:4" x14ac:dyDescent="0.25">
      <c r="A976" t="e" vm="662">
        <v>#VALUE!</v>
      </c>
      <c r="B976" s="9" t="s">
        <v>1057</v>
      </c>
      <c r="C976" s="113">
        <v>4110108000</v>
      </c>
      <c r="D976" s="112">
        <v>2.0091000000000001</v>
      </c>
    </row>
    <row r="977" spans="1:4" x14ac:dyDescent="0.25">
      <c r="A977" t="e" vm="663">
        <v>#VALUE!</v>
      </c>
      <c r="B977" s="9" t="s">
        <v>1056</v>
      </c>
      <c r="C977" s="113">
        <v>2819377000</v>
      </c>
      <c r="D977" s="112">
        <v>1.927</v>
      </c>
    </row>
    <row r="978" spans="1:4" x14ac:dyDescent="0.25">
      <c r="A978" t="e" vm="664">
        <v>#VALUE!</v>
      </c>
      <c r="B978" s="9" t="s">
        <v>1057</v>
      </c>
      <c r="C978" s="113">
        <v>51364970000</v>
      </c>
      <c r="D978" s="112">
        <v>1.12E-2</v>
      </c>
    </row>
    <row r="979" spans="1:4" x14ac:dyDescent="0.25">
      <c r="A979" t="e" vm="665">
        <v>#VALUE!</v>
      </c>
      <c r="B979" s="9" t="s">
        <v>1050</v>
      </c>
      <c r="C979" s="113">
        <v>2371442000</v>
      </c>
      <c r="D979" s="112">
        <v>1.1806000000000001</v>
      </c>
    </row>
    <row r="980" spans="1:4" x14ac:dyDescent="0.25">
      <c r="A980" t="e" vm="666">
        <v>#VALUE!</v>
      </c>
      <c r="B980" s="9" t="s">
        <v>1057</v>
      </c>
      <c r="C980" s="123">
        <v>1986939000</v>
      </c>
      <c r="D980" s="112">
        <v>1.7464</v>
      </c>
    </row>
    <row r="981" spans="1:4" x14ac:dyDescent="0.25">
      <c r="A981" t="e" vm="667">
        <v>#VALUE!</v>
      </c>
      <c r="B981" s="9" t="s">
        <v>1057</v>
      </c>
      <c r="C981" s="122">
        <v>2182379000</v>
      </c>
      <c r="D981" s="112">
        <v>1.5871</v>
      </c>
    </row>
    <row r="982" spans="1:4" x14ac:dyDescent="0.25">
      <c r="A982" t="e" vm="668">
        <v>#VALUE!</v>
      </c>
      <c r="B982" s="9" t="s">
        <v>1057</v>
      </c>
      <c r="C982" s="113">
        <v>2067742000</v>
      </c>
      <c r="D982" s="112">
        <v>0.33090000000000003</v>
      </c>
    </row>
    <row r="983" spans="1:4" x14ac:dyDescent="0.25">
      <c r="A983" s="9"/>
      <c r="B983" s="9"/>
      <c r="C983" s="113"/>
      <c r="D983" s="112"/>
    </row>
  </sheetData>
  <autoFilter ref="A716:D716">
    <sortState ref="A717:D834">
      <sortCondition descending="1" ref="D716"/>
    </sortState>
  </autoFilter>
  <mergeCells count="50">
    <mergeCell ref="A33:I38"/>
    <mergeCell ref="A1:L1"/>
    <mergeCell ref="A2:G2"/>
    <mergeCell ref="A3:L8"/>
    <mergeCell ref="A10:L16"/>
    <mergeCell ref="A31:L31"/>
    <mergeCell ref="A215:L215"/>
    <mergeCell ref="A40:I46"/>
    <mergeCell ref="A74:L74"/>
    <mergeCell ref="A75:H79"/>
    <mergeCell ref="A82:H88"/>
    <mergeCell ref="A113:L113"/>
    <mergeCell ref="A114:H117"/>
    <mergeCell ref="A120:H123"/>
    <mergeCell ref="A142:L142"/>
    <mergeCell ref="A144:L144"/>
    <mergeCell ref="A171:L171"/>
    <mergeCell ref="A173:L177"/>
    <mergeCell ref="A627:L627"/>
    <mergeCell ref="A217:L221"/>
    <mergeCell ref="A236:L236"/>
    <mergeCell ref="A238:L269"/>
    <mergeCell ref="A368:L368"/>
    <mergeCell ref="A370:L374"/>
    <mergeCell ref="A399:L399"/>
    <mergeCell ref="A401:L452"/>
    <mergeCell ref="A594:L594"/>
    <mergeCell ref="A596:L598"/>
    <mergeCell ref="A609:L609"/>
    <mergeCell ref="A611:L614"/>
    <mergeCell ref="B919:C919"/>
    <mergeCell ref="B629:D629"/>
    <mergeCell ref="A630:L630"/>
    <mergeCell ref="A631:L631"/>
    <mergeCell ref="A702:L702"/>
    <mergeCell ref="A704:J704"/>
    <mergeCell ref="B706:I708"/>
    <mergeCell ref="B710:I714"/>
    <mergeCell ref="A837:L837"/>
    <mergeCell ref="A839:J839"/>
    <mergeCell ref="B841:I845"/>
    <mergeCell ref="A918:C918"/>
    <mergeCell ref="B928:M932"/>
    <mergeCell ref="B934:M938"/>
    <mergeCell ref="B920:C920"/>
    <mergeCell ref="B921:C921"/>
    <mergeCell ref="B922:C922"/>
    <mergeCell ref="B923:C923"/>
    <mergeCell ref="A926:O926"/>
    <mergeCell ref="A927:O927"/>
  </mergeCells>
  <pageMargins left="0.7" right="0.7" top="0.75" bottom="0.75" header="0.3" footer="0.3"/>
  <pageSetup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5"/>
  <sheetViews>
    <sheetView topLeftCell="A14" workbookViewId="0">
      <selection activeCell="A2" sqref="A2:A45"/>
    </sheetView>
  </sheetViews>
  <sheetFormatPr defaultRowHeight="15" x14ac:dyDescent="0.25"/>
  <cols>
    <col min="1" max="1" width="84" bestFit="1" customWidth="1"/>
    <col min="2" max="2" width="37.5703125" bestFit="1" customWidth="1"/>
    <col min="3" max="3" width="19" bestFit="1" customWidth="1"/>
  </cols>
  <sheetData>
    <row r="1" spans="1:3" x14ac:dyDescent="0.25">
      <c r="A1" t="s">
        <v>1059</v>
      </c>
    </row>
    <row r="2" spans="1:3" x14ac:dyDescent="0.25">
      <c r="A2" t="e" vm="628">
        <v>#VALUE!</v>
      </c>
      <c r="B2" s="143" cm="1">
        <f t="array" ref="B2">_FV(A2,"Beta")</f>
        <v>1.1214999999999999</v>
      </c>
      <c r="C2" s="144" cm="1">
        <f t="array" ref="C2">_FV(A2,"Market cap",TRUE)</f>
        <v>53666750000</v>
      </c>
    </row>
    <row r="3" spans="1:3" x14ac:dyDescent="0.25">
      <c r="A3" t="e" vm="629">
        <v>#VALUE!</v>
      </c>
      <c r="B3" s="143" cm="1">
        <f t="array" ref="B3">_FV(A3,"Beta")</f>
        <v>2.1164999999999998</v>
      </c>
      <c r="C3" s="144" cm="1">
        <f t="array" ref="C3">_FV(A3,"Market cap",TRUE)</f>
        <v>48071520000</v>
      </c>
    </row>
    <row r="4" spans="1:3" x14ac:dyDescent="0.25">
      <c r="A4" t="e" vm="630">
        <v>#VALUE!</v>
      </c>
      <c r="B4" s="143" cm="1">
        <f t="array" ref="B4">_FV(A4,"Beta")</f>
        <v>2.0775000000000001</v>
      </c>
      <c r="C4" s="144" cm="1">
        <f t="array" ref="C4">_FV(A4,"Market cap",TRUE)</f>
        <v>26318520000</v>
      </c>
    </row>
    <row r="5" spans="1:3" x14ac:dyDescent="0.25">
      <c r="A5" t="e" vm="631">
        <v>#VALUE!</v>
      </c>
      <c r="B5" s="143" cm="1">
        <f t="array" ref="B5">_FV(A5,"Beta")</f>
        <v>1.4262999999999999</v>
      </c>
      <c r="C5" s="144" cm="1">
        <f t="array" ref="C5">_FV(A5,"Market cap",TRUE)</f>
        <v>23635040000</v>
      </c>
    </row>
    <row r="6" spans="1:3" x14ac:dyDescent="0.25">
      <c r="A6" t="e" vm="632">
        <v>#VALUE!</v>
      </c>
      <c r="B6" s="143" cm="1">
        <f t="array" ref="B6">_FV(A6,"Beta")</f>
        <v>1.1301000000000001</v>
      </c>
      <c r="C6" s="145" cm="1">
        <f t="array" ref="C6">_FV(A6,"Market cap",TRUE)</f>
        <v>24425100000</v>
      </c>
    </row>
    <row r="7" spans="1:3" x14ac:dyDescent="0.25">
      <c r="A7" t="e" vm="633">
        <v>#VALUE!</v>
      </c>
      <c r="B7" s="143" cm="1">
        <f t="array" ref="B7">_FV(A7,"Beta")</f>
        <v>0.97109999999999996</v>
      </c>
      <c r="C7" s="144" cm="1">
        <f t="array" ref="C7">_FV(A7,"Market cap",TRUE)</f>
        <v>16618950000</v>
      </c>
    </row>
    <row r="8" spans="1:3" x14ac:dyDescent="0.25">
      <c r="A8" t="e" vm="634">
        <v>#VALUE!</v>
      </c>
      <c r="B8" s="143" cm="1">
        <f t="array" ref="B8">_FV(A8,"Beta")</f>
        <v>1.7306999999999999</v>
      </c>
      <c r="C8" s="146" cm="1">
        <f t="array" ref="C8">_FV(A8,"Market cap",TRUE)</f>
        <v>1758570000000</v>
      </c>
    </row>
    <row r="9" spans="1:3" x14ac:dyDescent="0.25">
      <c r="A9" t="e" vm="635">
        <v>#VALUE!</v>
      </c>
      <c r="B9" s="143" cm="1">
        <f t="array" ref="B9">_FV(A9,"Beta")</f>
        <v>2.0937000000000001</v>
      </c>
      <c r="C9" s="144" cm="1">
        <f t="array" ref="C9">_FV(A9,"Market cap",TRUE)</f>
        <v>16707520000</v>
      </c>
    </row>
    <row r="10" spans="1:3" x14ac:dyDescent="0.25">
      <c r="A10" t="e" vm="636">
        <v>#VALUE!</v>
      </c>
      <c r="B10" s="143" cm="1">
        <f t="array" ref="B10">_FV(A10,"Beta")</f>
        <v>1.5284</v>
      </c>
      <c r="C10" s="147" cm="1">
        <f t="array" ref="C10">_FV(A10,"Market cap",TRUE)</f>
        <v>109822400000</v>
      </c>
    </row>
    <row r="11" spans="1:3" x14ac:dyDescent="0.25">
      <c r="A11" t="e" vm="637">
        <v>#VALUE!</v>
      </c>
      <c r="B11" s="143" cm="1">
        <f t="array" ref="B11">_FV(A11,"Beta")</f>
        <v>1.4000999999999999</v>
      </c>
      <c r="C11" s="144" cm="1">
        <f t="array" ref="C11">_FV(A11,"Market cap",TRUE)</f>
        <v>8079452000</v>
      </c>
    </row>
    <row r="12" spans="1:3" x14ac:dyDescent="0.25">
      <c r="A12" t="e" vm="638">
        <v>#VALUE!</v>
      </c>
      <c r="B12" s="143" cm="1">
        <f t="array" ref="B12">_FV(A12,"Beta")</f>
        <v>1.8880999999999999</v>
      </c>
      <c r="C12" s="148" cm="1">
        <f t="array" ref="C12">_FV(A12,"Market cap",TRUE)</f>
        <v>9293984000</v>
      </c>
    </row>
    <row r="13" spans="1:3" x14ac:dyDescent="0.25">
      <c r="A13" t="e" vm="639">
        <v>#VALUE!</v>
      </c>
      <c r="B13" s="143" cm="1">
        <f t="array" ref="B13">_FV(A13,"Beta")</f>
        <v>1.4710000000000001</v>
      </c>
      <c r="C13" s="144" cm="1">
        <f t="array" ref="C13">_FV(A13,"Market cap",TRUE)</f>
        <v>10624110000</v>
      </c>
    </row>
    <row r="14" spans="1:3" x14ac:dyDescent="0.25">
      <c r="A14" t="e" vm="640">
        <v>#VALUE!</v>
      </c>
      <c r="B14" s="143" cm="1">
        <f t="array" ref="B14">_FV(A14,"Beta")</f>
        <v>1.0688</v>
      </c>
      <c r="C14" s="144" cm="1">
        <f t="array" ref="C14">_FV(A14,"Market cap",TRUE)</f>
        <v>9897728000</v>
      </c>
    </row>
    <row r="15" spans="1:3" x14ac:dyDescent="0.25">
      <c r="A15" t="e" vm="641">
        <v>#VALUE!</v>
      </c>
      <c r="B15" s="143" cm="1">
        <f t="array" ref="B15">_FV(A15,"Beta")</f>
        <v>1.7327999999999999</v>
      </c>
      <c r="C15" s="149" cm="1">
        <f t="array" ref="C15">_FV(A15,"Market cap",TRUE)</f>
        <v>8469859000</v>
      </c>
    </row>
    <row r="16" spans="1:3" x14ac:dyDescent="0.25">
      <c r="A16" t="e" vm="642">
        <v>#VALUE!</v>
      </c>
      <c r="B16" s="143" cm="1">
        <f t="array" ref="B16">_FV(A16,"Beta")</f>
        <v>1.3919999999999999</v>
      </c>
      <c r="C16" s="150" cm="1">
        <f t="array" ref="C16">_FV(A16,"Market cap",TRUE)</f>
        <v>41752480000</v>
      </c>
    </row>
    <row r="17" spans="1:3" x14ac:dyDescent="0.25">
      <c r="A17" t="e" vm="643">
        <v>#VALUE!</v>
      </c>
      <c r="B17" s="143" cm="1">
        <f t="array" ref="B17">_FV(A17,"Beta")</f>
        <v>1.7503</v>
      </c>
      <c r="C17" s="151" cm="1">
        <f t="array" ref="C17">_FV(A17,"Market cap",TRUE)</f>
        <v>6798046000</v>
      </c>
    </row>
    <row r="18" spans="1:3" x14ac:dyDescent="0.25">
      <c r="A18" t="e" vm="644">
        <v>#VALUE!</v>
      </c>
      <c r="B18" s="143" cm="1">
        <f t="array" ref="B18">_FV(A18,"Beta")</f>
        <v>2.2202000000000002</v>
      </c>
      <c r="C18" s="144" cm="1">
        <f t="array" ref="C18">_FV(A18,"Market cap",TRUE)</f>
        <v>8266886000</v>
      </c>
    </row>
    <row r="19" spans="1:3" x14ac:dyDescent="0.25">
      <c r="A19" t="e" vm="669">
        <v>#VALUE!</v>
      </c>
      <c r="B19" s="143" cm="1">
        <f t="array" ref="B19">_FV(A19,"Beta")</f>
        <v>1.7503</v>
      </c>
      <c r="C19" s="151" cm="1">
        <f t="array" ref="C19">_FV(A19,"Market cap",TRUE)</f>
        <v>6798046000</v>
      </c>
    </row>
    <row r="20" spans="1:3" x14ac:dyDescent="0.25">
      <c r="A20" t="e" vm="645">
        <v>#VALUE!</v>
      </c>
      <c r="B20" s="143" cm="1">
        <f t="array" ref="B20">_FV(A20,"Beta")</f>
        <v>1.5486</v>
      </c>
      <c r="C20" s="149" cm="1">
        <f t="array" ref="C20">_FV(A20,"Market cap",TRUE)</f>
        <v>8005533000</v>
      </c>
    </row>
    <row r="21" spans="1:3" x14ac:dyDescent="0.25">
      <c r="A21" t="e" vm="646">
        <v>#VALUE!</v>
      </c>
      <c r="B21" s="143" cm="1">
        <f t="array" ref="B21">_FV(A21,"Beta")</f>
        <v>1.6508</v>
      </c>
      <c r="C21" s="152" cm="1">
        <f t="array" ref="C21">_FV(A21,"Market cap",TRUE)</f>
        <v>9763765000</v>
      </c>
    </row>
    <row r="22" spans="1:3" x14ac:dyDescent="0.25">
      <c r="A22" t="e" vm="647">
        <v>#VALUE!</v>
      </c>
      <c r="B22" s="143" cm="1">
        <f t="array" ref="B22">_FV(A22,"Beta")</f>
        <v>1.3593</v>
      </c>
      <c r="C22" s="144" cm="1">
        <f t="array" ref="C22">_FV(A22,"Market cap",TRUE)</f>
        <v>7571916000</v>
      </c>
    </row>
    <row r="23" spans="1:3" x14ac:dyDescent="0.25">
      <c r="A23" t="e" vm="648">
        <v>#VALUE!</v>
      </c>
      <c r="B23" s="143" cm="1">
        <f t="array" ref="B23">_FV(A23,"Beta")</f>
        <v>1.7996000000000001</v>
      </c>
      <c r="C23" s="144" cm="1">
        <f t="array" ref="C23">_FV(A23,"Market cap",TRUE)</f>
        <v>9571521000</v>
      </c>
    </row>
    <row r="24" spans="1:3" x14ac:dyDescent="0.25">
      <c r="A24" t="e" vm="649">
        <v>#VALUE!</v>
      </c>
      <c r="B24" s="143" cm="1">
        <f t="array" ref="B24">_FV(A24,"Beta")</f>
        <v>1.2898000000000001</v>
      </c>
      <c r="C24" s="146" cm="1">
        <f t="array" ref="C24">_FV(A24,"Market cap",TRUE)</f>
        <v>765594300000</v>
      </c>
    </row>
    <row r="25" spans="1:3" x14ac:dyDescent="0.25">
      <c r="A25" t="e" vm="650">
        <v>#VALUE!</v>
      </c>
      <c r="B25" s="143" cm="1">
        <f t="array" ref="B25">_FV(A25,"Beta")</f>
        <v>0.69210000000000005</v>
      </c>
      <c r="C25" s="151" cm="1">
        <f t="array" ref="C25">_FV(A25,"Market cap",TRUE)</f>
        <v>6211726000</v>
      </c>
    </row>
    <row r="26" spans="1:3" x14ac:dyDescent="0.25">
      <c r="A26" t="e" vm="651">
        <v>#VALUE!</v>
      </c>
      <c r="B26" s="143" cm="1">
        <f t="array" ref="B26">_FV(A26,"Beta")</f>
        <v>0.88870000000000005</v>
      </c>
      <c r="C26" s="153" cm="1">
        <f t="array" ref="C26">_FV(A26,"Market cap",TRUE)</f>
        <v>48300000000</v>
      </c>
    </row>
    <row r="27" spans="1:3" x14ac:dyDescent="0.25">
      <c r="A27" t="e" vm="652">
        <v>#VALUE!</v>
      </c>
      <c r="B27" s="143" cm="1">
        <f t="array" ref="B27">_FV(A27,"Beta")</f>
        <v>2.2768000000000002</v>
      </c>
      <c r="C27" s="144" cm="1">
        <f t="array" ref="C27">_FV(A27,"Market cap",TRUE)</f>
        <v>6114798000</v>
      </c>
    </row>
    <row r="28" spans="1:3" x14ac:dyDescent="0.25">
      <c r="A28" t="e" vm="653">
        <v>#VALUE!</v>
      </c>
      <c r="B28" s="143" cm="1">
        <f t="array" ref="B28">_FV(A28,"Beta")</f>
        <v>1.3107</v>
      </c>
      <c r="C28" s="144" cm="1">
        <f t="array" ref="C28">_FV(A28,"Market cap",TRUE)</f>
        <v>4070322000</v>
      </c>
    </row>
    <row r="29" spans="1:3" x14ac:dyDescent="0.25">
      <c r="A29" t="e" vm="654">
        <v>#VALUE!</v>
      </c>
      <c r="B29" s="143" cm="1">
        <f t="array" ref="B29">_FV(A29,"Beta")</f>
        <v>2.7181999999999999</v>
      </c>
      <c r="C29" s="144" cm="1">
        <f t="array" ref="C29">_FV(A29,"Market cap",TRUE)</f>
        <v>6107608000</v>
      </c>
    </row>
    <row r="30" spans="1:3" x14ac:dyDescent="0.25">
      <c r="A30" t="e" vm="655">
        <v>#VALUE!</v>
      </c>
      <c r="B30" s="143" cm="1">
        <f t="array" ref="B30">_FV(A30,"Beta")</f>
        <v>1.0568</v>
      </c>
      <c r="C30" s="152" cm="1">
        <f t="array" ref="C30">_FV(A30,"Market cap",TRUE)</f>
        <v>7554255000</v>
      </c>
    </row>
    <row r="31" spans="1:3" x14ac:dyDescent="0.25">
      <c r="A31" t="e" vm="670">
        <v>#VALUE!</v>
      </c>
      <c r="B31" s="143" cm="1">
        <f t="array" ref="B31">_FV(A31,"Beta")</f>
        <v>1.3107</v>
      </c>
      <c r="C31" s="144" cm="1">
        <f t="array" ref="C31">_FV(A31,"Market cap",TRUE)</f>
        <v>4070322000</v>
      </c>
    </row>
    <row r="32" spans="1:3" x14ac:dyDescent="0.25">
      <c r="A32" t="e" vm="656">
        <v>#VALUE!</v>
      </c>
      <c r="B32" s="143" cm="1">
        <f t="array" ref="B32">_FV(A32,"Beta")</f>
        <v>1.2009000000000001</v>
      </c>
      <c r="C32" s="144" cm="1">
        <f t="array" ref="C32">_FV(A32,"Market cap",TRUE)</f>
        <v>5162991000</v>
      </c>
    </row>
    <row r="33" spans="1:3" x14ac:dyDescent="0.25">
      <c r="A33" t="e" vm="657">
        <v>#VALUE!</v>
      </c>
      <c r="B33" s="143" cm="1">
        <f t="array" ref="B33">_FV(A33,"Beta")</f>
        <v>1.2411000000000001</v>
      </c>
      <c r="C33" s="144" cm="1">
        <f t="array" ref="C33">_FV(A33,"Market cap",TRUE)</f>
        <v>3804575000</v>
      </c>
    </row>
    <row r="34" spans="1:3" x14ac:dyDescent="0.25">
      <c r="A34" t="e" vm="658">
        <v>#VALUE!</v>
      </c>
      <c r="B34" s="143" cm="1">
        <f t="array" ref="B34">_FV(A34,"Beta")</f>
        <v>1.3351999999999999</v>
      </c>
      <c r="C34" s="144" cm="1">
        <f t="array" ref="C34">_FV(A34,"Market cap",TRUE)</f>
        <v>3824999000</v>
      </c>
    </row>
    <row r="35" spans="1:3" x14ac:dyDescent="0.25">
      <c r="A35" t="e" vm="659">
        <v>#VALUE!</v>
      </c>
      <c r="B35" s="143" cm="1">
        <f t="array" ref="B35">_FV(A35,"Beta")</f>
        <v>1.0222</v>
      </c>
      <c r="C35" s="148" cm="1">
        <f t="array" ref="C35">_FV(A35,"Market cap",TRUE)</f>
        <v>25756230000</v>
      </c>
    </row>
    <row r="36" spans="1:3" x14ac:dyDescent="0.25">
      <c r="A36" t="e" vm="657">
        <v>#VALUE!</v>
      </c>
      <c r="B36" s="143" cm="1">
        <f t="array" ref="B36">_FV(A36,"Beta")</f>
        <v>1.2411000000000001</v>
      </c>
      <c r="C36" s="144" cm="1">
        <f t="array" ref="C36">_FV(A36,"Market cap",TRUE)</f>
        <v>3804575000</v>
      </c>
    </row>
    <row r="37" spans="1:3" x14ac:dyDescent="0.25">
      <c r="A37" t="e" vm="660">
        <v>#VALUE!</v>
      </c>
      <c r="B37" s="143" cm="1">
        <f t="array" ref="B37">_FV(A37,"Beta")</f>
        <v>1.1232</v>
      </c>
      <c r="C37" s="144" cm="1">
        <f t="array" ref="C37">_FV(A37,"Market cap",TRUE)</f>
        <v>3602401000</v>
      </c>
    </row>
    <row r="38" spans="1:3" x14ac:dyDescent="0.25">
      <c r="A38" t="e" vm="661">
        <v>#VALUE!</v>
      </c>
      <c r="B38" s="143" cm="1">
        <f t="array" ref="B38">_FV(A38,"Beta")</f>
        <v>1.7230000000000001</v>
      </c>
      <c r="C38" s="144" cm="1">
        <f t="array" ref="C38">_FV(A38,"Market cap",TRUE)</f>
        <v>3318658000</v>
      </c>
    </row>
    <row r="39" spans="1:3" x14ac:dyDescent="0.25">
      <c r="A39" t="e" vm="662">
        <v>#VALUE!</v>
      </c>
      <c r="B39" s="143" cm="1">
        <f t="array" ref="B39">_FV(A39,"Beta")</f>
        <v>2.0091000000000001</v>
      </c>
      <c r="C39" s="144" cm="1">
        <f t="array" ref="C39">_FV(A39,"Market cap",TRUE)</f>
        <v>4110108000</v>
      </c>
    </row>
    <row r="40" spans="1:3" x14ac:dyDescent="0.25">
      <c r="A40" t="e" vm="663">
        <v>#VALUE!</v>
      </c>
      <c r="B40" s="143" cm="1">
        <f t="array" ref="B40">_FV(A40,"Beta")</f>
        <v>1.927</v>
      </c>
      <c r="C40" s="144" cm="1">
        <f t="array" ref="C40">_FV(A40,"Market cap",TRUE)</f>
        <v>2819377000</v>
      </c>
    </row>
    <row r="41" spans="1:3" x14ac:dyDescent="0.25">
      <c r="A41" t="e" vm="664">
        <v>#VALUE!</v>
      </c>
      <c r="B41" s="143" cm="1">
        <f t="array" ref="B41">_FV(A41,"Beta")</f>
        <v>1.12E-2</v>
      </c>
      <c r="C41" s="154" cm="1">
        <f t="array" ref="C41">_FV(A41,"Market cap",TRUE)</f>
        <v>51364970000</v>
      </c>
    </row>
    <row r="42" spans="1:3" x14ac:dyDescent="0.25">
      <c r="A42" t="e" vm="665">
        <v>#VALUE!</v>
      </c>
      <c r="B42" s="143" cm="1">
        <f t="array" ref="B42">_FV(A42,"Beta")</f>
        <v>1.1806000000000001</v>
      </c>
      <c r="C42" s="144" cm="1">
        <f t="array" ref="C42">_FV(A42,"Market cap",TRUE)</f>
        <v>2371442000</v>
      </c>
    </row>
    <row r="43" spans="1:3" x14ac:dyDescent="0.25">
      <c r="A43" t="e" vm="666">
        <v>#VALUE!</v>
      </c>
      <c r="B43" s="143" cm="1">
        <f t="array" ref="B43">_FV(A43,"Beta")</f>
        <v>1.7464</v>
      </c>
      <c r="C43" s="151" cm="1">
        <f t="array" ref="C43">_FV(A43,"Market cap",TRUE)</f>
        <v>1986939000</v>
      </c>
    </row>
    <row r="44" spans="1:3" x14ac:dyDescent="0.25">
      <c r="A44" t="e" vm="667">
        <v>#VALUE!</v>
      </c>
      <c r="B44" s="143" cm="1">
        <f t="array" ref="B44">_FV(A44,"Beta")</f>
        <v>1.5871</v>
      </c>
      <c r="C44" s="152" cm="1">
        <f t="array" ref="C44">_FV(A44,"Market cap",TRUE)</f>
        <v>2182379000</v>
      </c>
    </row>
    <row r="45" spans="1:3" x14ac:dyDescent="0.25">
      <c r="A45" t="e" vm="668">
        <v>#VALUE!</v>
      </c>
      <c r="B45" s="143" cm="1">
        <f t="array" ref="B45">_FV(A45,"Beta")</f>
        <v>0.33090000000000003</v>
      </c>
      <c r="C45" s="154" cm="1">
        <f t="array" ref="C45">_FV(A45,"Market cap",TRUE)</f>
        <v>2067742000</v>
      </c>
    </row>
  </sheetData>
  <pageMargins left="0.7" right="0.7" top="0.75" bottom="0.75" header="0.3" footer="0.3"/>
  <pageSetup paperSize="9" orientation="portrait" r:id="rId1"/>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D19"/>
  <sheetViews>
    <sheetView workbookViewId="0">
      <selection activeCell="C23" sqref="C23"/>
    </sheetView>
  </sheetViews>
  <sheetFormatPr defaultRowHeight="15" x14ac:dyDescent="0.25"/>
  <cols>
    <col min="1" max="1" width="44.5703125" bestFit="1" customWidth="1"/>
    <col min="2" max="2" width="53" bestFit="1" customWidth="1"/>
    <col min="3" max="3" width="49.5703125" bestFit="1" customWidth="1"/>
    <col min="4" max="4" width="20.42578125" bestFit="1" customWidth="1"/>
  </cols>
  <sheetData>
    <row r="1" spans="1:4" ht="19.5" x14ac:dyDescent="0.3">
      <c r="A1" s="2" t="s">
        <v>108</v>
      </c>
      <c r="B1" s="13" t="s">
        <v>109</v>
      </c>
      <c r="C1" s="13" t="s">
        <v>111</v>
      </c>
      <c r="D1" s="13" t="s">
        <v>759</v>
      </c>
    </row>
    <row r="2" spans="1:4" x14ac:dyDescent="0.25">
      <c r="A2" s="6" t="s">
        <v>1</v>
      </c>
      <c r="B2" s="14" t="s">
        <v>86</v>
      </c>
      <c r="C2" s="14" t="s">
        <v>86</v>
      </c>
      <c r="D2" s="14" t="s">
        <v>88</v>
      </c>
    </row>
    <row r="3" spans="1:4" x14ac:dyDescent="0.25">
      <c r="A3" s="6" t="s">
        <v>2</v>
      </c>
      <c r="B3" s="14" t="s">
        <v>86</v>
      </c>
      <c r="C3" s="14" t="s">
        <v>86</v>
      </c>
      <c r="D3" s="14" t="s">
        <v>86</v>
      </c>
    </row>
    <row r="4" spans="1:4" x14ac:dyDescent="0.25">
      <c r="A4" s="6" t="s">
        <v>3</v>
      </c>
      <c r="B4" s="14" t="s">
        <v>87</v>
      </c>
      <c r="C4" s="14" t="s">
        <v>87</v>
      </c>
      <c r="D4" s="14" t="s">
        <v>87</v>
      </c>
    </row>
    <row r="5" spans="1:4" x14ac:dyDescent="0.25">
      <c r="A5" s="6" t="s">
        <v>4</v>
      </c>
      <c r="B5" s="14" t="s">
        <v>88</v>
      </c>
      <c r="C5" s="14" t="s">
        <v>86</v>
      </c>
      <c r="D5" s="14" t="s">
        <v>86</v>
      </c>
    </row>
    <row r="6" spans="1:4" x14ac:dyDescent="0.25">
      <c r="A6" s="6" t="s">
        <v>5</v>
      </c>
      <c r="B6" s="14" t="s">
        <v>88</v>
      </c>
      <c r="C6" s="14" t="s">
        <v>87</v>
      </c>
      <c r="D6" s="14" t="s">
        <v>87</v>
      </c>
    </row>
    <row r="7" spans="1:4" x14ac:dyDescent="0.25">
      <c r="A7" s="6" t="s">
        <v>6</v>
      </c>
      <c r="B7" s="14" t="s">
        <v>87</v>
      </c>
      <c r="C7" s="14" t="s">
        <v>86</v>
      </c>
      <c r="D7" s="14" t="s">
        <v>86</v>
      </c>
    </row>
    <row r="8" spans="1:4" x14ac:dyDescent="0.25">
      <c r="A8" s="6" t="s">
        <v>7</v>
      </c>
      <c r="B8" s="14" t="s">
        <v>87</v>
      </c>
      <c r="C8" s="14" t="s">
        <v>86</v>
      </c>
      <c r="D8" s="14" t="s">
        <v>86</v>
      </c>
    </row>
    <row r="9" spans="1:4" x14ac:dyDescent="0.25">
      <c r="A9" s="6" t="s">
        <v>8</v>
      </c>
      <c r="B9" s="14" t="s">
        <v>88</v>
      </c>
      <c r="C9" s="14" t="s">
        <v>86</v>
      </c>
      <c r="D9" s="14" t="s">
        <v>86</v>
      </c>
    </row>
    <row r="10" spans="1:4" x14ac:dyDescent="0.25">
      <c r="A10" s="6" t="s">
        <v>9</v>
      </c>
      <c r="B10" s="14" t="s">
        <v>88</v>
      </c>
      <c r="C10" s="14" t="s">
        <v>86</v>
      </c>
      <c r="D10" s="14" t="s">
        <v>86</v>
      </c>
    </row>
    <row r="11" spans="1:4" x14ac:dyDescent="0.25">
      <c r="A11" s="6" t="s">
        <v>10</v>
      </c>
      <c r="B11" s="14" t="s">
        <v>86</v>
      </c>
      <c r="C11" s="14" t="s">
        <v>87</v>
      </c>
      <c r="D11" s="14" t="s">
        <v>87</v>
      </c>
    </row>
    <row r="12" spans="1:4" x14ac:dyDescent="0.25">
      <c r="A12" s="6" t="s">
        <v>11</v>
      </c>
      <c r="B12" s="14" t="s">
        <v>86</v>
      </c>
      <c r="C12" s="14" t="s">
        <v>87</v>
      </c>
      <c r="D12" s="14" t="s">
        <v>87</v>
      </c>
    </row>
    <row r="13" spans="1:4" x14ac:dyDescent="0.25">
      <c r="A13" s="6" t="s">
        <v>12</v>
      </c>
      <c r="B13" s="14" t="s">
        <v>87</v>
      </c>
      <c r="C13" s="14" t="s">
        <v>87</v>
      </c>
      <c r="D13" s="14" t="s">
        <v>87</v>
      </c>
    </row>
    <row r="14" spans="1:4" x14ac:dyDescent="0.25">
      <c r="A14" s="6" t="s">
        <v>13</v>
      </c>
      <c r="B14" s="14" t="s">
        <v>87</v>
      </c>
      <c r="C14" s="14" t="s">
        <v>86</v>
      </c>
      <c r="D14" s="14" t="s">
        <v>86</v>
      </c>
    </row>
    <row r="15" spans="1:4" x14ac:dyDescent="0.25">
      <c r="A15" s="6" t="s">
        <v>14</v>
      </c>
      <c r="B15" s="14" t="s">
        <v>86</v>
      </c>
      <c r="C15" s="14" t="s">
        <v>87</v>
      </c>
      <c r="D15" s="14" t="s">
        <v>87</v>
      </c>
    </row>
    <row r="16" spans="1:4" x14ac:dyDescent="0.25">
      <c r="A16" s="6" t="s">
        <v>15</v>
      </c>
      <c r="B16" s="14" t="s">
        <v>88</v>
      </c>
      <c r="C16" s="14" t="s">
        <v>87</v>
      </c>
      <c r="D16" s="14" t="s">
        <v>87</v>
      </c>
    </row>
    <row r="17" spans="1:4" x14ac:dyDescent="0.25">
      <c r="A17" s="6" t="s">
        <v>16</v>
      </c>
      <c r="B17" s="14" t="s">
        <v>88</v>
      </c>
      <c r="C17" s="14" t="s">
        <v>87</v>
      </c>
      <c r="D17" s="14" t="s">
        <v>87</v>
      </c>
    </row>
    <row r="18" spans="1:4" x14ac:dyDescent="0.25">
      <c r="A18" s="6" t="s">
        <v>17</v>
      </c>
      <c r="B18" s="14" t="s">
        <v>88</v>
      </c>
      <c r="C18" s="14" t="s">
        <v>86</v>
      </c>
      <c r="D18" s="14" t="s">
        <v>86</v>
      </c>
    </row>
    <row r="19" spans="1:4" x14ac:dyDescent="0.25">
      <c r="A19" s="6" t="s">
        <v>18</v>
      </c>
      <c r="B19" s="14" t="s">
        <v>87</v>
      </c>
      <c r="C19" s="14" t="s">
        <v>87</v>
      </c>
      <c r="D19" s="14" t="s">
        <v>87</v>
      </c>
    </row>
  </sheetData>
  <pageMargins left="0.7" right="0.7" top="0.75" bottom="0.75" header="0.3" footer="0.3"/>
  <pageSetup paperSize="9" orientation="portrait" r:id="rId1"/>
  <legacy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K17" sqref="K17"/>
    </sheetView>
  </sheetViews>
  <sheetFormatPr defaultRowHeight="15" x14ac:dyDescent="0.25"/>
  <sheetData/>
  <pageMargins left="0.7" right="0.7" top="0.75" bottom="0.75" header="0.3" footer="0.3"/>
  <pageSetup paperSize="9" orientation="portrait" r:id="rId1"/>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P116"/>
  <sheetViews>
    <sheetView topLeftCell="C16" workbookViewId="0">
      <selection activeCell="F26" sqref="F26"/>
    </sheetView>
  </sheetViews>
  <sheetFormatPr defaultRowHeight="15" x14ac:dyDescent="0.25"/>
  <cols>
    <col min="2" max="2" width="55.140625" bestFit="1" customWidth="1"/>
    <col min="3" max="3" width="28.7109375" bestFit="1" customWidth="1"/>
    <col min="4" max="4" width="13.85546875" bestFit="1" customWidth="1"/>
    <col min="5" max="5" width="14.85546875" customWidth="1"/>
    <col min="6" max="6" width="13.42578125" bestFit="1" customWidth="1"/>
    <col min="7" max="7" width="20.5703125" bestFit="1" customWidth="1"/>
    <col min="8" max="10" width="12.140625" bestFit="1" customWidth="1"/>
    <col min="11" max="11" width="12.140625" customWidth="1"/>
    <col min="12" max="16" width="12.140625" bestFit="1" customWidth="1"/>
  </cols>
  <sheetData>
    <row r="1" spans="1:10" x14ac:dyDescent="0.25">
      <c r="B1" s="225" t="s">
        <v>946</v>
      </c>
      <c r="C1" s="225"/>
      <c r="D1" s="225"/>
      <c r="E1" s="225"/>
      <c r="F1" s="225"/>
      <c r="G1" s="225"/>
      <c r="H1" s="225"/>
      <c r="I1" s="225"/>
      <c r="J1" s="225"/>
    </row>
    <row r="3" spans="1:10" x14ac:dyDescent="0.25">
      <c r="B3" t="s">
        <v>947</v>
      </c>
      <c r="C3" s="89">
        <v>100000</v>
      </c>
    </row>
    <row r="4" spans="1:10" x14ac:dyDescent="0.25">
      <c r="G4" t="s">
        <v>955</v>
      </c>
      <c r="H4">
        <v>1.2060999999999999</v>
      </c>
    </row>
    <row r="5" spans="1:10" x14ac:dyDescent="0.25">
      <c r="B5" t="s">
        <v>948</v>
      </c>
    </row>
    <row r="7" spans="1:10" ht="18.75" x14ac:dyDescent="0.25">
      <c r="B7" s="208" t="s">
        <v>945</v>
      </c>
      <c r="C7" s="208"/>
    </row>
    <row r="8" spans="1:10" ht="18.75" x14ac:dyDescent="0.25">
      <c r="A8" t="s">
        <v>935</v>
      </c>
      <c r="B8" s="27" t="s">
        <v>112</v>
      </c>
      <c r="C8" s="28" t="s">
        <v>113</v>
      </c>
    </row>
    <row r="9" spans="1:10" x14ac:dyDescent="0.25">
      <c r="A9">
        <v>6</v>
      </c>
      <c r="B9" s="1" t="s">
        <v>114</v>
      </c>
      <c r="C9" s="1" t="s">
        <v>72</v>
      </c>
    </row>
    <row r="10" spans="1:10" x14ac:dyDescent="0.25">
      <c r="A10">
        <v>10</v>
      </c>
      <c r="B10" s="1" t="s">
        <v>910</v>
      </c>
      <c r="C10" s="1" t="s">
        <v>936</v>
      </c>
    </row>
    <row r="11" spans="1:10" x14ac:dyDescent="0.25">
      <c r="A11">
        <v>15</v>
      </c>
      <c r="B11" s="1" t="s">
        <v>932</v>
      </c>
      <c r="C11" s="1" t="s">
        <v>937</v>
      </c>
    </row>
    <row r="12" spans="1:10" x14ac:dyDescent="0.25">
      <c r="A12">
        <v>0</v>
      </c>
      <c r="B12" s="1" t="s">
        <v>933</v>
      </c>
      <c r="C12" s="9"/>
    </row>
    <row r="13" spans="1:10" x14ac:dyDescent="0.25">
      <c r="A13">
        <v>16</v>
      </c>
      <c r="B13" s="1" t="s">
        <v>934</v>
      </c>
      <c r="C13" s="9"/>
    </row>
    <row r="14" spans="1:10" x14ac:dyDescent="0.25">
      <c r="A14">
        <v>13</v>
      </c>
      <c r="B14" s="1" t="s">
        <v>10</v>
      </c>
      <c r="C14" s="9"/>
    </row>
    <row r="15" spans="1:10" x14ac:dyDescent="0.25">
      <c r="A15">
        <f>SUM(A9:A14)</f>
        <v>60</v>
      </c>
      <c r="B15" s="9"/>
      <c r="C15" s="9"/>
    </row>
    <row r="16" spans="1:10" x14ac:dyDescent="0.25">
      <c r="B16" s="23"/>
      <c r="C16" s="23"/>
    </row>
    <row r="17" spans="2:16" ht="18.75" x14ac:dyDescent="0.25">
      <c r="B17" s="27" t="s">
        <v>112</v>
      </c>
      <c r="C17" s="14" t="s">
        <v>956</v>
      </c>
    </row>
    <row r="18" spans="2:16" x14ac:dyDescent="0.25">
      <c r="B18" s="1" t="s">
        <v>114</v>
      </c>
      <c r="C18" s="90">
        <f>C51*C3</f>
        <v>10000</v>
      </c>
    </row>
    <row r="19" spans="2:16" x14ac:dyDescent="0.25">
      <c r="B19" s="1" t="s">
        <v>910</v>
      </c>
      <c r="C19" s="90">
        <f>C28*C3</f>
        <v>16666.666666666664</v>
      </c>
    </row>
    <row r="20" spans="2:16" x14ac:dyDescent="0.25">
      <c r="B20" s="1" t="s">
        <v>932</v>
      </c>
      <c r="C20" s="90">
        <f>C43*C3</f>
        <v>25000</v>
      </c>
    </row>
    <row r="21" spans="2:16" x14ac:dyDescent="0.25">
      <c r="B21" s="1" t="s">
        <v>933</v>
      </c>
      <c r="C21" s="9"/>
    </row>
    <row r="22" spans="2:16" x14ac:dyDescent="0.25">
      <c r="B22" s="1" t="s">
        <v>934</v>
      </c>
      <c r="C22" s="90">
        <f>C57*C3</f>
        <v>26666.666666666668</v>
      </c>
    </row>
    <row r="23" spans="2:16" x14ac:dyDescent="0.25">
      <c r="B23" s="1" t="s">
        <v>10</v>
      </c>
      <c r="C23" s="90">
        <f>C64*C3</f>
        <v>21666.666666666668</v>
      </c>
    </row>
    <row r="24" spans="2:16" x14ac:dyDescent="0.25">
      <c r="B24" s="30"/>
    </row>
    <row r="25" spans="2:16" x14ac:dyDescent="0.25">
      <c r="B25" t="s">
        <v>949</v>
      </c>
    </row>
    <row r="27" spans="2:16" ht="18.75" x14ac:dyDescent="0.25">
      <c r="B27" s="27" t="s">
        <v>112</v>
      </c>
      <c r="H27" s="226" t="s">
        <v>961</v>
      </c>
      <c r="I27" s="226"/>
      <c r="J27" s="226"/>
    </row>
    <row r="28" spans="2:16" x14ac:dyDescent="0.25">
      <c r="B28" s="70" t="s">
        <v>910</v>
      </c>
      <c r="C28" s="88">
        <f>A10/A15</f>
        <v>0.16666666666666666</v>
      </c>
      <c r="D28" s="90" t="s">
        <v>957</v>
      </c>
      <c r="E28" s="9" t="s">
        <v>958</v>
      </c>
      <c r="F28" s="9" t="s">
        <v>959</v>
      </c>
      <c r="G28" s="9" t="s">
        <v>960</v>
      </c>
      <c r="H28" s="4">
        <v>44229</v>
      </c>
      <c r="I28" s="4">
        <v>44230</v>
      </c>
      <c r="J28" s="4">
        <v>44231</v>
      </c>
      <c r="K28" s="4">
        <v>44232</v>
      </c>
      <c r="L28" s="4">
        <v>44235</v>
      </c>
      <c r="M28" s="4">
        <v>44236</v>
      </c>
      <c r="N28" s="4">
        <v>44237</v>
      </c>
      <c r="O28" s="4">
        <v>44238</v>
      </c>
      <c r="P28" s="4">
        <v>44239</v>
      </c>
    </row>
    <row r="29" spans="2:16" x14ac:dyDescent="0.25">
      <c r="B29" s="1" t="s">
        <v>962</v>
      </c>
      <c r="C29" s="90">
        <f>$C$19/11</f>
        <v>1515.151515151515</v>
      </c>
      <c r="D29" s="9">
        <v>58.95</v>
      </c>
      <c r="E29" s="24">
        <f>C29/(D29*H4)</f>
        <v>21.310269280036195</v>
      </c>
      <c r="F29" s="9">
        <v>21</v>
      </c>
      <c r="G29" s="90">
        <f>(((E29-F29)*D29))*H4</f>
        <v>22.060020151515051</v>
      </c>
      <c r="H29" s="24">
        <v>59.279998999999997</v>
      </c>
      <c r="I29" s="24">
        <v>64.559997999999993</v>
      </c>
      <c r="J29" s="24">
        <v>65.900002000000001</v>
      </c>
      <c r="K29" s="24">
        <v>66.989998</v>
      </c>
      <c r="L29" s="24">
        <v>66.400002000000001</v>
      </c>
      <c r="M29" s="24">
        <v>65.800003000000004</v>
      </c>
      <c r="N29" s="24">
        <v>65.089995999999999</v>
      </c>
      <c r="O29" s="24">
        <v>65.050003000000004</v>
      </c>
      <c r="P29" s="24">
        <v>64.660004000000001</v>
      </c>
    </row>
    <row r="30" spans="2:16" x14ac:dyDescent="0.25">
      <c r="B30" s="1" t="s">
        <v>939</v>
      </c>
      <c r="C30" s="90">
        <f t="shared" ref="C30:C39" si="0">$C$19/11</f>
        <v>1515.151515151515</v>
      </c>
      <c r="D30" s="9">
        <v>11.15</v>
      </c>
      <c r="E30" s="24">
        <f>C30/D30</f>
        <v>135.88802826470987</v>
      </c>
      <c r="F30" s="9">
        <v>135</v>
      </c>
      <c r="G30" s="90">
        <f>(E30-F30)*D30</f>
        <v>9.9015151515150936</v>
      </c>
      <c r="H30" s="24">
        <v>10.86</v>
      </c>
      <c r="I30" s="24">
        <v>11.2</v>
      </c>
      <c r="J30" s="24">
        <v>11.37</v>
      </c>
      <c r="K30" s="24">
        <v>11.51</v>
      </c>
      <c r="L30" s="24">
        <v>11.56</v>
      </c>
      <c r="M30" s="24">
        <v>11.93</v>
      </c>
      <c r="N30" s="24">
        <v>11.76</v>
      </c>
      <c r="O30" s="24">
        <v>11.45</v>
      </c>
      <c r="P30" s="24">
        <v>11.45</v>
      </c>
    </row>
    <row r="31" spans="2:16" x14ac:dyDescent="0.25">
      <c r="B31" s="1" t="s">
        <v>938</v>
      </c>
      <c r="C31" s="90">
        <f t="shared" si="0"/>
        <v>1515.151515151515</v>
      </c>
      <c r="D31" s="9">
        <v>141.1</v>
      </c>
      <c r="E31" s="24">
        <f>C31/D31</f>
        <v>10.738139724674097</v>
      </c>
      <c r="F31" s="9">
        <v>10</v>
      </c>
      <c r="G31" s="90">
        <f>(E31-F31)*D31</f>
        <v>104.15151515151508</v>
      </c>
      <c r="H31" s="24">
        <v>141.259995</v>
      </c>
      <c r="I31" s="24">
        <v>143.14999399999999</v>
      </c>
      <c r="J31" s="24">
        <v>142.14999399999999</v>
      </c>
      <c r="K31" s="24">
        <v>147.13000500000001</v>
      </c>
      <c r="L31" s="24">
        <v>148.770004</v>
      </c>
      <c r="M31" s="24">
        <v>148.279999</v>
      </c>
      <c r="N31" s="24">
        <v>149.88999899999999</v>
      </c>
      <c r="O31" s="24">
        <v>153.949997</v>
      </c>
      <c r="P31" s="24">
        <v>156.28999300000001</v>
      </c>
    </row>
    <row r="32" spans="2:16" x14ac:dyDescent="0.25">
      <c r="B32" s="1" t="s">
        <v>102</v>
      </c>
      <c r="C32" s="90">
        <f t="shared" si="0"/>
        <v>1515.151515151515</v>
      </c>
      <c r="D32" s="9">
        <v>579.45000000000005</v>
      </c>
      <c r="E32" s="24">
        <v>3</v>
      </c>
      <c r="F32" s="9">
        <v>3</v>
      </c>
      <c r="G32" s="90">
        <v>-223.2</v>
      </c>
      <c r="H32" s="24">
        <v>589.40002400000003</v>
      </c>
      <c r="I32" s="24">
        <v>599.30999799999995</v>
      </c>
      <c r="J32" s="24">
        <v>610</v>
      </c>
      <c r="K32" s="24">
        <v>605</v>
      </c>
      <c r="L32" s="24">
        <v>600.169983</v>
      </c>
      <c r="M32" s="24">
        <v>596.64001499999995</v>
      </c>
      <c r="N32" s="24">
        <v>579.71997099999999</v>
      </c>
      <c r="O32" s="24">
        <v>575.02002000000005</v>
      </c>
      <c r="P32" s="24">
        <v>576.48999000000003</v>
      </c>
    </row>
    <row r="33" spans="2:16" x14ac:dyDescent="0.25">
      <c r="B33" s="1" t="s">
        <v>963</v>
      </c>
      <c r="C33" s="90">
        <f t="shared" si="0"/>
        <v>1515.151515151515</v>
      </c>
      <c r="D33" s="9">
        <v>110.16</v>
      </c>
      <c r="E33" s="24">
        <f>C33/(D33*H4)</f>
        <v>11.403779720934404</v>
      </c>
      <c r="F33" s="9">
        <v>11</v>
      </c>
      <c r="G33" s="90">
        <f>(((E33-F33)*D33))*H4</f>
        <v>53.647779151515323</v>
      </c>
      <c r="H33" s="24">
        <v>110.040001</v>
      </c>
      <c r="I33" s="24">
        <v>109.239998</v>
      </c>
      <c r="J33" s="24">
        <v>110</v>
      </c>
      <c r="K33" s="24">
        <v>109.480003</v>
      </c>
      <c r="L33" s="24">
        <v>109.58000199999999</v>
      </c>
      <c r="M33" s="24">
        <v>109.099998</v>
      </c>
      <c r="N33" s="24">
        <v>107.120003</v>
      </c>
      <c r="O33" s="24">
        <v>107.720001</v>
      </c>
      <c r="P33" s="24">
        <v>107.379997</v>
      </c>
    </row>
    <row r="34" spans="2:16" x14ac:dyDescent="0.25">
      <c r="B34" s="1" t="s">
        <v>103</v>
      </c>
      <c r="C34" s="90">
        <f t="shared" si="0"/>
        <v>1515.151515151515</v>
      </c>
      <c r="D34" s="9">
        <v>36.090000000000003</v>
      </c>
      <c r="E34" s="24">
        <f>C34/D34</f>
        <v>41.982585623483374</v>
      </c>
      <c r="F34" s="9">
        <v>41</v>
      </c>
      <c r="G34" s="90">
        <f>0.98*36.09</f>
        <v>35.368200000000002</v>
      </c>
      <c r="H34" s="24">
        <v>36.409999999999997</v>
      </c>
      <c r="I34" s="24">
        <v>36.840000000000003</v>
      </c>
      <c r="J34" s="24">
        <v>37.709999000000003</v>
      </c>
      <c r="K34" s="24">
        <v>37.909999999999997</v>
      </c>
      <c r="L34" s="24">
        <v>38.240001999999997</v>
      </c>
      <c r="M34" s="24">
        <v>37.400002000000001</v>
      </c>
      <c r="N34" s="24">
        <v>37.619999</v>
      </c>
      <c r="O34" s="24">
        <v>37.349997999999999</v>
      </c>
      <c r="P34" s="24">
        <v>36.919998</v>
      </c>
    </row>
    <row r="35" spans="2:16" x14ac:dyDescent="0.25">
      <c r="B35" s="1" t="s">
        <v>940</v>
      </c>
      <c r="C35" s="90">
        <f t="shared" si="0"/>
        <v>1515.151515151515</v>
      </c>
      <c r="D35" s="9">
        <v>92.36</v>
      </c>
      <c r="E35" s="24">
        <f>C35/D35</f>
        <v>16.404845335118178</v>
      </c>
      <c r="F35" s="9">
        <v>16</v>
      </c>
      <c r="G35" s="90">
        <f>0.4*92.36</f>
        <v>36.944000000000003</v>
      </c>
      <c r="H35" s="24">
        <v>91.980002999999996</v>
      </c>
      <c r="I35" s="24">
        <v>94.550003000000004</v>
      </c>
      <c r="J35" s="24">
        <v>93.690002000000007</v>
      </c>
      <c r="K35" s="24">
        <v>94.489998</v>
      </c>
      <c r="L35" s="24">
        <v>94.980002999999996</v>
      </c>
      <c r="M35" s="24">
        <v>93.050003000000004</v>
      </c>
      <c r="N35" s="24">
        <v>93.209998999999996</v>
      </c>
      <c r="O35" s="24">
        <v>94.440002000000007</v>
      </c>
      <c r="P35" s="24">
        <v>94.269997000000004</v>
      </c>
    </row>
    <row r="36" spans="2:16" x14ac:dyDescent="0.25">
      <c r="B36" s="1" t="s">
        <v>964</v>
      </c>
      <c r="C36" s="90">
        <f t="shared" si="0"/>
        <v>1515.151515151515</v>
      </c>
      <c r="D36" s="9">
        <v>51.4</v>
      </c>
      <c r="E36" s="24">
        <f>C36/(D36*H4)</f>
        <v>24.440474203465637</v>
      </c>
      <c r="F36" s="9">
        <v>24</v>
      </c>
      <c r="G36" s="90">
        <f>(((E36-F36)*D36))*H4</f>
        <v>27.30655515151512</v>
      </c>
      <c r="H36" s="24">
        <v>53.200001</v>
      </c>
      <c r="I36" s="24">
        <v>53.900002000000001</v>
      </c>
      <c r="J36" s="24">
        <v>54.650002000000001</v>
      </c>
      <c r="K36" s="24">
        <v>54.299999</v>
      </c>
      <c r="L36" s="24">
        <v>54.25</v>
      </c>
      <c r="M36" s="24">
        <v>54.299999</v>
      </c>
      <c r="N36" s="24">
        <v>52.900002000000001</v>
      </c>
      <c r="O36" s="24">
        <v>52.650002000000001</v>
      </c>
      <c r="P36" s="24">
        <v>51.599997999999999</v>
      </c>
    </row>
    <row r="37" spans="2:16" x14ac:dyDescent="0.25">
      <c r="B37" s="1" t="s">
        <v>104</v>
      </c>
      <c r="C37" s="90">
        <f t="shared" si="0"/>
        <v>1515.151515151515</v>
      </c>
      <c r="D37" s="9">
        <v>132.9</v>
      </c>
      <c r="E37" s="24">
        <f>C37/D37</f>
        <v>11.400688601591535</v>
      </c>
      <c r="F37" s="9">
        <v>12</v>
      </c>
      <c r="G37" s="90">
        <f>(E37-F37)*D37</f>
        <v>-79.648484848485069</v>
      </c>
      <c r="H37" s="24">
        <v>136.5</v>
      </c>
      <c r="I37" s="24">
        <v>137.16000399999999</v>
      </c>
      <c r="J37" s="24">
        <v>139.199997</v>
      </c>
      <c r="K37" s="24">
        <v>143.86999499999999</v>
      </c>
      <c r="L37" s="24">
        <v>150.88000500000001</v>
      </c>
      <c r="M37" s="24">
        <v>150.83999600000001</v>
      </c>
      <c r="N37" s="24">
        <v>142.5</v>
      </c>
      <c r="O37" s="24">
        <v>144.229996</v>
      </c>
      <c r="P37" s="24">
        <v>146.19000199999999</v>
      </c>
    </row>
    <row r="38" spans="2:16" x14ac:dyDescent="0.25">
      <c r="B38" s="1" t="s">
        <v>941</v>
      </c>
      <c r="C38" s="90">
        <f t="shared" si="0"/>
        <v>1515.151515151515</v>
      </c>
      <c r="D38" s="9">
        <v>76.78</v>
      </c>
      <c r="E38" s="24">
        <f>C38/D38</f>
        <v>19.733674331225775</v>
      </c>
      <c r="F38" s="9">
        <v>19</v>
      </c>
      <c r="G38" s="90">
        <f>(E38-F38)*D38</f>
        <v>56.331515151514971</v>
      </c>
      <c r="H38" s="24">
        <v>76.839995999999999</v>
      </c>
      <c r="I38" s="24">
        <v>77.209998999999996</v>
      </c>
      <c r="J38" s="24">
        <v>78.529999000000004</v>
      </c>
      <c r="K38" s="24">
        <v>77.190002000000007</v>
      </c>
      <c r="L38" s="24">
        <v>80.019997000000004</v>
      </c>
      <c r="M38" s="24">
        <v>80.839995999999999</v>
      </c>
      <c r="N38" s="24">
        <v>79.660004000000001</v>
      </c>
      <c r="O38" s="24">
        <v>79.900002000000001</v>
      </c>
      <c r="P38" s="24">
        <v>80.519997000000004</v>
      </c>
    </row>
    <row r="39" spans="2:16" x14ac:dyDescent="0.25">
      <c r="B39" s="1" t="s">
        <v>965</v>
      </c>
      <c r="C39" s="90">
        <f t="shared" si="0"/>
        <v>1515.151515151515</v>
      </c>
      <c r="D39" s="9">
        <v>31.36</v>
      </c>
      <c r="E39" s="24">
        <f>C39/(D39*H4)</f>
        <v>40.058685397261918</v>
      </c>
      <c r="F39" s="9">
        <v>40</v>
      </c>
      <c r="G39" s="90">
        <f>(((E39-F39)*D39))*H4</f>
        <v>2.2196751515151187</v>
      </c>
      <c r="H39" s="24">
        <v>32.139999000000003</v>
      </c>
      <c r="I39" s="24">
        <v>32.68</v>
      </c>
      <c r="J39" s="24">
        <v>33.119999</v>
      </c>
      <c r="K39" s="24">
        <v>33.07</v>
      </c>
      <c r="L39" s="24">
        <v>33.119999</v>
      </c>
      <c r="M39" s="24">
        <v>32.919998</v>
      </c>
      <c r="N39" s="24">
        <v>32.439999</v>
      </c>
      <c r="O39" s="24">
        <v>32.540000999999997</v>
      </c>
      <c r="P39" s="24">
        <v>32.360000999999997</v>
      </c>
    </row>
    <row r="40" spans="2:16" x14ac:dyDescent="0.25">
      <c r="B40" s="30"/>
      <c r="C40" s="91"/>
      <c r="D40" s="23"/>
      <c r="E40" s="92"/>
      <c r="F40" s="23"/>
      <c r="G40" s="90">
        <f>SUM(G29:G39)</f>
        <v>45.082290212120718</v>
      </c>
      <c r="H40" s="92"/>
      <c r="I40" s="92"/>
      <c r="J40" s="92"/>
      <c r="K40" s="92"/>
      <c r="L40" s="92"/>
      <c r="M40" s="92"/>
      <c r="N40" s="92"/>
      <c r="O40" s="92"/>
      <c r="P40" s="92"/>
    </row>
    <row r="41" spans="2:16" x14ac:dyDescent="0.25">
      <c r="B41" s="30"/>
      <c r="C41" s="91"/>
      <c r="D41" s="23"/>
      <c r="E41" s="92"/>
      <c r="F41" s="23"/>
      <c r="G41" s="91"/>
      <c r="H41" s="92"/>
      <c r="I41" s="92"/>
      <c r="J41" s="92"/>
      <c r="K41" s="92"/>
      <c r="L41" s="92"/>
      <c r="M41" s="92"/>
      <c r="N41" s="92"/>
      <c r="O41" s="92"/>
      <c r="P41" s="92"/>
    </row>
    <row r="42" spans="2:16" x14ac:dyDescent="0.25">
      <c r="H42" s="226" t="s">
        <v>961</v>
      </c>
      <c r="I42" s="226"/>
      <c r="J42" s="226"/>
    </row>
    <row r="43" spans="2:16" x14ac:dyDescent="0.25">
      <c r="B43" s="70" t="s">
        <v>932</v>
      </c>
      <c r="C43" s="88">
        <f>A11/A15</f>
        <v>0.25</v>
      </c>
      <c r="D43" s="90" t="s">
        <v>957</v>
      </c>
      <c r="E43" s="9" t="s">
        <v>958</v>
      </c>
      <c r="F43" s="9" t="s">
        <v>959</v>
      </c>
      <c r="G43" s="9" t="s">
        <v>960</v>
      </c>
      <c r="H43" s="4">
        <v>44229</v>
      </c>
      <c r="I43" s="4">
        <v>44230</v>
      </c>
      <c r="J43" s="4">
        <v>44231</v>
      </c>
      <c r="K43" s="4">
        <v>44232</v>
      </c>
      <c r="L43" s="4">
        <v>44235</v>
      </c>
      <c r="M43" s="4">
        <v>44236</v>
      </c>
      <c r="N43" s="4">
        <v>44237</v>
      </c>
      <c r="O43" s="4">
        <v>44238</v>
      </c>
      <c r="P43" s="4">
        <v>44239</v>
      </c>
    </row>
    <row r="44" spans="2:16" x14ac:dyDescent="0.25">
      <c r="B44" s="1" t="s">
        <v>911</v>
      </c>
      <c r="C44" s="90">
        <f>$C$20/4</f>
        <v>6250</v>
      </c>
      <c r="D44" s="9">
        <v>186.6</v>
      </c>
      <c r="E44" s="24">
        <f>C44/D44</f>
        <v>33.4941050375134</v>
      </c>
      <c r="F44" s="9">
        <v>34</v>
      </c>
      <c r="G44" s="9">
        <f>(E44-F44)*D44</f>
        <v>-94.399999999999608</v>
      </c>
      <c r="H44" s="24">
        <v>192.5</v>
      </c>
      <c r="I44" s="24">
        <v>191.449997</v>
      </c>
      <c r="J44" s="24">
        <v>191.64999399999999</v>
      </c>
      <c r="K44" s="24">
        <v>193</v>
      </c>
      <c r="L44" s="24">
        <v>197.449997</v>
      </c>
      <c r="M44" s="24">
        <v>197.279999</v>
      </c>
      <c r="N44" s="24">
        <v>197.720001</v>
      </c>
      <c r="O44" s="24">
        <v>198.35000600000001</v>
      </c>
      <c r="P44" s="24">
        <v>197.990005</v>
      </c>
    </row>
    <row r="45" spans="2:16" x14ac:dyDescent="0.25">
      <c r="B45" s="9" t="s">
        <v>942</v>
      </c>
      <c r="C45" s="90">
        <f t="shared" ref="C45:C47" si="1">$C$20/4</f>
        <v>6250</v>
      </c>
      <c r="D45" s="9">
        <v>233.9</v>
      </c>
      <c r="E45" s="24">
        <f t="shared" ref="E45:E47" si="2">C45/D45</f>
        <v>26.720820863616929</v>
      </c>
      <c r="F45" s="9">
        <v>27</v>
      </c>
      <c r="G45" s="9">
        <f t="shared" ref="G45:G47" si="3">(E45-F45)*D45</f>
        <v>-65.300000000000338</v>
      </c>
      <c r="H45" s="24">
        <v>233.89999399999999</v>
      </c>
      <c r="I45" s="24">
        <v>235.53999300000001</v>
      </c>
      <c r="J45" s="24">
        <v>232.08000200000001</v>
      </c>
      <c r="K45" s="24">
        <v>229.63000500000001</v>
      </c>
      <c r="L45" s="24">
        <v>238.61000100000001</v>
      </c>
      <c r="M45" s="24">
        <v>244.979996</v>
      </c>
      <c r="N45" s="24">
        <v>245.11000100000001</v>
      </c>
      <c r="O45" s="24">
        <v>243.21000699999999</v>
      </c>
      <c r="P45" s="24">
        <v>243.970001</v>
      </c>
    </row>
    <row r="46" spans="2:16" x14ac:dyDescent="0.25">
      <c r="B46" s="9" t="s">
        <v>943</v>
      </c>
      <c r="C46" s="90">
        <f t="shared" si="1"/>
        <v>6250</v>
      </c>
      <c r="D46" s="9">
        <v>296.3</v>
      </c>
      <c r="E46" s="24">
        <f>C46/D46</f>
        <v>21.093486331420856</v>
      </c>
      <c r="F46" s="9">
        <v>21</v>
      </c>
      <c r="G46" s="9">
        <f t="shared" si="3"/>
        <v>27.699999999999516</v>
      </c>
      <c r="H46" s="24">
        <v>302.540009</v>
      </c>
      <c r="I46" s="24">
        <v>301.14001500000001</v>
      </c>
      <c r="J46" s="24">
        <v>309.26998900000001</v>
      </c>
      <c r="K46" s="24">
        <v>309.23998999999998</v>
      </c>
      <c r="L46" s="24">
        <v>317.040009</v>
      </c>
      <c r="M46" s="24">
        <v>315.32998700000002</v>
      </c>
      <c r="N46" s="24">
        <v>313.64001500000001</v>
      </c>
      <c r="O46" s="24">
        <v>314.459991</v>
      </c>
      <c r="P46" s="24">
        <v>313</v>
      </c>
    </row>
    <row r="47" spans="2:16" x14ac:dyDescent="0.25">
      <c r="B47" s="9" t="s">
        <v>944</v>
      </c>
      <c r="C47" s="90">
        <f t="shared" si="1"/>
        <v>6250</v>
      </c>
      <c r="D47" s="9">
        <v>55.2</v>
      </c>
      <c r="E47" s="24">
        <f t="shared" si="2"/>
        <v>113.22463768115941</v>
      </c>
      <c r="F47" s="9">
        <v>113</v>
      </c>
      <c r="G47" s="9">
        <f t="shared" si="3"/>
        <v>12.399999999999295</v>
      </c>
      <c r="H47" s="24">
        <v>54.5</v>
      </c>
      <c r="I47" s="24">
        <v>53.77</v>
      </c>
      <c r="J47" s="24">
        <v>53.98</v>
      </c>
      <c r="K47" s="24">
        <v>55.16</v>
      </c>
      <c r="L47" s="24">
        <v>56.040000999999997</v>
      </c>
      <c r="M47" s="24">
        <v>54.810001</v>
      </c>
      <c r="N47" s="24">
        <v>55.150002000000001</v>
      </c>
      <c r="O47" s="24">
        <v>54.209999000000003</v>
      </c>
      <c r="P47" s="24">
        <v>53.630001</v>
      </c>
    </row>
    <row r="48" spans="2:16" x14ac:dyDescent="0.25">
      <c r="B48" s="23"/>
      <c r="C48" s="91"/>
      <c r="D48" s="23"/>
      <c r="E48" s="95"/>
      <c r="F48" s="23"/>
      <c r="G48" s="1">
        <f>SUM(G44:G47)</f>
        <v>-119.60000000000113</v>
      </c>
      <c r="H48" s="92"/>
      <c r="I48" s="92"/>
      <c r="J48" s="92"/>
      <c r="K48" s="92"/>
      <c r="L48" s="92"/>
      <c r="M48" s="92"/>
      <c r="N48" s="92"/>
      <c r="O48" s="92"/>
      <c r="P48" s="92"/>
    </row>
    <row r="49" spans="2:16" x14ac:dyDescent="0.25">
      <c r="B49" s="23"/>
      <c r="C49" s="91"/>
      <c r="D49" s="23"/>
      <c r="E49" s="95"/>
      <c r="F49" s="23"/>
      <c r="G49" s="23"/>
      <c r="H49" s="92"/>
      <c r="I49" s="92"/>
      <c r="J49" s="92"/>
      <c r="K49" s="92"/>
      <c r="L49" s="92"/>
      <c r="M49" s="92"/>
      <c r="N49" s="92"/>
      <c r="O49" s="92"/>
      <c r="P49" s="92"/>
    </row>
    <row r="50" spans="2:16" x14ac:dyDescent="0.25">
      <c r="H50" s="226" t="s">
        <v>961</v>
      </c>
      <c r="I50" s="226"/>
      <c r="J50" s="226"/>
    </row>
    <row r="51" spans="2:16" x14ac:dyDescent="0.25">
      <c r="B51" s="70" t="s">
        <v>114</v>
      </c>
      <c r="C51" s="88">
        <f>A9/A15</f>
        <v>0.1</v>
      </c>
      <c r="D51" s="90" t="s">
        <v>957</v>
      </c>
      <c r="E51" s="9" t="s">
        <v>958</v>
      </c>
      <c r="F51" s="9" t="s">
        <v>959</v>
      </c>
      <c r="G51" s="9" t="s">
        <v>960</v>
      </c>
      <c r="H51" s="4">
        <v>44229</v>
      </c>
      <c r="I51" s="4">
        <v>44230</v>
      </c>
      <c r="J51" s="4">
        <v>44231</v>
      </c>
      <c r="K51" s="4">
        <v>44232</v>
      </c>
      <c r="L51" s="4">
        <v>44235</v>
      </c>
      <c r="M51" s="4">
        <v>44236</v>
      </c>
      <c r="N51" s="4">
        <v>44237</v>
      </c>
      <c r="O51" s="4">
        <v>44238</v>
      </c>
      <c r="P51" s="4">
        <v>44239</v>
      </c>
    </row>
    <row r="52" spans="2:16" x14ac:dyDescent="0.25">
      <c r="B52" s="1" t="s">
        <v>69</v>
      </c>
      <c r="C52" s="90">
        <f>$C$18/2</f>
        <v>5000</v>
      </c>
      <c r="D52" s="9">
        <v>137.5</v>
      </c>
      <c r="E52" s="24">
        <f>C52/D52</f>
        <v>36.363636363636367</v>
      </c>
      <c r="F52" s="1">
        <v>36</v>
      </c>
      <c r="G52" s="9">
        <f>(E52-F52)*D52</f>
        <v>50.000000000000441</v>
      </c>
      <c r="H52" s="9">
        <v>138.38000500000001</v>
      </c>
      <c r="I52" s="9">
        <v>138.020004</v>
      </c>
      <c r="J52" s="9">
        <v>139.679993</v>
      </c>
      <c r="K52" s="9">
        <v>140.96000699999999</v>
      </c>
      <c r="L52" s="9">
        <v>140.39999399999999</v>
      </c>
      <c r="M52" s="9">
        <v>139.60000600000001</v>
      </c>
      <c r="N52" s="9">
        <v>137.699997</v>
      </c>
      <c r="O52" s="9">
        <v>134.970001</v>
      </c>
      <c r="P52" s="9">
        <v>133.86999499999999</v>
      </c>
    </row>
    <row r="53" spans="2:16" x14ac:dyDescent="0.25">
      <c r="B53" s="1" t="s">
        <v>70</v>
      </c>
      <c r="C53" s="90">
        <f>$C$18/2</f>
        <v>5000</v>
      </c>
      <c r="D53" s="9">
        <v>89.05</v>
      </c>
      <c r="E53" s="24">
        <f>C53/D53</f>
        <v>56.148231330713081</v>
      </c>
      <c r="F53" s="1">
        <v>56</v>
      </c>
      <c r="G53" s="9">
        <f>(E53-F53)*D53</f>
        <v>13.199999999999855</v>
      </c>
      <c r="H53" s="9">
        <v>90.440002000000007</v>
      </c>
      <c r="I53" s="9">
        <v>90.410004000000001</v>
      </c>
      <c r="J53" s="9">
        <v>91.470000999999996</v>
      </c>
      <c r="K53" s="9">
        <v>91.099997999999999</v>
      </c>
      <c r="L53" s="9">
        <v>90.879997000000003</v>
      </c>
      <c r="M53" s="9">
        <v>90.510002</v>
      </c>
      <c r="N53" s="9">
        <v>90.449996999999996</v>
      </c>
      <c r="O53" s="9">
        <v>89.940002000000007</v>
      </c>
      <c r="P53" s="9">
        <v>91.730002999999996</v>
      </c>
    </row>
    <row r="54" spans="2:16" x14ac:dyDescent="0.25">
      <c r="B54" s="30"/>
      <c r="C54" s="91"/>
      <c r="D54" s="23"/>
      <c r="E54" s="92"/>
      <c r="F54" s="30"/>
      <c r="G54" s="9">
        <f>SUM(G52:G53)</f>
        <v>63.200000000000294</v>
      </c>
      <c r="H54" s="23"/>
      <c r="I54" s="23"/>
      <c r="J54" s="23"/>
      <c r="K54" s="23"/>
      <c r="L54" s="23"/>
      <c r="M54" s="23"/>
      <c r="N54" s="23"/>
      <c r="O54" s="23"/>
      <c r="P54" s="23"/>
    </row>
    <row r="55" spans="2:16" x14ac:dyDescent="0.25">
      <c r="B55" s="30"/>
      <c r="C55" s="91"/>
      <c r="D55" s="23"/>
      <c r="E55" s="95"/>
      <c r="F55" s="30"/>
      <c r="G55" s="23"/>
      <c r="H55" s="23"/>
      <c r="I55" s="23"/>
      <c r="J55" s="23"/>
      <c r="K55" s="23"/>
      <c r="L55" s="23"/>
      <c r="M55" s="23"/>
      <c r="N55" s="23"/>
      <c r="O55" s="23"/>
      <c r="P55" s="23"/>
    </row>
    <row r="56" spans="2:16" x14ac:dyDescent="0.25">
      <c r="H56" s="226" t="s">
        <v>961</v>
      </c>
      <c r="I56" s="226"/>
      <c r="J56" s="226"/>
    </row>
    <row r="57" spans="2:16" x14ac:dyDescent="0.25">
      <c r="B57" s="70" t="s">
        <v>934</v>
      </c>
      <c r="C57" s="88">
        <f>A13/A15</f>
        <v>0.26666666666666666</v>
      </c>
      <c r="D57" s="90" t="s">
        <v>957</v>
      </c>
      <c r="E57" s="9" t="s">
        <v>958</v>
      </c>
      <c r="F57" s="9" t="s">
        <v>959</v>
      </c>
      <c r="G57" s="9" t="s">
        <v>960</v>
      </c>
      <c r="H57" s="4">
        <v>44229</v>
      </c>
      <c r="I57" s="4">
        <v>44230</v>
      </c>
      <c r="J57" s="4">
        <v>44231</v>
      </c>
      <c r="K57" s="4">
        <v>44232</v>
      </c>
      <c r="L57" s="4">
        <v>44235</v>
      </c>
      <c r="M57" s="4">
        <v>44236</v>
      </c>
      <c r="N57" s="4">
        <v>44237</v>
      </c>
      <c r="O57" s="4">
        <v>44238</v>
      </c>
      <c r="P57" s="4">
        <v>44239</v>
      </c>
    </row>
    <row r="58" spans="2:16" x14ac:dyDescent="0.25">
      <c r="B58" s="9" t="s">
        <v>950</v>
      </c>
      <c r="C58" s="90">
        <f>$C$22/3</f>
        <v>8888.8888888888887</v>
      </c>
      <c r="D58" s="9">
        <v>156.30000000000001</v>
      </c>
      <c r="E58" s="24">
        <f>C58/D58</f>
        <v>56.870690268003123</v>
      </c>
      <c r="F58" s="9">
        <v>56</v>
      </c>
      <c r="G58" s="24">
        <f>(E58-F58)*D58</f>
        <v>136.08888888888819</v>
      </c>
      <c r="H58" s="24">
        <v>158.449997</v>
      </c>
      <c r="I58" s="24">
        <v>161.41999799999999</v>
      </c>
      <c r="J58" s="24">
        <v>158.929993</v>
      </c>
      <c r="K58" s="24">
        <v>161.91000399999999</v>
      </c>
      <c r="L58" s="24">
        <v>164.229996</v>
      </c>
      <c r="M58" s="24">
        <v>162.550003</v>
      </c>
      <c r="N58" s="24">
        <v>161.96000699999999</v>
      </c>
      <c r="O58" s="24">
        <v>164.36000100000001</v>
      </c>
      <c r="P58" s="24">
        <v>165.21000699999999</v>
      </c>
    </row>
    <row r="59" spans="2:16" x14ac:dyDescent="0.25">
      <c r="B59" s="9" t="s">
        <v>951</v>
      </c>
      <c r="C59" s="90">
        <f t="shared" ref="C59:C60" si="4">$C$22/3</f>
        <v>8888.8888888888887</v>
      </c>
      <c r="D59" s="9">
        <v>38.200000000000003</v>
      </c>
      <c r="E59" s="24">
        <f>C59/D59</f>
        <v>232.69342641070386</v>
      </c>
      <c r="F59" s="9">
        <v>233</v>
      </c>
      <c r="G59" s="24">
        <f t="shared" ref="G59:G60" si="5">(E59-F59)*D59</f>
        <v>-11.711111111112382</v>
      </c>
      <c r="H59" s="24">
        <v>38.340000000000003</v>
      </c>
      <c r="I59" s="24">
        <v>40.959999000000003</v>
      </c>
      <c r="J59" s="24">
        <v>41.75</v>
      </c>
      <c r="K59" s="24">
        <v>42.360000999999997</v>
      </c>
      <c r="L59" s="24">
        <v>42.650002000000001</v>
      </c>
      <c r="M59" s="24">
        <v>41.82</v>
      </c>
      <c r="N59" s="24">
        <v>41.41</v>
      </c>
      <c r="O59" s="24">
        <v>40.049999</v>
      </c>
      <c r="P59" s="24">
        <v>40.439999</v>
      </c>
    </row>
    <row r="60" spans="2:16" x14ac:dyDescent="0.25">
      <c r="B60" s="9" t="s">
        <v>952</v>
      </c>
      <c r="C60" s="90">
        <f t="shared" si="4"/>
        <v>8888.8888888888887</v>
      </c>
      <c r="D60" s="9">
        <v>86.99</v>
      </c>
      <c r="E60" s="24">
        <f>C60/D60</f>
        <v>102.18288181272433</v>
      </c>
      <c r="F60" s="9">
        <v>103</v>
      </c>
      <c r="G60" s="24">
        <f t="shared" si="5"/>
        <v>-71.081111111110332</v>
      </c>
      <c r="H60" s="24">
        <v>87.019997000000004</v>
      </c>
      <c r="I60" s="24">
        <v>87.139999000000003</v>
      </c>
      <c r="J60" s="24">
        <v>88.239998</v>
      </c>
      <c r="K60" s="24">
        <v>90.309997999999993</v>
      </c>
      <c r="L60" s="24">
        <v>93.349997999999999</v>
      </c>
      <c r="M60" s="24">
        <v>94.660004000000001</v>
      </c>
      <c r="N60" s="24">
        <v>93.980002999999996</v>
      </c>
      <c r="O60" s="24">
        <v>93.209998999999996</v>
      </c>
      <c r="P60" s="24">
        <v>92.800003000000004</v>
      </c>
    </row>
    <row r="61" spans="2:16" x14ac:dyDescent="0.25">
      <c r="B61" s="23"/>
      <c r="C61" s="91"/>
      <c r="D61" s="23"/>
      <c r="E61" s="92"/>
      <c r="F61" s="23"/>
      <c r="G61" s="24">
        <f>SUM(G58:G60)</f>
        <v>53.296666666665473</v>
      </c>
      <c r="H61" s="92"/>
      <c r="I61" s="92"/>
      <c r="J61" s="92"/>
      <c r="K61" s="92"/>
      <c r="L61" s="92"/>
      <c r="M61" s="92"/>
      <c r="N61" s="92"/>
      <c r="O61" s="92"/>
      <c r="P61" s="92"/>
    </row>
    <row r="62" spans="2:16" x14ac:dyDescent="0.25">
      <c r="B62" s="23"/>
      <c r="C62" s="91"/>
      <c r="D62" s="23"/>
      <c r="E62" s="92"/>
      <c r="F62" s="23"/>
      <c r="G62" s="92"/>
      <c r="H62" s="92"/>
      <c r="I62" s="92"/>
      <c r="J62" s="92"/>
      <c r="K62" s="92"/>
      <c r="L62" s="92"/>
      <c r="M62" s="92"/>
      <c r="N62" s="92"/>
      <c r="O62" s="92"/>
      <c r="P62" s="92"/>
    </row>
    <row r="63" spans="2:16" x14ac:dyDescent="0.25">
      <c r="H63" s="226" t="s">
        <v>961</v>
      </c>
      <c r="I63" s="226"/>
      <c r="J63" s="226"/>
    </row>
    <row r="64" spans="2:16" x14ac:dyDescent="0.25">
      <c r="B64" s="70" t="s">
        <v>10</v>
      </c>
      <c r="C64" s="88">
        <f>A14/A15</f>
        <v>0.21666666666666667</v>
      </c>
      <c r="D64" s="90" t="s">
        <v>957</v>
      </c>
      <c r="E64" s="9" t="s">
        <v>958</v>
      </c>
      <c r="F64" s="9" t="s">
        <v>959</v>
      </c>
      <c r="G64" s="9" t="s">
        <v>960</v>
      </c>
      <c r="H64" s="96">
        <v>44229</v>
      </c>
      <c r="I64" s="4">
        <v>44230</v>
      </c>
      <c r="J64" s="4">
        <v>44231</v>
      </c>
      <c r="K64" s="4">
        <v>44232</v>
      </c>
      <c r="L64" s="4">
        <v>44235</v>
      </c>
      <c r="M64" s="4">
        <v>44236</v>
      </c>
      <c r="N64" s="4">
        <v>44237</v>
      </c>
      <c r="O64" s="4">
        <v>44238</v>
      </c>
      <c r="P64" s="4">
        <v>44239</v>
      </c>
    </row>
    <row r="65" spans="2:16" x14ac:dyDescent="0.25">
      <c r="B65" s="9" t="s">
        <v>75</v>
      </c>
      <c r="C65" s="90">
        <f>$C$23/5</f>
        <v>4333.3333333333339</v>
      </c>
      <c r="D65" s="9">
        <v>83.9</v>
      </c>
      <c r="E65" s="24">
        <f>C65/D65</f>
        <v>51.648788239968219</v>
      </c>
      <c r="F65" s="9">
        <v>51</v>
      </c>
      <c r="G65" s="94">
        <f>(E65-F65)*D65</f>
        <v>54.433333333333593</v>
      </c>
      <c r="H65" s="24">
        <v>84.389999000000003</v>
      </c>
      <c r="I65" s="24">
        <v>85.660004000000001</v>
      </c>
      <c r="J65" s="24">
        <v>85.489998</v>
      </c>
      <c r="K65" s="24">
        <v>84.970000999999996</v>
      </c>
      <c r="L65" s="24">
        <v>86.300003000000004</v>
      </c>
      <c r="M65" s="24">
        <v>85.669998000000007</v>
      </c>
      <c r="N65" s="24">
        <v>84.419998000000007</v>
      </c>
      <c r="O65" s="24">
        <v>86.110000999999997</v>
      </c>
      <c r="P65" s="24">
        <v>86.32</v>
      </c>
    </row>
    <row r="66" spans="2:16" x14ac:dyDescent="0.25">
      <c r="B66" s="9" t="s">
        <v>73</v>
      </c>
      <c r="C66" s="90">
        <f t="shared" ref="C66:C69" si="6">$C$23/5</f>
        <v>4333.3333333333339</v>
      </c>
      <c r="D66" s="9">
        <v>27.6</v>
      </c>
      <c r="E66" s="24">
        <f t="shared" ref="E66:E69" si="7">C66/D66</f>
        <v>157.00483091787441</v>
      </c>
      <c r="F66" s="9">
        <v>157</v>
      </c>
      <c r="G66" s="94">
        <f t="shared" ref="G66:G69" si="8">(E66-F66)*D66</f>
        <v>0.13333333333384872</v>
      </c>
      <c r="H66" s="24">
        <v>27.389999</v>
      </c>
      <c r="I66" s="24">
        <v>27.65</v>
      </c>
      <c r="J66" s="24">
        <v>27.700001</v>
      </c>
      <c r="K66" s="24">
        <v>28.360001</v>
      </c>
      <c r="L66" s="24">
        <v>29.120000999999998</v>
      </c>
      <c r="M66" s="24">
        <v>28.68</v>
      </c>
      <c r="N66" s="24">
        <v>28.290001</v>
      </c>
      <c r="O66" s="24">
        <v>28.26</v>
      </c>
      <c r="P66" s="24">
        <v>28.52</v>
      </c>
    </row>
    <row r="67" spans="2:16" x14ac:dyDescent="0.25">
      <c r="B67" s="9" t="s">
        <v>74</v>
      </c>
      <c r="C67" s="90">
        <f t="shared" si="6"/>
        <v>4333.3333333333339</v>
      </c>
      <c r="D67" s="9">
        <v>65.400000000000006</v>
      </c>
      <c r="E67" s="24">
        <f t="shared" si="7"/>
        <v>66.258919469928642</v>
      </c>
      <c r="F67" s="9">
        <v>66</v>
      </c>
      <c r="G67" s="94">
        <f t="shared" si="8"/>
        <v>16.933333333333209</v>
      </c>
      <c r="H67" s="24">
        <v>64.620002999999997</v>
      </c>
      <c r="I67" s="24">
        <v>64.239998</v>
      </c>
      <c r="J67" s="24">
        <v>65.849997999999999</v>
      </c>
      <c r="K67" s="24">
        <v>66.330001999999993</v>
      </c>
      <c r="L67" s="24">
        <v>69.730002999999996</v>
      </c>
      <c r="M67" s="24">
        <v>70.040001000000004</v>
      </c>
      <c r="N67" s="24">
        <v>67.970000999999996</v>
      </c>
      <c r="O67" s="24">
        <v>67.970000999999996</v>
      </c>
      <c r="P67" s="24">
        <v>69.180000000000007</v>
      </c>
    </row>
    <row r="68" spans="2:16" x14ac:dyDescent="0.25">
      <c r="B68" s="9" t="s">
        <v>954</v>
      </c>
      <c r="C68" s="90">
        <f t="shared" si="6"/>
        <v>4333.3333333333339</v>
      </c>
      <c r="D68" s="9">
        <v>111</v>
      </c>
      <c r="E68" s="24">
        <f t="shared" si="7"/>
        <v>39.039039039039046</v>
      </c>
      <c r="F68" s="9">
        <v>39</v>
      </c>
      <c r="G68" s="94">
        <f t="shared" si="8"/>
        <v>4.3333333333341599</v>
      </c>
      <c r="H68" s="24">
        <v>111.099998</v>
      </c>
      <c r="I68" s="24">
        <v>110.639999</v>
      </c>
      <c r="J68" s="24">
        <v>113.970001</v>
      </c>
      <c r="K68" s="24">
        <v>115.18</v>
      </c>
      <c r="L68" s="24">
        <v>116.650002</v>
      </c>
      <c r="M68" s="24">
        <v>116.360001</v>
      </c>
      <c r="N68" s="24">
        <v>107.900002</v>
      </c>
      <c r="O68" s="24">
        <v>110.260002</v>
      </c>
      <c r="P68" s="24">
        <v>107.68</v>
      </c>
    </row>
    <row r="69" spans="2:16" x14ac:dyDescent="0.25">
      <c r="B69" s="9" t="s">
        <v>953</v>
      </c>
      <c r="C69" s="90">
        <f t="shared" si="6"/>
        <v>4333.3333333333339</v>
      </c>
      <c r="D69" s="9">
        <v>129.6</v>
      </c>
      <c r="E69" s="24">
        <f t="shared" si="7"/>
        <v>33.436213991769556</v>
      </c>
      <c r="F69" s="9">
        <v>34</v>
      </c>
      <c r="G69" s="94">
        <f t="shared" si="8"/>
        <v>-73.066666666665569</v>
      </c>
      <c r="H69" s="24">
        <v>124.230003</v>
      </c>
      <c r="I69" s="24">
        <v>128.270004</v>
      </c>
      <c r="J69" s="24">
        <v>126.94000200000001</v>
      </c>
      <c r="K69" s="24">
        <v>127.05999799999999</v>
      </c>
      <c r="L69" s="24">
        <v>127.25</v>
      </c>
      <c r="M69" s="24">
        <v>127.949997</v>
      </c>
      <c r="N69" s="24">
        <v>135.570007</v>
      </c>
      <c r="O69" s="24">
        <v>136.770004</v>
      </c>
      <c r="P69" s="24">
        <v>134.05999800000001</v>
      </c>
    </row>
    <row r="70" spans="2:16" x14ac:dyDescent="0.25">
      <c r="G70" s="94">
        <f>SUM(G65:G69)</f>
        <v>2.7666666666692521</v>
      </c>
    </row>
    <row r="73" spans="2:16" ht="19.5" x14ac:dyDescent="0.3">
      <c r="B73" s="105" t="s">
        <v>972</v>
      </c>
    </row>
    <row r="74" spans="2:16" ht="19.5" x14ac:dyDescent="0.25">
      <c r="B74" s="106" t="s">
        <v>966</v>
      </c>
      <c r="G74" s="226" t="s">
        <v>973</v>
      </c>
      <c r="H74" s="226"/>
      <c r="I74" s="226"/>
    </row>
    <row r="75" spans="2:16" x14ac:dyDescent="0.25">
      <c r="B75" s="75" t="s">
        <v>910</v>
      </c>
      <c r="C75" s="97" t="s">
        <v>957</v>
      </c>
      <c r="D75" s="8" t="s">
        <v>967</v>
      </c>
      <c r="E75" s="100" t="s">
        <v>968</v>
      </c>
      <c r="F75" s="8" t="s">
        <v>969</v>
      </c>
      <c r="G75" s="107">
        <v>44229</v>
      </c>
      <c r="H75" s="108">
        <v>44230</v>
      </c>
      <c r="I75" s="108">
        <v>44231</v>
      </c>
      <c r="J75" s="108">
        <v>44232</v>
      </c>
      <c r="K75" s="108">
        <v>44235</v>
      </c>
      <c r="L75" s="108">
        <v>44236</v>
      </c>
      <c r="M75" s="108">
        <v>44237</v>
      </c>
      <c r="N75" s="108">
        <v>44238</v>
      </c>
      <c r="O75" s="108">
        <v>44239</v>
      </c>
    </row>
    <row r="76" spans="2:16" x14ac:dyDescent="0.25">
      <c r="B76" s="104" t="s">
        <v>962</v>
      </c>
      <c r="C76" s="98">
        <f>58.95*H4</f>
        <v>71.099594999999994</v>
      </c>
      <c r="D76" s="8">
        <v>21</v>
      </c>
      <c r="E76" s="100">
        <v>8</v>
      </c>
      <c r="F76" s="24">
        <f>(C76*D76)+E76</f>
        <v>1501.0914949999999</v>
      </c>
      <c r="G76" s="101">
        <f>(H29-D29)*F29</f>
        <v>6.929978999999868</v>
      </c>
      <c r="H76" s="102">
        <f>(I29-H29)*$F$29</f>
        <v>110.87997899999993</v>
      </c>
      <c r="I76" s="102">
        <f t="shared" ref="I76:O76" si="9">(J29-I29)*$F$29</f>
        <v>28.140084000000158</v>
      </c>
      <c r="J76" s="102">
        <f t="shared" si="9"/>
        <v>22.889915999999985</v>
      </c>
      <c r="K76" s="102">
        <f t="shared" si="9"/>
        <v>-12.389915999999985</v>
      </c>
      <c r="L76" s="102">
        <f t="shared" si="9"/>
        <v>-12.599978999999934</v>
      </c>
      <c r="M76" s="102">
        <f t="shared" si="9"/>
        <v>-14.910147000000094</v>
      </c>
      <c r="N76" s="102">
        <f t="shared" si="9"/>
        <v>-0.83985299999990559</v>
      </c>
      <c r="O76" s="102">
        <f t="shared" si="9"/>
        <v>-8.189979000000065</v>
      </c>
    </row>
    <row r="77" spans="2:16" x14ac:dyDescent="0.25">
      <c r="B77" s="104" t="s">
        <v>939</v>
      </c>
      <c r="C77" s="98">
        <v>11.15</v>
      </c>
      <c r="D77" s="8">
        <v>135</v>
      </c>
      <c r="E77" s="100">
        <v>8</v>
      </c>
      <c r="F77" s="24">
        <f t="shared" ref="F77:F109" si="10">(C77*D77)+E77</f>
        <v>1513.25</v>
      </c>
      <c r="G77" s="103">
        <f>(H30-D30)*$F$30</f>
        <v>-39.150000000000126</v>
      </c>
      <c r="H77" s="103">
        <f>(I30-H30)*$F$30</f>
        <v>45.899999999999977</v>
      </c>
      <c r="I77" s="103">
        <f t="shared" ref="I77:O77" si="11">(J30-I30)*$F$30</f>
        <v>22.949999999999989</v>
      </c>
      <c r="J77" s="103">
        <f t="shared" si="11"/>
        <v>18.900000000000077</v>
      </c>
      <c r="K77" s="103">
        <f t="shared" si="11"/>
        <v>6.7500000000000959</v>
      </c>
      <c r="L77" s="103">
        <f t="shared" si="11"/>
        <v>49.949999999999896</v>
      </c>
      <c r="M77" s="103">
        <f t="shared" si="11"/>
        <v>-22.949999999999989</v>
      </c>
      <c r="N77" s="103">
        <f t="shared" si="11"/>
        <v>-41.850000000000065</v>
      </c>
      <c r="O77" s="103">
        <f t="shared" si="11"/>
        <v>0</v>
      </c>
    </row>
    <row r="78" spans="2:16" x14ac:dyDescent="0.25">
      <c r="B78" s="104" t="s">
        <v>938</v>
      </c>
      <c r="C78" s="98">
        <v>141.1</v>
      </c>
      <c r="D78" s="8">
        <v>10</v>
      </c>
      <c r="E78" s="100">
        <v>8</v>
      </c>
      <c r="F78" s="24">
        <f t="shared" si="10"/>
        <v>1419</v>
      </c>
      <c r="G78" s="103">
        <f>(H31-D31)*F31</f>
        <v>1.5999500000000921</v>
      </c>
      <c r="H78" s="103">
        <f>(I31-H31)*$F$31</f>
        <v>18.899989999999889</v>
      </c>
      <c r="I78" s="103">
        <f t="shared" ref="I78:O78" si="12">(J31-I31)*$F$31</f>
        <v>-10</v>
      </c>
      <c r="J78" s="103">
        <f t="shared" si="12"/>
        <v>49.800110000000188</v>
      </c>
      <c r="K78" s="103">
        <f t="shared" si="12"/>
        <v>16.399989999999889</v>
      </c>
      <c r="L78" s="103">
        <f t="shared" si="12"/>
        <v>-4.9000499999999647</v>
      </c>
      <c r="M78" s="103">
        <f t="shared" si="12"/>
        <v>16.099999999999852</v>
      </c>
      <c r="N78" s="103">
        <f t="shared" si="12"/>
        <v>40.599980000000073</v>
      </c>
      <c r="O78" s="103">
        <f t="shared" si="12"/>
        <v>23.399960000000135</v>
      </c>
    </row>
    <row r="79" spans="2:16" x14ac:dyDescent="0.25">
      <c r="B79" s="1" t="s">
        <v>102</v>
      </c>
      <c r="C79" s="98">
        <v>579.45000000000005</v>
      </c>
      <c r="D79" s="8">
        <v>3</v>
      </c>
      <c r="E79" s="100">
        <v>8</v>
      </c>
      <c r="F79" s="24">
        <f t="shared" si="10"/>
        <v>1746.3500000000001</v>
      </c>
      <c r="G79" s="103">
        <f>(H32-D32)*F32</f>
        <v>29.850071999999955</v>
      </c>
      <c r="H79" s="103">
        <f>(I32-H32)*$F$32</f>
        <v>29.72992199999976</v>
      </c>
      <c r="I79" s="103">
        <f t="shared" ref="I79:O79" si="13">(J32-I32)*$F$32</f>
        <v>32.070006000000149</v>
      </c>
      <c r="J79" s="103">
        <f t="shared" si="13"/>
        <v>-15</v>
      </c>
      <c r="K79" s="103">
        <f t="shared" si="13"/>
        <v>-14.490050999999994</v>
      </c>
      <c r="L79" s="103">
        <f t="shared" si="13"/>
        <v>-10.589904000000161</v>
      </c>
      <c r="M79" s="103">
        <f t="shared" si="13"/>
        <v>-50.760131999999885</v>
      </c>
      <c r="N79" s="103">
        <f t="shared" si="13"/>
        <v>-14.099852999999825</v>
      </c>
      <c r="O79" s="103">
        <f t="shared" si="13"/>
        <v>4.409909999999968</v>
      </c>
    </row>
    <row r="80" spans="2:16" x14ac:dyDescent="0.25">
      <c r="B80" s="1" t="s">
        <v>963</v>
      </c>
      <c r="C80" s="98">
        <f>110.16*H4</f>
        <v>132.86397599999998</v>
      </c>
      <c r="D80" s="8">
        <v>11</v>
      </c>
      <c r="E80" s="100">
        <v>8</v>
      </c>
      <c r="F80" s="24">
        <f t="shared" si="10"/>
        <v>1469.5037359999997</v>
      </c>
      <c r="G80" s="103">
        <f t="shared" ref="G80:G86" si="14">(H33-D33)*F33</f>
        <v>-1.3199889999999215</v>
      </c>
      <c r="H80" s="103">
        <f>(I33-H33)*$F$33</f>
        <v>-8.8000330000000417</v>
      </c>
      <c r="I80" s="103">
        <f t="shared" ref="I80:O80" si="15">(J33-I33)*$F$33</f>
        <v>8.3600220000000007</v>
      </c>
      <c r="J80" s="103">
        <f t="shared" si="15"/>
        <v>-5.7199670000000395</v>
      </c>
      <c r="K80" s="103">
        <f t="shared" si="15"/>
        <v>1.0999889999999652</v>
      </c>
      <c r="L80" s="103">
        <f t="shared" si="15"/>
        <v>-5.2800439999999327</v>
      </c>
      <c r="M80" s="103">
        <f t="shared" si="15"/>
        <v>-21.779945000000026</v>
      </c>
      <c r="N80" s="103">
        <f t="shared" si="15"/>
        <v>6.599977999999993</v>
      </c>
      <c r="O80" s="103">
        <f t="shared" si="15"/>
        <v>-3.7400439999999264</v>
      </c>
    </row>
    <row r="81" spans="2:15" x14ac:dyDescent="0.25">
      <c r="B81" s="1" t="s">
        <v>103</v>
      </c>
      <c r="C81" s="98">
        <v>36.090000000000003</v>
      </c>
      <c r="D81" s="8">
        <v>41</v>
      </c>
      <c r="E81" s="100">
        <v>8</v>
      </c>
      <c r="F81" s="24">
        <f t="shared" si="10"/>
        <v>1487.69</v>
      </c>
      <c r="G81" s="103">
        <f t="shared" si="14"/>
        <v>13.11999999999972</v>
      </c>
      <c r="H81" s="103">
        <f>(I34-H34)*$F$34</f>
        <v>17.63000000000028</v>
      </c>
      <c r="I81" s="103">
        <f t="shared" ref="I81:O81" si="16">(J34-I34)*$F$34</f>
        <v>35.669958999999999</v>
      </c>
      <c r="J81" s="103">
        <f t="shared" si="16"/>
        <v>8.2000409999997217</v>
      </c>
      <c r="K81" s="103">
        <f t="shared" si="16"/>
        <v>13.530082000000014</v>
      </c>
      <c r="L81" s="103">
        <f t="shared" si="16"/>
        <v>-34.439999999999849</v>
      </c>
      <c r="M81" s="103">
        <f t="shared" si="16"/>
        <v>9.0198769999999726</v>
      </c>
      <c r="N81" s="103">
        <f t="shared" si="16"/>
        <v>-11.070041000000025</v>
      </c>
      <c r="O81" s="103">
        <f t="shared" si="16"/>
        <v>-17.629999999999988</v>
      </c>
    </row>
    <row r="82" spans="2:15" x14ac:dyDescent="0.25">
      <c r="B82" s="1" t="s">
        <v>940</v>
      </c>
      <c r="C82" s="98">
        <v>92.36</v>
      </c>
      <c r="D82" s="8">
        <v>16</v>
      </c>
      <c r="E82" s="100">
        <v>8</v>
      </c>
      <c r="F82" s="24">
        <f t="shared" si="10"/>
        <v>1485.76</v>
      </c>
      <c r="G82" s="103">
        <f t="shared" si="14"/>
        <v>-6.0799520000000484</v>
      </c>
      <c r="H82" s="103">
        <f>(I35-H35)*$F$35</f>
        <v>41.120000000000118</v>
      </c>
      <c r="I82" s="103">
        <f t="shared" ref="I82:O82" si="17">(J35-I35)*$F$35</f>
        <v>-13.760015999999951</v>
      </c>
      <c r="J82" s="103">
        <f t="shared" si="17"/>
        <v>12.799935999999889</v>
      </c>
      <c r="K82" s="103">
        <f t="shared" si="17"/>
        <v>7.8400799999999435</v>
      </c>
      <c r="L82" s="103">
        <f t="shared" si="17"/>
        <v>-30.879999999999882</v>
      </c>
      <c r="M82" s="103">
        <f t="shared" si="17"/>
        <v>2.5599359999998796</v>
      </c>
      <c r="N82" s="103">
        <f t="shared" si="17"/>
        <v>19.68004800000017</v>
      </c>
      <c r="O82" s="103">
        <f t="shared" si="17"/>
        <v>-2.7200800000000527</v>
      </c>
    </row>
    <row r="83" spans="2:15" x14ac:dyDescent="0.25">
      <c r="B83" s="1" t="s">
        <v>964</v>
      </c>
      <c r="C83" s="98">
        <f>51.4*H4</f>
        <v>61.993539999999996</v>
      </c>
      <c r="D83" s="8">
        <v>24</v>
      </c>
      <c r="E83" s="100">
        <v>8</v>
      </c>
      <c r="F83" s="24">
        <f t="shared" si="10"/>
        <v>1495.8449599999999</v>
      </c>
      <c r="G83" s="103">
        <f t="shared" si="14"/>
        <v>43.200024000000042</v>
      </c>
      <c r="H83" s="103">
        <f>(I36-H36)*$F$36</f>
        <v>16.800024000000008</v>
      </c>
      <c r="I83" s="103">
        <f t="shared" ref="I83:O83" si="18">(J36-I36)*$F$36</f>
        <v>18</v>
      </c>
      <c r="J83" s="103">
        <f t="shared" si="18"/>
        <v>-8.4000720000000229</v>
      </c>
      <c r="K83" s="103">
        <f t="shared" si="18"/>
        <v>-1.1999759999999924</v>
      </c>
      <c r="L83" s="103">
        <f t="shared" si="18"/>
        <v>1.1999759999999924</v>
      </c>
      <c r="M83" s="103">
        <f t="shared" si="18"/>
        <v>-33.599927999999977</v>
      </c>
      <c r="N83" s="103">
        <f t="shared" si="18"/>
        <v>-6</v>
      </c>
      <c r="O83" s="103">
        <f t="shared" si="18"/>
        <v>-25.20009600000003</v>
      </c>
    </row>
    <row r="84" spans="2:15" x14ac:dyDescent="0.25">
      <c r="B84" s="1" t="s">
        <v>104</v>
      </c>
      <c r="C84" s="98">
        <v>132.9</v>
      </c>
      <c r="D84" s="8">
        <v>12</v>
      </c>
      <c r="E84" s="100">
        <v>8</v>
      </c>
      <c r="F84" s="24">
        <f t="shared" si="10"/>
        <v>1602.8000000000002</v>
      </c>
      <c r="G84" s="103">
        <f t="shared" si="14"/>
        <v>43.199999999999932</v>
      </c>
      <c r="H84" s="103">
        <f>(I37-H37)*$F$37</f>
        <v>7.9200479999998379</v>
      </c>
      <c r="I84" s="103">
        <f t="shared" ref="I84:O84" si="19">(J37-I37)*$F$37</f>
        <v>24.479916000000117</v>
      </c>
      <c r="J84" s="103">
        <f t="shared" si="19"/>
        <v>56.039975999999911</v>
      </c>
      <c r="K84" s="103">
        <f t="shared" si="19"/>
        <v>84.12012000000027</v>
      </c>
      <c r="L84" s="103">
        <f t="shared" si="19"/>
        <v>-0.48010799999997289</v>
      </c>
      <c r="M84" s="103">
        <f t="shared" si="19"/>
        <v>-100.07995200000016</v>
      </c>
      <c r="N84" s="103">
        <f t="shared" si="19"/>
        <v>20.759951999999998</v>
      </c>
      <c r="O84" s="103">
        <f t="shared" si="19"/>
        <v>23.520071999999914</v>
      </c>
    </row>
    <row r="85" spans="2:15" x14ac:dyDescent="0.25">
      <c r="B85" s="1" t="s">
        <v>941</v>
      </c>
      <c r="C85" s="98">
        <v>76.78</v>
      </c>
      <c r="D85" s="8">
        <v>19</v>
      </c>
      <c r="E85" s="100">
        <v>8</v>
      </c>
      <c r="F85" s="24">
        <f t="shared" si="10"/>
        <v>1466.82</v>
      </c>
      <c r="G85" s="103">
        <f t="shared" si="14"/>
        <v>1.1399239999999651</v>
      </c>
      <c r="H85" s="103">
        <f>(I38-H38)*$F$38</f>
        <v>7.0300569999999425</v>
      </c>
      <c r="I85" s="103">
        <f t="shared" ref="I85:O85" si="20">(J38-I38)*$F$38</f>
        <v>25.08000000000014</v>
      </c>
      <c r="J85" s="103">
        <f t="shared" si="20"/>
        <v>-25.459942999999939</v>
      </c>
      <c r="K85" s="103">
        <f t="shared" si="20"/>
        <v>53.769904999999937</v>
      </c>
      <c r="L85" s="103">
        <f t="shared" si="20"/>
        <v>15.579980999999918</v>
      </c>
      <c r="M85" s="103">
        <f t="shared" si="20"/>
        <v>-22.419847999999973</v>
      </c>
      <c r="N85" s="103">
        <f t="shared" si="20"/>
        <v>4.5599619999999987</v>
      </c>
      <c r="O85" s="103">
        <f t="shared" si="20"/>
        <v>11.779905000000056</v>
      </c>
    </row>
    <row r="86" spans="2:15" x14ac:dyDescent="0.25">
      <c r="B86" s="1" t="s">
        <v>965</v>
      </c>
      <c r="C86" s="98">
        <f>31.36*H4</f>
        <v>37.823295999999999</v>
      </c>
      <c r="D86" s="8">
        <v>40</v>
      </c>
      <c r="E86" s="100">
        <v>8</v>
      </c>
      <c r="F86" s="24">
        <f t="shared" si="10"/>
        <v>1520.93184</v>
      </c>
      <c r="G86" s="102">
        <f t="shared" si="14"/>
        <v>31.199960000000146</v>
      </c>
      <c r="H86" s="102">
        <f>(I39-H39)*$F$39</f>
        <v>21.600039999999865</v>
      </c>
      <c r="I86" s="102">
        <f t="shared" ref="I86:O86" si="21">(J39-I39)*$F$39</f>
        <v>17.59996000000001</v>
      </c>
      <c r="J86" s="102">
        <f t="shared" si="21"/>
        <v>-1.9999599999999873</v>
      </c>
      <c r="K86" s="102">
        <f t="shared" si="21"/>
        <v>1.9999599999999873</v>
      </c>
      <c r="L86" s="102">
        <f t="shared" si="21"/>
        <v>-8.0000400000000127</v>
      </c>
      <c r="M86" s="102">
        <f t="shared" si="21"/>
        <v>-19.199959999999976</v>
      </c>
      <c r="N86" s="102">
        <f t="shared" si="21"/>
        <v>4.0000799999998549</v>
      </c>
      <c r="O86" s="102">
        <f t="shared" si="21"/>
        <v>-7.1999999999999886</v>
      </c>
    </row>
    <row r="87" spans="2:15" x14ac:dyDescent="0.25">
      <c r="B87" s="1"/>
      <c r="C87" s="98"/>
      <c r="D87" s="8"/>
      <c r="E87" s="100"/>
      <c r="F87" s="109" t="s">
        <v>974</v>
      </c>
      <c r="G87" s="110">
        <f>SUM(G76:G86)</f>
        <v>123.68996799999962</v>
      </c>
      <c r="H87" s="110">
        <f t="shared" ref="H87:O87" si="22">SUM(H76:H86)</f>
        <v>308.71002699999957</v>
      </c>
      <c r="I87" s="110">
        <f t="shared" si="22"/>
        <v>188.5899310000006</v>
      </c>
      <c r="J87" s="110">
        <f t="shared" si="22"/>
        <v>112.05003699999979</v>
      </c>
      <c r="K87" s="110">
        <f t="shared" si="22"/>
        <v>157.43018300000011</v>
      </c>
      <c r="L87" s="110">
        <f t="shared" si="22"/>
        <v>-40.4401679999999</v>
      </c>
      <c r="M87" s="110">
        <f t="shared" si="22"/>
        <v>-258.02009900000041</v>
      </c>
      <c r="N87" s="110">
        <f t="shared" si="22"/>
        <v>22.340253000000267</v>
      </c>
      <c r="O87" s="110">
        <f t="shared" si="22"/>
        <v>-1.5703519999999784</v>
      </c>
    </row>
    <row r="88" spans="2:15" x14ac:dyDescent="0.25">
      <c r="B88" s="1"/>
      <c r="C88" s="98"/>
      <c r="D88" s="8"/>
      <c r="E88" s="100"/>
    </row>
    <row r="89" spans="2:15" x14ac:dyDescent="0.25">
      <c r="B89" s="75" t="s">
        <v>932</v>
      </c>
      <c r="C89" s="97"/>
      <c r="D89" s="8"/>
      <c r="E89" s="100"/>
      <c r="F89" s="9"/>
    </row>
    <row r="90" spans="2:15" x14ac:dyDescent="0.25">
      <c r="B90" s="1" t="s">
        <v>911</v>
      </c>
      <c r="C90" s="8">
        <v>186.6</v>
      </c>
      <c r="D90" s="8">
        <v>34</v>
      </c>
      <c r="E90" s="100">
        <v>8</v>
      </c>
      <c r="F90" s="9">
        <f t="shared" si="10"/>
        <v>6352.4</v>
      </c>
      <c r="G90" s="103">
        <f>(H44-D44)*F44</f>
        <v>200.60000000000019</v>
      </c>
      <c r="H90" s="103">
        <f>(I44-H44)*$F$44</f>
        <v>-35.700102000000129</v>
      </c>
      <c r="I90" s="103">
        <f t="shared" ref="I90:O90" si="23">(J44-I44)*$F$44</f>
        <v>6.799897999999871</v>
      </c>
      <c r="J90" s="103">
        <f t="shared" si="23"/>
        <v>45.900204000000258</v>
      </c>
      <c r="K90" s="103">
        <f t="shared" si="23"/>
        <v>151.29989799999987</v>
      </c>
      <c r="L90" s="103">
        <f t="shared" si="23"/>
        <v>-5.7799319999997465</v>
      </c>
      <c r="M90" s="103">
        <f t="shared" si="23"/>
        <v>14.960067999999751</v>
      </c>
      <c r="N90" s="103">
        <f t="shared" si="23"/>
        <v>21.420170000000383</v>
      </c>
      <c r="O90" s="103">
        <f t="shared" si="23"/>
        <v>-12.240034000000378</v>
      </c>
    </row>
    <row r="91" spans="2:15" x14ac:dyDescent="0.25">
      <c r="B91" s="9" t="s">
        <v>942</v>
      </c>
      <c r="C91" s="8">
        <v>233.9</v>
      </c>
      <c r="D91" s="8">
        <v>27</v>
      </c>
      <c r="E91" s="100">
        <v>8</v>
      </c>
      <c r="F91" s="9">
        <f t="shared" si="10"/>
        <v>6323.3</v>
      </c>
      <c r="G91" s="103">
        <f t="shared" ref="G91:G93" si="24">(H45-D45)*F45</f>
        <v>-1.6200000035837547E-4</v>
      </c>
      <c r="H91" s="103">
        <f>(I45-H45)*$F$45</f>
        <v>44.279973000000467</v>
      </c>
      <c r="I91" s="103">
        <f t="shared" ref="I91:O91" si="25">(J45-I45)*$F$45</f>
        <v>-93.419757000000061</v>
      </c>
      <c r="J91" s="103">
        <f t="shared" si="25"/>
        <v>-66.149918999999898</v>
      </c>
      <c r="K91" s="103">
        <f t="shared" si="25"/>
        <v>242.459892</v>
      </c>
      <c r="L91" s="103">
        <f t="shared" si="25"/>
        <v>171.9898649999997</v>
      </c>
      <c r="M91" s="103">
        <f t="shared" si="25"/>
        <v>3.5101350000003038</v>
      </c>
      <c r="N91" s="103">
        <f t="shared" si="25"/>
        <v>-51.299838000000562</v>
      </c>
      <c r="O91" s="103">
        <f t="shared" si="25"/>
        <v>20.519838000000163</v>
      </c>
    </row>
    <row r="92" spans="2:15" x14ac:dyDescent="0.25">
      <c r="B92" s="9" t="s">
        <v>943</v>
      </c>
      <c r="C92" s="8">
        <v>196.3</v>
      </c>
      <c r="D92" s="8">
        <v>31</v>
      </c>
      <c r="E92" s="100">
        <v>8</v>
      </c>
      <c r="F92" s="9">
        <f t="shared" si="10"/>
        <v>6093.3</v>
      </c>
      <c r="G92" s="103">
        <f t="shared" si="24"/>
        <v>131.04018899999971</v>
      </c>
      <c r="H92" s="103">
        <f>(I46-H46)*$F$46</f>
        <v>-29.399873999999841</v>
      </c>
      <c r="I92" s="103">
        <f t="shared" ref="I92:O92" si="26">(J46-I46)*$F$46</f>
        <v>170.72945400000009</v>
      </c>
      <c r="J92" s="103">
        <f t="shared" si="26"/>
        <v>-0.62997900000067375</v>
      </c>
      <c r="K92" s="103">
        <f t="shared" si="26"/>
        <v>163.80039900000043</v>
      </c>
      <c r="L92" s="103">
        <f t="shared" si="26"/>
        <v>-35.910461999999598</v>
      </c>
      <c r="M92" s="103">
        <f t="shared" si="26"/>
        <v>-35.489412000000243</v>
      </c>
      <c r="N92" s="103">
        <f t="shared" si="26"/>
        <v>17.219495999999936</v>
      </c>
      <c r="O92" s="103">
        <f t="shared" si="26"/>
        <v>-30.659811000000047</v>
      </c>
    </row>
    <row r="93" spans="2:15" x14ac:dyDescent="0.25">
      <c r="B93" s="9" t="s">
        <v>944</v>
      </c>
      <c r="C93" s="8">
        <v>55.2</v>
      </c>
      <c r="D93" s="8">
        <v>113</v>
      </c>
      <c r="E93" s="100">
        <v>8</v>
      </c>
      <c r="F93" s="9">
        <f t="shared" si="10"/>
        <v>6245.6</v>
      </c>
      <c r="G93" s="103">
        <f t="shared" si="24"/>
        <v>-79.100000000000321</v>
      </c>
      <c r="H93" s="103">
        <f>(I47-H47)*$F$47</f>
        <v>-82.48999999999964</v>
      </c>
      <c r="I93" s="103">
        <f t="shared" ref="I93:O93" si="27">(J47-I47)*$F$47</f>
        <v>23.729999999999293</v>
      </c>
      <c r="J93" s="103">
        <f t="shared" si="27"/>
        <v>133.33999999999997</v>
      </c>
      <c r="K93" s="103">
        <f t="shared" si="27"/>
        <v>99.440112999999997</v>
      </c>
      <c r="L93" s="103">
        <f t="shared" si="27"/>
        <v>-138.98999999999964</v>
      </c>
      <c r="M93" s="103">
        <f t="shared" si="27"/>
        <v>38.4201130000001</v>
      </c>
      <c r="N93" s="103">
        <f t="shared" si="27"/>
        <v>-106.22033899999968</v>
      </c>
      <c r="O93" s="103">
        <f t="shared" si="27"/>
        <v>-65.539774000000378</v>
      </c>
    </row>
    <row r="94" spans="2:15" x14ac:dyDescent="0.25">
      <c r="B94" s="9"/>
      <c r="C94" s="8"/>
      <c r="D94" s="8"/>
      <c r="E94" s="100"/>
      <c r="F94" s="109" t="s">
        <v>974</v>
      </c>
      <c r="G94" s="110">
        <f>SUM(G90:G93)</f>
        <v>252.54002699999927</v>
      </c>
      <c r="H94" s="110">
        <f t="shared" ref="H94:O94" si="28">SUM(H90:H93)</f>
        <v>-103.31000299999914</v>
      </c>
      <c r="I94" s="110">
        <f t="shared" si="28"/>
        <v>107.83959499999919</v>
      </c>
      <c r="J94" s="110">
        <f t="shared" si="28"/>
        <v>112.46030599999966</v>
      </c>
      <c r="K94" s="110">
        <f t="shared" si="28"/>
        <v>657.00030200000026</v>
      </c>
      <c r="L94" s="110">
        <f t="shared" si="28"/>
        <v>-8.6905289999992874</v>
      </c>
      <c r="M94" s="110">
        <f t="shared" si="28"/>
        <v>21.400903999999912</v>
      </c>
      <c r="N94" s="110">
        <f t="shared" si="28"/>
        <v>-118.88051099999993</v>
      </c>
      <c r="O94" s="110">
        <f t="shared" si="28"/>
        <v>-87.91978100000064</v>
      </c>
    </row>
    <row r="95" spans="2:15" x14ac:dyDescent="0.25">
      <c r="B95" s="75" t="s">
        <v>114</v>
      </c>
      <c r="C95" s="97"/>
      <c r="D95" s="8"/>
      <c r="E95" s="100"/>
      <c r="F95" s="12"/>
    </row>
    <row r="96" spans="2:15" x14ac:dyDescent="0.25">
      <c r="B96" s="1" t="s">
        <v>69</v>
      </c>
      <c r="C96" s="8">
        <v>137.5</v>
      </c>
      <c r="D96" s="10">
        <v>36</v>
      </c>
      <c r="E96" s="100">
        <v>8</v>
      </c>
      <c r="F96" s="9">
        <f t="shared" si="10"/>
        <v>4958</v>
      </c>
      <c r="G96" s="94">
        <f>(H52-D52)*$F$52</f>
        <v>31.680180000000405</v>
      </c>
      <c r="H96" s="94">
        <f>(I52-H52)*$F$52</f>
        <v>-12.9600360000004</v>
      </c>
      <c r="I96" s="94">
        <f t="shared" ref="I96:O96" si="29">(J52-I52)*$F$52</f>
        <v>59.759603999999854</v>
      </c>
      <c r="J96" s="94">
        <f t="shared" si="29"/>
        <v>46.080503999999792</v>
      </c>
      <c r="K96" s="94">
        <f t="shared" si="29"/>
        <v>-20.160467999999923</v>
      </c>
      <c r="L96" s="94">
        <f t="shared" si="29"/>
        <v>-28.799567999999454</v>
      </c>
      <c r="M96" s="94">
        <f t="shared" si="29"/>
        <v>-68.40032400000041</v>
      </c>
      <c r="N96" s="94">
        <f t="shared" si="29"/>
        <v>-98.279855999999995</v>
      </c>
      <c r="O96" s="94">
        <f t="shared" si="29"/>
        <v>-39.600216000000273</v>
      </c>
    </row>
    <row r="97" spans="2:15" x14ac:dyDescent="0.25">
      <c r="B97" s="1" t="s">
        <v>70</v>
      </c>
      <c r="C97" s="8">
        <v>89.05</v>
      </c>
      <c r="D97" s="10">
        <v>56</v>
      </c>
      <c r="E97" s="100">
        <v>8</v>
      </c>
      <c r="F97" s="9">
        <f t="shared" si="10"/>
        <v>4994.8</v>
      </c>
      <c r="G97" s="94">
        <f>(H53-D53)*$F$53</f>
        <v>77.840112000000545</v>
      </c>
      <c r="H97" s="94">
        <f>(I53-H53)*$F$53</f>
        <v>-1.6798880000003464</v>
      </c>
      <c r="I97" s="94">
        <f t="shared" ref="I97:O97" si="30">(J53-I53)*$F$53</f>
        <v>59.359831999999756</v>
      </c>
      <c r="J97" s="94">
        <f t="shared" si="30"/>
        <v>-20.72016799999983</v>
      </c>
      <c r="K97" s="94">
        <f t="shared" si="30"/>
        <v>-12.320055999999795</v>
      </c>
      <c r="L97" s="94">
        <f t="shared" si="30"/>
        <v>-20.719720000000166</v>
      </c>
      <c r="M97" s="94">
        <f t="shared" si="30"/>
        <v>-3.3602800000002162</v>
      </c>
      <c r="N97" s="94">
        <f t="shared" si="30"/>
        <v>-28.559719999999402</v>
      </c>
      <c r="O97" s="94">
        <f t="shared" si="30"/>
        <v>100.24005599999941</v>
      </c>
    </row>
    <row r="98" spans="2:15" x14ac:dyDescent="0.25">
      <c r="B98" s="1"/>
      <c r="C98" s="8"/>
      <c r="D98" s="10"/>
      <c r="E98" s="100"/>
      <c r="F98" s="109" t="s">
        <v>974</v>
      </c>
      <c r="G98" s="111">
        <f>SUM(G96:G97)</f>
        <v>109.52029200000095</v>
      </c>
      <c r="H98" s="111">
        <f t="shared" ref="H98:O98" si="31">SUM(H96:H97)</f>
        <v>-14.639924000000747</v>
      </c>
      <c r="I98" s="111">
        <f t="shared" si="31"/>
        <v>119.11943599999961</v>
      </c>
      <c r="J98" s="111">
        <f t="shared" si="31"/>
        <v>25.360335999999961</v>
      </c>
      <c r="K98" s="111">
        <f t="shared" si="31"/>
        <v>-32.480523999999718</v>
      </c>
      <c r="L98" s="111">
        <f t="shared" si="31"/>
        <v>-49.519287999999619</v>
      </c>
      <c r="M98" s="111">
        <f t="shared" si="31"/>
        <v>-71.760604000000626</v>
      </c>
      <c r="N98" s="111">
        <f t="shared" si="31"/>
        <v>-126.8395759999994</v>
      </c>
      <c r="O98" s="111">
        <f t="shared" si="31"/>
        <v>60.63983999999914</v>
      </c>
    </row>
    <row r="99" spans="2:15" x14ac:dyDescent="0.25">
      <c r="B99" s="75" t="s">
        <v>934</v>
      </c>
      <c r="C99" s="97"/>
      <c r="D99" s="8"/>
      <c r="E99" s="100"/>
      <c r="F99" s="9"/>
    </row>
    <row r="100" spans="2:15" x14ac:dyDescent="0.25">
      <c r="B100" s="9" t="s">
        <v>950</v>
      </c>
      <c r="C100" s="8">
        <v>156.30000000000001</v>
      </c>
      <c r="D100" s="8">
        <v>56</v>
      </c>
      <c r="E100" s="100">
        <v>8</v>
      </c>
      <c r="F100" s="9">
        <f t="shared" si="10"/>
        <v>8760.8000000000011</v>
      </c>
      <c r="G100" s="94">
        <f>(H58-D58)*F58</f>
        <v>120.39983199999915</v>
      </c>
      <c r="H100" s="94">
        <f>(I58-H58)*$F$58</f>
        <v>166.32005599999979</v>
      </c>
      <c r="I100" s="94">
        <f t="shared" ref="I100:O100" si="32">(J58-I58)*$F$58</f>
        <v>-139.4402799999998</v>
      </c>
      <c r="J100" s="94">
        <f t="shared" si="32"/>
        <v>166.88061599999946</v>
      </c>
      <c r="K100" s="94">
        <f t="shared" si="32"/>
        <v>129.91955200000075</v>
      </c>
      <c r="L100" s="94">
        <f t="shared" si="32"/>
        <v>-94.07960799999978</v>
      </c>
      <c r="M100" s="94">
        <f t="shared" si="32"/>
        <v>-33.039776000000757</v>
      </c>
      <c r="N100" s="94">
        <f t="shared" si="32"/>
        <v>134.39966400000117</v>
      </c>
      <c r="O100" s="94">
        <f t="shared" si="32"/>
        <v>47.600335999998833</v>
      </c>
    </row>
    <row r="101" spans="2:15" x14ac:dyDescent="0.25">
      <c r="B101" s="9" t="s">
        <v>951</v>
      </c>
      <c r="C101" s="8">
        <v>38.200000000000003</v>
      </c>
      <c r="D101" s="8">
        <v>233</v>
      </c>
      <c r="E101" s="100">
        <v>8</v>
      </c>
      <c r="F101" s="9">
        <f t="shared" si="10"/>
        <v>8908.6</v>
      </c>
      <c r="G101" s="94">
        <f t="shared" ref="G101:G102" si="33">(H59-D59)*F59</f>
        <v>32.620000000000132</v>
      </c>
      <c r="H101" s="94">
        <f>(I59-H59)*$F$59</f>
        <v>610.45976699999994</v>
      </c>
      <c r="I101" s="94">
        <f t="shared" ref="I101:O101" si="34">(J59-I59)*$F$59</f>
        <v>184.07023299999921</v>
      </c>
      <c r="J101" s="94">
        <f t="shared" si="34"/>
        <v>142.13023299999929</v>
      </c>
      <c r="K101" s="94">
        <f t="shared" si="34"/>
        <v>67.570233000000869</v>
      </c>
      <c r="L101" s="94">
        <f t="shared" si="34"/>
        <v>-193.39046600000009</v>
      </c>
      <c r="M101" s="94">
        <f t="shared" si="34"/>
        <v>-95.530000000000854</v>
      </c>
      <c r="N101" s="94">
        <f t="shared" si="34"/>
        <v>-316.88023299999929</v>
      </c>
      <c r="O101" s="94">
        <f t="shared" si="34"/>
        <v>90.870000000000132</v>
      </c>
    </row>
    <row r="102" spans="2:15" x14ac:dyDescent="0.25">
      <c r="B102" s="9" t="s">
        <v>952</v>
      </c>
      <c r="C102" s="8">
        <v>86.99</v>
      </c>
      <c r="D102" s="8">
        <v>103</v>
      </c>
      <c r="E102" s="100">
        <v>8</v>
      </c>
      <c r="F102" s="9">
        <f t="shared" si="10"/>
        <v>8967.9699999999993</v>
      </c>
      <c r="G102" s="94">
        <f t="shared" si="33"/>
        <v>3.0896910000008972</v>
      </c>
      <c r="H102" s="94">
        <f>(I60-H60)*$F$60</f>
        <v>12.360205999999948</v>
      </c>
      <c r="I102" s="94">
        <f t="shared" ref="I102:O102" si="35">(J60-I60)*$F$60</f>
        <v>113.29989699999967</v>
      </c>
      <c r="J102" s="94">
        <f t="shared" si="35"/>
        <v>213.2099999999993</v>
      </c>
      <c r="K102" s="94">
        <f t="shared" si="35"/>
        <v>313.12000000000063</v>
      </c>
      <c r="L102" s="94">
        <f t="shared" si="35"/>
        <v>134.93061800000015</v>
      </c>
      <c r="M102" s="94">
        <f t="shared" si="35"/>
        <v>-70.040103000000443</v>
      </c>
      <c r="N102" s="94">
        <f t="shared" si="35"/>
        <v>-79.310412000000014</v>
      </c>
      <c r="O102" s="94">
        <f t="shared" si="35"/>
        <v>-42.229587999999225</v>
      </c>
    </row>
    <row r="103" spans="2:15" x14ac:dyDescent="0.25">
      <c r="B103" s="9"/>
      <c r="C103" s="8"/>
      <c r="D103" s="8"/>
      <c r="E103" s="100"/>
      <c r="F103" s="109" t="s">
        <v>974</v>
      </c>
      <c r="G103" s="111">
        <f>SUM(G100:G102)</f>
        <v>156.10952300000017</v>
      </c>
      <c r="H103" s="111">
        <f t="shared" ref="H103:O103" si="36">SUM(H100:H102)</f>
        <v>789.14002899999969</v>
      </c>
      <c r="I103" s="111">
        <f t="shared" si="36"/>
        <v>157.92984999999908</v>
      </c>
      <c r="J103" s="111">
        <f t="shared" si="36"/>
        <v>522.220848999998</v>
      </c>
      <c r="K103" s="111">
        <f t="shared" si="36"/>
        <v>510.60978500000226</v>
      </c>
      <c r="L103" s="111">
        <f t="shared" si="36"/>
        <v>-152.53945599999969</v>
      </c>
      <c r="M103" s="111">
        <f t="shared" si="36"/>
        <v>-198.60987900000205</v>
      </c>
      <c r="N103" s="111">
        <f t="shared" si="36"/>
        <v>-261.79098099999817</v>
      </c>
      <c r="O103" s="111">
        <f t="shared" si="36"/>
        <v>96.240747999999726</v>
      </c>
    </row>
    <row r="104" spans="2:15" x14ac:dyDescent="0.25">
      <c r="B104" s="75" t="s">
        <v>10</v>
      </c>
      <c r="C104" s="97"/>
      <c r="D104" s="8"/>
      <c r="E104" s="100"/>
      <c r="F104" s="9"/>
      <c r="G104" s="93"/>
      <c r="H104" s="93"/>
      <c r="I104" s="93"/>
      <c r="J104" s="93"/>
      <c r="K104" s="93"/>
      <c r="L104" s="93"/>
      <c r="M104" s="93"/>
      <c r="N104" s="93"/>
      <c r="O104" s="93"/>
    </row>
    <row r="105" spans="2:15" x14ac:dyDescent="0.25">
      <c r="B105" s="9" t="s">
        <v>75</v>
      </c>
      <c r="C105" s="8">
        <v>83.9</v>
      </c>
      <c r="D105" s="8">
        <v>51</v>
      </c>
      <c r="E105" s="100">
        <v>8</v>
      </c>
      <c r="F105" s="9">
        <f t="shared" si="10"/>
        <v>4286.9000000000005</v>
      </c>
      <c r="G105" s="94">
        <f>(H65-D65)*F65</f>
        <v>24.989948999999868</v>
      </c>
      <c r="H105" s="94">
        <f>(I65-H65)*$F$65</f>
        <v>64.770254999999878</v>
      </c>
      <c r="I105" s="94">
        <f t="shared" ref="I105:O105" si="37">(J65-I65)*$F$65</f>
        <v>-8.6703060000000391</v>
      </c>
      <c r="J105" s="94">
        <f t="shared" si="37"/>
        <v>-26.519847000000183</v>
      </c>
      <c r="K105" s="94">
        <f t="shared" si="37"/>
        <v>67.83010200000038</v>
      </c>
      <c r="L105" s="94">
        <f t="shared" si="37"/>
        <v>-32.130254999999849</v>
      </c>
      <c r="M105" s="94">
        <f t="shared" si="37"/>
        <v>-63.75</v>
      </c>
      <c r="N105" s="94">
        <f t="shared" si="37"/>
        <v>86.190152999999498</v>
      </c>
      <c r="O105" s="94">
        <f t="shared" si="37"/>
        <v>10.70994899999981</v>
      </c>
    </row>
    <row r="106" spans="2:15" x14ac:dyDescent="0.25">
      <c r="B106" s="9" t="s">
        <v>73</v>
      </c>
      <c r="C106" s="8">
        <v>27.6</v>
      </c>
      <c r="D106" s="8">
        <v>157</v>
      </c>
      <c r="E106" s="100">
        <v>8</v>
      </c>
      <c r="F106" s="9">
        <f t="shared" si="10"/>
        <v>4341.2</v>
      </c>
      <c r="G106" s="94">
        <f t="shared" ref="G106:G109" si="38">(H66-D66)*F66</f>
        <v>-32.970157000000299</v>
      </c>
      <c r="H106" s="94">
        <f>(I66-H66)*$F$66</f>
        <v>40.820156999999853</v>
      </c>
      <c r="I106" s="94">
        <f t="shared" ref="I106:O106" si="39">(J66-I66)*$F$66</f>
        <v>7.8501570000002729</v>
      </c>
      <c r="J106" s="94">
        <f t="shared" si="39"/>
        <v>103.62000000000002</v>
      </c>
      <c r="K106" s="94">
        <f t="shared" si="39"/>
        <v>119.31999999999968</v>
      </c>
      <c r="L106" s="94">
        <f t="shared" si="39"/>
        <v>-69.080156999999801</v>
      </c>
      <c r="M106" s="94">
        <f t="shared" si="39"/>
        <v>-61.229842999999931</v>
      </c>
      <c r="N106" s="94">
        <f t="shared" si="39"/>
        <v>-4.7101569999997821</v>
      </c>
      <c r="O106" s="94">
        <f t="shared" si="39"/>
        <v>40.819999999999688</v>
      </c>
    </row>
    <row r="107" spans="2:15" x14ac:dyDescent="0.25">
      <c r="B107" s="9" t="s">
        <v>74</v>
      </c>
      <c r="C107" s="8">
        <v>65.400000000000006</v>
      </c>
      <c r="D107" s="8">
        <v>66</v>
      </c>
      <c r="E107" s="100">
        <v>8</v>
      </c>
      <c r="F107" s="9">
        <f t="shared" si="10"/>
        <v>4324.4000000000005</v>
      </c>
      <c r="G107" s="94">
        <f t="shared" si="38"/>
        <v>-51.479802000000575</v>
      </c>
      <c r="H107" s="94">
        <f>(I67-H67)*$F$67</f>
        <v>-25.080329999999805</v>
      </c>
      <c r="I107" s="94">
        <f t="shared" ref="I107:O107" si="40">(J67-I67)*$F$67</f>
        <v>106.25999999999996</v>
      </c>
      <c r="J107" s="94">
        <f t="shared" si="40"/>
        <v>31.680263999999596</v>
      </c>
      <c r="K107" s="94">
        <f t="shared" si="40"/>
        <v>224.40006600000021</v>
      </c>
      <c r="L107" s="94">
        <f t="shared" si="40"/>
        <v>20.459868000000483</v>
      </c>
      <c r="M107" s="94">
        <f t="shared" si="40"/>
        <v>-136.62000000000049</v>
      </c>
      <c r="N107" s="94">
        <f t="shared" si="40"/>
        <v>0</v>
      </c>
      <c r="O107" s="94">
        <f t="shared" si="40"/>
        <v>79.859934000000692</v>
      </c>
    </row>
    <row r="108" spans="2:15" x14ac:dyDescent="0.25">
      <c r="B108" s="9" t="s">
        <v>954</v>
      </c>
      <c r="C108" s="8">
        <v>111</v>
      </c>
      <c r="D108" s="8">
        <v>39</v>
      </c>
      <c r="E108" s="100">
        <v>8</v>
      </c>
      <c r="F108" s="9">
        <f t="shared" si="10"/>
        <v>4337</v>
      </c>
      <c r="G108" s="94">
        <f t="shared" si="38"/>
        <v>3.8999219999999752</v>
      </c>
      <c r="H108" s="94">
        <f>(I68-H68)*$F$68</f>
        <v>-17.939960999999855</v>
      </c>
      <c r="I108" s="94">
        <f t="shared" ref="I108:O108" si="41">(J68-I68)*$F$68</f>
        <v>129.87007799999975</v>
      </c>
      <c r="J108" s="94">
        <f t="shared" si="41"/>
        <v>47.189961000000409</v>
      </c>
      <c r="K108" s="94">
        <f t="shared" si="41"/>
        <v>57.330077999999759</v>
      </c>
      <c r="L108" s="94">
        <f t="shared" si="41"/>
        <v>-11.310039000000145</v>
      </c>
      <c r="M108" s="94">
        <f t="shared" si="41"/>
        <v>-329.93996099999987</v>
      </c>
      <c r="N108" s="94">
        <f t="shared" si="41"/>
        <v>92.039999999999978</v>
      </c>
      <c r="O108" s="94">
        <f t="shared" si="41"/>
        <v>-100.62007799999974</v>
      </c>
    </row>
    <row r="109" spans="2:15" x14ac:dyDescent="0.25">
      <c r="B109" s="9" t="s">
        <v>953</v>
      </c>
      <c r="C109" s="8">
        <v>129.6</v>
      </c>
      <c r="D109" s="8">
        <v>34</v>
      </c>
      <c r="E109" s="100">
        <v>8</v>
      </c>
      <c r="F109" s="9">
        <f t="shared" si="10"/>
        <v>4414.3999999999996</v>
      </c>
      <c r="G109" s="94">
        <f t="shared" si="38"/>
        <v>-182.57989799999993</v>
      </c>
      <c r="H109" s="94">
        <f>(I69-H69)*$F$69</f>
        <v>137.36003400000013</v>
      </c>
      <c r="I109" s="94">
        <f t="shared" ref="I109:O109" si="42">(J69-I69)*$F$69</f>
        <v>-45.22006799999977</v>
      </c>
      <c r="J109" s="94">
        <f t="shared" si="42"/>
        <v>4.0798639999995316</v>
      </c>
      <c r="K109" s="94">
        <f t="shared" si="42"/>
        <v>6.4600680000002342</v>
      </c>
      <c r="L109" s="94">
        <f t="shared" si="42"/>
        <v>23.799897999999871</v>
      </c>
      <c r="M109" s="94">
        <f t="shared" si="42"/>
        <v>259.08034000000026</v>
      </c>
      <c r="N109" s="94">
        <f t="shared" si="42"/>
        <v>40.799897999999871</v>
      </c>
      <c r="O109" s="94">
        <f t="shared" si="42"/>
        <v>-92.140203999999756</v>
      </c>
    </row>
    <row r="110" spans="2:15" x14ac:dyDescent="0.25">
      <c r="F110" s="9">
        <f>SUM(F76:F109)</f>
        <v>100017.71203099999</v>
      </c>
      <c r="G110" s="111">
        <f>SUM(G105:G109)</f>
        <v>-238.13998600000096</v>
      </c>
      <c r="H110" s="111">
        <f t="shared" ref="H110:O110" si="43">SUM(H105:H109)</f>
        <v>199.93015500000018</v>
      </c>
      <c r="I110" s="111">
        <f t="shared" si="43"/>
        <v>190.08986100000018</v>
      </c>
      <c r="J110" s="111">
        <f t="shared" si="43"/>
        <v>160.05024199999937</v>
      </c>
      <c r="K110" s="111">
        <f t="shared" si="43"/>
        <v>475.34031400000026</v>
      </c>
      <c r="L110" s="111">
        <f t="shared" si="43"/>
        <v>-68.260684999999441</v>
      </c>
      <c r="M110" s="111">
        <f t="shared" si="43"/>
        <v>-332.45946399999997</v>
      </c>
      <c r="N110" s="111">
        <f t="shared" si="43"/>
        <v>214.31989399999958</v>
      </c>
      <c r="O110" s="111">
        <f t="shared" si="43"/>
        <v>-61.370398999999296</v>
      </c>
    </row>
    <row r="111" spans="2:15" x14ac:dyDescent="0.25">
      <c r="D111" s="225"/>
      <c r="E111" s="225"/>
      <c r="F111" s="225"/>
      <c r="G111" s="95"/>
      <c r="H111" s="95"/>
      <c r="I111" s="95"/>
      <c r="J111" s="95"/>
      <c r="K111" s="95"/>
      <c r="L111" s="95"/>
      <c r="M111" s="95"/>
      <c r="N111" s="95"/>
      <c r="O111" s="95"/>
    </row>
    <row r="112" spans="2:15" x14ac:dyDescent="0.25">
      <c r="D112" s="213" t="s">
        <v>975</v>
      </c>
      <c r="E112" s="213"/>
      <c r="F112" s="213"/>
      <c r="G112" s="108">
        <v>44229</v>
      </c>
      <c r="H112" s="108">
        <v>44230</v>
      </c>
      <c r="I112" s="108">
        <v>44231</v>
      </c>
      <c r="J112" s="108">
        <v>44232</v>
      </c>
      <c r="K112" s="108">
        <v>44235</v>
      </c>
      <c r="L112" s="108">
        <v>44236</v>
      </c>
      <c r="M112" s="108">
        <v>44237</v>
      </c>
      <c r="N112" s="108">
        <v>44238</v>
      </c>
      <c r="O112" s="108">
        <v>44239</v>
      </c>
    </row>
    <row r="113" spans="2:16" x14ac:dyDescent="0.25">
      <c r="F113" s="23"/>
      <c r="G113" s="94">
        <f>G87+G94+G98+G103+G110</f>
        <v>403.71982399999911</v>
      </c>
      <c r="H113" s="94">
        <f t="shared" ref="H113:O113" si="44">H87+H94+H98+H103+H110</f>
        <v>1179.8302839999997</v>
      </c>
      <c r="I113" s="94">
        <f t="shared" si="44"/>
        <v>763.56867299999863</v>
      </c>
      <c r="J113" s="94">
        <f t="shared" si="44"/>
        <v>932.14176999999677</v>
      </c>
      <c r="K113" s="94">
        <f t="shared" si="44"/>
        <v>1767.9000600000031</v>
      </c>
      <c r="L113" s="94">
        <f t="shared" si="44"/>
        <v>-319.45012599999797</v>
      </c>
      <c r="M113" s="94">
        <f t="shared" si="44"/>
        <v>-839.44914200000312</v>
      </c>
      <c r="N113" s="94">
        <f t="shared" si="44"/>
        <v>-270.85092099999764</v>
      </c>
      <c r="O113" s="94">
        <f t="shared" si="44"/>
        <v>6.0200559999989594</v>
      </c>
    </row>
    <row r="114" spans="2:16" x14ac:dyDescent="0.25">
      <c r="G114" s="94">
        <f>100000+G113</f>
        <v>100403.719824</v>
      </c>
      <c r="H114" s="94">
        <f>G114+H113</f>
        <v>101583.550108</v>
      </c>
      <c r="I114" s="94">
        <f t="shared" ref="I114:O114" si="45">H114+I113</f>
        <v>102347.118781</v>
      </c>
      <c r="J114" s="94">
        <f t="shared" si="45"/>
        <v>103279.260551</v>
      </c>
      <c r="K114" s="94">
        <f t="shared" si="45"/>
        <v>105047.160611</v>
      </c>
      <c r="L114" s="94">
        <f t="shared" si="45"/>
        <v>104727.710485</v>
      </c>
      <c r="M114" s="94">
        <f t="shared" si="45"/>
        <v>103888.26134300001</v>
      </c>
      <c r="N114" s="94">
        <f t="shared" si="45"/>
        <v>103617.410422</v>
      </c>
      <c r="O114" s="94">
        <f t="shared" si="45"/>
        <v>103623.43047799999</v>
      </c>
      <c r="P114" s="93"/>
    </row>
    <row r="115" spans="2:16" ht="19.5" x14ac:dyDescent="0.3">
      <c r="B115" s="99" t="s">
        <v>970</v>
      </c>
    </row>
    <row r="116" spans="2:16" x14ac:dyDescent="0.25">
      <c r="B116" s="9" t="s">
        <v>971</v>
      </c>
      <c r="C116" s="94">
        <f>C3-F110</f>
        <v>-17.712030999988201</v>
      </c>
    </row>
  </sheetData>
  <mergeCells count="10">
    <mergeCell ref="H56:J56"/>
    <mergeCell ref="H63:J63"/>
    <mergeCell ref="G74:I74"/>
    <mergeCell ref="D111:F111"/>
    <mergeCell ref="D112:F112"/>
    <mergeCell ref="B1:J1"/>
    <mergeCell ref="B7:C7"/>
    <mergeCell ref="H27:J27"/>
    <mergeCell ref="H42:J42"/>
    <mergeCell ref="H50:J50"/>
  </mergeCells>
  <pageMargins left="0.7" right="0.7" top="0.75" bottom="0.75" header="0.3" footer="0.3"/>
  <pageSetup paperSize="9" orientation="portrait" r:id="rId1"/>
  <drawing r:id="rId2"/>
  <legacyDrawing r:id="rId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2"/>
  <sheetViews>
    <sheetView workbookViewId="0">
      <selection activeCell="A12" sqref="A12"/>
    </sheetView>
  </sheetViews>
  <sheetFormatPr defaultRowHeight="15" x14ac:dyDescent="0.25"/>
  <cols>
    <col min="2" max="2" width="15.85546875" bestFit="1" customWidth="1"/>
    <col min="3" max="3" width="21.5703125" bestFit="1" customWidth="1"/>
    <col min="6" max="6" width="9.85546875" bestFit="1" customWidth="1"/>
    <col min="7" max="7" width="10.28515625" bestFit="1" customWidth="1"/>
    <col min="8" max="8" width="14" bestFit="1" customWidth="1"/>
    <col min="13" max="13" width="13.42578125" customWidth="1"/>
    <col min="14" max="14" width="11.5703125" bestFit="1" customWidth="1"/>
    <col min="15" max="15" width="10.7109375" bestFit="1" customWidth="1"/>
    <col min="16" max="16" width="11.140625" bestFit="1" customWidth="1"/>
  </cols>
  <sheetData>
    <row r="1" spans="1:9" x14ac:dyDescent="0.25">
      <c r="A1" s="227" t="s">
        <v>841</v>
      </c>
      <c r="B1" s="227"/>
      <c r="C1" s="227"/>
    </row>
    <row r="2" spans="1:9" x14ac:dyDescent="0.25">
      <c r="A2">
        <v>1</v>
      </c>
      <c r="B2" t="s">
        <v>1033</v>
      </c>
    </row>
    <row r="3" spans="1:9" x14ac:dyDescent="0.25">
      <c r="A3">
        <v>2</v>
      </c>
      <c r="B3" t="s">
        <v>1034</v>
      </c>
      <c r="G3" s="77"/>
      <c r="H3" s="77"/>
      <c r="I3" s="77"/>
    </row>
    <row r="4" spans="1:9" ht="14.25" customHeight="1" x14ac:dyDescent="0.25">
      <c r="A4">
        <v>3</v>
      </c>
      <c r="B4" t="s">
        <v>1035</v>
      </c>
    </row>
    <row r="5" spans="1:9" x14ac:dyDescent="0.25">
      <c r="A5">
        <v>3.1</v>
      </c>
      <c r="B5" t="s">
        <v>1036</v>
      </c>
      <c r="D5" s="77"/>
      <c r="E5" s="77"/>
      <c r="F5" s="77"/>
    </row>
    <row r="6" spans="1:9" x14ac:dyDescent="0.25">
      <c r="A6">
        <v>3.2</v>
      </c>
      <c r="B6" t="s">
        <v>1037</v>
      </c>
    </row>
    <row r="7" spans="1:9" x14ac:dyDescent="0.25">
      <c r="A7">
        <v>3.3</v>
      </c>
      <c r="B7" t="s">
        <v>1038</v>
      </c>
    </row>
    <row r="8" spans="1:9" x14ac:dyDescent="0.25">
      <c r="A8" t="s">
        <v>1039</v>
      </c>
    </row>
    <row r="9" spans="1:9" x14ac:dyDescent="0.25">
      <c r="A9">
        <v>3.5</v>
      </c>
      <c r="B9" t="s">
        <v>1040</v>
      </c>
    </row>
    <row r="10" spans="1:9" x14ac:dyDescent="0.25">
      <c r="A10">
        <v>3.6</v>
      </c>
      <c r="B10" t="s">
        <v>1041</v>
      </c>
    </row>
    <row r="11" spans="1:9" x14ac:dyDescent="0.25">
      <c r="A11" s="77">
        <v>3.7</v>
      </c>
      <c r="B11" t="s">
        <v>1042</v>
      </c>
    </row>
    <row r="20" spans="8:8" x14ac:dyDescent="0.25">
      <c r="H20" s="5"/>
    </row>
    <row r="21" spans="8:8" x14ac:dyDescent="0.25">
      <c r="H21" s="5"/>
    </row>
    <row r="22" spans="8:8" x14ac:dyDescent="0.25">
      <c r="H22" s="5"/>
    </row>
  </sheetData>
  <mergeCells count="1">
    <mergeCell ref="A1:C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89</vt:i4>
      </vt:variant>
    </vt:vector>
  </HeadingPairs>
  <TitlesOfParts>
    <vt:vector size="89" baseType="lpstr">
      <vt:lpstr>January 2015</vt:lpstr>
      <vt:lpstr>February 2015</vt:lpstr>
      <vt:lpstr>March 2015</vt:lpstr>
      <vt:lpstr>April 2015</vt:lpstr>
      <vt:lpstr>May 2015</vt:lpstr>
      <vt:lpstr>June 2015</vt:lpstr>
      <vt:lpstr>July 2015</vt:lpstr>
      <vt:lpstr>August 2015</vt:lpstr>
      <vt:lpstr>September 2015</vt:lpstr>
      <vt:lpstr>October 2015</vt:lpstr>
      <vt:lpstr>November 2015</vt:lpstr>
      <vt:lpstr>December 2015</vt:lpstr>
      <vt:lpstr>January 2016</vt:lpstr>
      <vt:lpstr>February 2016</vt:lpstr>
      <vt:lpstr>March 2016</vt:lpstr>
      <vt:lpstr>April 2016</vt:lpstr>
      <vt:lpstr>May 2016</vt:lpstr>
      <vt:lpstr>June 2016</vt:lpstr>
      <vt:lpstr>July 2016</vt:lpstr>
      <vt:lpstr>August 2016</vt:lpstr>
      <vt:lpstr>September 2016</vt:lpstr>
      <vt:lpstr>October 2016</vt:lpstr>
      <vt:lpstr>November 2016</vt:lpstr>
      <vt:lpstr>December  2016</vt:lpstr>
      <vt:lpstr>January 2017</vt:lpstr>
      <vt:lpstr>February 2017</vt:lpstr>
      <vt:lpstr>March 2017</vt:lpstr>
      <vt:lpstr>April 2017</vt:lpstr>
      <vt:lpstr>May 2017</vt:lpstr>
      <vt:lpstr>June 2017</vt:lpstr>
      <vt:lpstr>July 2017</vt:lpstr>
      <vt:lpstr>August 2017</vt:lpstr>
      <vt:lpstr>September 2017</vt:lpstr>
      <vt:lpstr>October 2017</vt:lpstr>
      <vt:lpstr>November 2017</vt:lpstr>
      <vt:lpstr>December 2017</vt:lpstr>
      <vt:lpstr>January 2018</vt:lpstr>
      <vt:lpstr>February 2018</vt:lpstr>
      <vt:lpstr>March 2018</vt:lpstr>
      <vt:lpstr>April 2018</vt:lpstr>
      <vt:lpstr>May 2018</vt:lpstr>
      <vt:lpstr>June 2018</vt:lpstr>
      <vt:lpstr>July 2018</vt:lpstr>
      <vt:lpstr>August 2018</vt:lpstr>
      <vt:lpstr>September 2018</vt:lpstr>
      <vt:lpstr>October 2018</vt:lpstr>
      <vt:lpstr>November 2018</vt:lpstr>
      <vt:lpstr>December 2018</vt:lpstr>
      <vt:lpstr>January 2019</vt:lpstr>
      <vt:lpstr>February 2019</vt:lpstr>
      <vt:lpstr>March 20019</vt:lpstr>
      <vt:lpstr>April 2019</vt:lpstr>
      <vt:lpstr>May 2019</vt:lpstr>
      <vt:lpstr>June 2019</vt:lpstr>
      <vt:lpstr>July 2019</vt:lpstr>
      <vt:lpstr>August 2019</vt:lpstr>
      <vt:lpstr>September 2019</vt:lpstr>
      <vt:lpstr>October 2019</vt:lpstr>
      <vt:lpstr>November 2019</vt:lpstr>
      <vt:lpstr>December 2019</vt:lpstr>
      <vt:lpstr>February 2020</vt:lpstr>
      <vt:lpstr>March 2020</vt:lpstr>
      <vt:lpstr>April 2020</vt:lpstr>
      <vt:lpstr>May 2020</vt:lpstr>
      <vt:lpstr>June 2020</vt:lpstr>
      <vt:lpstr>July 2020</vt:lpstr>
      <vt:lpstr>August 2020</vt:lpstr>
      <vt:lpstr>September 2020</vt:lpstr>
      <vt:lpstr>October 2020</vt:lpstr>
      <vt:lpstr>November 2020</vt:lpstr>
      <vt:lpstr>December 2020</vt:lpstr>
      <vt:lpstr>January 2021</vt:lpstr>
      <vt:lpstr>February 2021</vt:lpstr>
      <vt:lpstr>March 2021</vt:lpstr>
      <vt:lpstr>April 2021</vt:lpstr>
      <vt:lpstr>May 2021</vt:lpstr>
      <vt:lpstr>June 2021</vt:lpstr>
      <vt:lpstr>Shit sheet</vt:lpstr>
      <vt:lpstr>Tips</vt:lpstr>
      <vt:lpstr>MAIN Analysis</vt:lpstr>
      <vt:lpstr>Sector Charts</vt:lpstr>
      <vt:lpstr>Watchlist</vt:lpstr>
      <vt:lpstr>Trade Ideas</vt:lpstr>
      <vt:lpstr>ISM 365 Sector Description</vt:lpstr>
      <vt:lpstr>Sheet1</vt:lpstr>
      <vt:lpstr>Recommendation history</vt:lpstr>
      <vt:lpstr>Spread Trades Attemps</vt:lpstr>
      <vt:lpstr>Main portfolio</vt:lpstr>
      <vt:lpstr>To do 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2021-07-09T05:18:13Z</dcterms:modified>
</cp:coreProperties>
</file>